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70. Comercial\70.50_Propostas\70.50.01_Em.Elaboracao\V.572_UnB_Brasilia.DF_Conclusao.dos.laboratorios\Proposta\DOCUMENTOS DE HAB. E PROPOSTA\Proposta (Nova)\"/>
    </mc:Choice>
  </mc:AlternateContent>
  <xr:revisionPtr revIDLastSave="0" documentId="13_ncr:1_{2160238D-9FB8-41C0-A468-AA69B36A129A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Orçamento Sintético" sheetId="2" r:id="rId1"/>
  </sheets>
  <definedNames>
    <definedName name="_xlnm._FilterDatabase" localSheetId="0" hidden="1">'Orçamento Sintético'!$A$10:$J$1008</definedName>
    <definedName name="_xlnm.Print_Area" localSheetId="0">'Orçamento Sintético'!$A$1:$J$1008</definedName>
    <definedName name="_xlnm.Print_Titles" localSheetId="0">'Orçamento Sintético'!$1:$10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996" i="2" l="1"/>
  <c r="E973" i="2"/>
  <c r="E225" i="2"/>
  <c r="E144" i="2"/>
  <c r="E997" i="2" l="1"/>
  <c r="E995" i="2"/>
  <c r="E994" i="2"/>
  <c r="E993" i="2"/>
  <c r="E992" i="2"/>
  <c r="E988" i="2"/>
  <c r="E980" i="2"/>
  <c r="E974" i="2"/>
  <c r="E970" i="2"/>
  <c r="E968" i="2"/>
  <c r="E967" i="2"/>
  <c r="E966" i="2"/>
  <c r="E964" i="2"/>
  <c r="E963" i="2"/>
  <c r="E960" i="2"/>
  <c r="E959" i="2"/>
  <c r="E957" i="2"/>
  <c r="E956" i="2"/>
  <c r="E955" i="2"/>
  <c r="E954" i="2"/>
  <c r="E953" i="2"/>
  <c r="E952" i="2"/>
  <c r="E951" i="2"/>
  <c r="E949" i="2"/>
  <c r="E948" i="2"/>
  <c r="E947" i="2"/>
  <c r="E946" i="2"/>
  <c r="E945" i="2"/>
  <c r="E943" i="2"/>
  <c r="E942" i="2"/>
  <c r="E941" i="2"/>
  <c r="E940" i="2"/>
  <c r="E939" i="2"/>
  <c r="E938" i="2"/>
  <c r="E937" i="2"/>
  <c r="E936" i="2"/>
  <c r="E935" i="2"/>
  <c r="E934" i="2"/>
  <c r="E932" i="2"/>
  <c r="E931" i="2"/>
  <c r="E930" i="2"/>
  <c r="E929" i="2"/>
  <c r="E928" i="2"/>
  <c r="E927" i="2"/>
  <c r="E926" i="2"/>
  <c r="E924" i="2"/>
  <c r="E922" i="2"/>
  <c r="E920" i="2"/>
  <c r="E917" i="2"/>
  <c r="E916" i="2"/>
  <c r="E915" i="2"/>
  <c r="E914" i="2"/>
  <c r="E913" i="2"/>
  <c r="E912" i="2"/>
  <c r="E911" i="2"/>
  <c r="E910" i="2"/>
  <c r="E909" i="2"/>
  <c r="E908" i="2"/>
  <c r="E907" i="2"/>
  <c r="E906" i="2"/>
  <c r="E905" i="2"/>
  <c r="E903" i="2"/>
  <c r="E902" i="2"/>
  <c r="E901" i="2"/>
  <c r="E899" i="2"/>
  <c r="E897" i="2"/>
  <c r="E895" i="2"/>
  <c r="E894" i="2"/>
  <c r="E892" i="2"/>
  <c r="E890" i="2"/>
  <c r="E889" i="2"/>
  <c r="E888" i="2"/>
  <c r="E887" i="2"/>
  <c r="E886" i="2"/>
  <c r="E884" i="2"/>
  <c r="E883" i="2"/>
  <c r="E881" i="2"/>
  <c r="E880" i="2"/>
  <c r="E878" i="2"/>
  <c r="E877" i="2"/>
  <c r="E875" i="2"/>
  <c r="E874" i="2"/>
  <c r="E872" i="2"/>
  <c r="E870" i="2"/>
  <c r="E869" i="2"/>
  <c r="E867" i="2"/>
  <c r="E866" i="2"/>
  <c r="E865" i="2"/>
  <c r="E864" i="2"/>
  <c r="E862" i="2"/>
  <c r="E861" i="2"/>
  <c r="E860" i="2"/>
  <c r="E854" i="2"/>
  <c r="E852" i="2"/>
  <c r="E849" i="2"/>
  <c r="E848" i="2"/>
  <c r="E845" i="2"/>
  <c r="E844" i="2"/>
  <c r="E842" i="2"/>
  <c r="E840" i="2"/>
  <c r="E839" i="2"/>
  <c r="E836" i="2"/>
  <c r="E835" i="2"/>
  <c r="E833" i="2"/>
  <c r="E832" i="2"/>
  <c r="E829" i="2"/>
  <c r="E828" i="2"/>
  <c r="E827" i="2"/>
  <c r="E826" i="2"/>
  <c r="E825" i="2"/>
  <c r="E824" i="2"/>
  <c r="E820" i="2"/>
  <c r="E818" i="2"/>
  <c r="E816" i="2"/>
  <c r="E814" i="2"/>
  <c r="E812" i="2"/>
  <c r="E810" i="2"/>
  <c r="E809" i="2"/>
  <c r="E808" i="2"/>
  <c r="E805" i="2"/>
  <c r="E801" i="2"/>
  <c r="E800" i="2"/>
  <c r="E798" i="2"/>
  <c r="E796" i="2"/>
  <c r="E790" i="2"/>
  <c r="E788" i="2"/>
  <c r="E787" i="2"/>
  <c r="E786" i="2"/>
  <c r="E785" i="2"/>
  <c r="E784" i="2"/>
  <c r="E783" i="2"/>
  <c r="E782" i="2"/>
  <c r="E781" i="2"/>
  <c r="E780" i="2"/>
  <c r="E778" i="2"/>
  <c r="E777" i="2"/>
  <c r="E776" i="2"/>
  <c r="E775" i="2"/>
  <c r="E774" i="2"/>
  <c r="E773" i="2"/>
  <c r="E771" i="2"/>
  <c r="E770" i="2"/>
  <c r="E769" i="2"/>
  <c r="E768" i="2"/>
  <c r="E767" i="2"/>
  <c r="E766" i="2"/>
  <c r="E763" i="2"/>
  <c r="E761" i="2"/>
  <c r="E758" i="2"/>
  <c r="E753" i="2"/>
  <c r="E752" i="2"/>
  <c r="E751" i="2"/>
  <c r="E750" i="2"/>
  <c r="E749" i="2"/>
  <c r="E748" i="2"/>
  <c r="E747" i="2"/>
  <c r="E746" i="2"/>
  <c r="E744" i="2"/>
  <c r="E738" i="2"/>
  <c r="E737" i="2"/>
  <c r="E728" i="2"/>
  <c r="E726" i="2"/>
  <c r="E723" i="2"/>
  <c r="E722" i="2"/>
  <c r="E721" i="2"/>
  <c r="E720" i="2"/>
  <c r="E715" i="2"/>
  <c r="E714" i="2"/>
  <c r="E713" i="2"/>
  <c r="E712" i="2"/>
  <c r="E711" i="2"/>
  <c r="E710" i="2"/>
  <c r="E709" i="2"/>
  <c r="E708" i="2"/>
  <c r="E707" i="2"/>
  <c r="E706" i="2"/>
  <c r="E705" i="2"/>
  <c r="E704" i="2"/>
  <c r="E703" i="2"/>
  <c r="E701" i="2"/>
  <c r="E700" i="2"/>
  <c r="E699" i="2"/>
  <c r="E698" i="2"/>
  <c r="E696" i="2"/>
  <c r="E695" i="2"/>
  <c r="E694" i="2"/>
  <c r="E693" i="2"/>
  <c r="E692" i="2"/>
  <c r="E691" i="2"/>
  <c r="E690" i="2"/>
  <c r="E689" i="2"/>
  <c r="E686" i="2"/>
  <c r="E685" i="2"/>
  <c r="E684" i="2"/>
  <c r="E683" i="2"/>
  <c r="E682" i="2"/>
  <c r="E681" i="2"/>
  <c r="E680" i="2"/>
  <c r="E679" i="2"/>
  <c r="E676" i="2"/>
  <c r="E672" i="2"/>
  <c r="E671" i="2"/>
  <c r="E669" i="2"/>
  <c r="E667" i="2"/>
  <c r="E663" i="2"/>
  <c r="E662" i="2"/>
  <c r="E661" i="2"/>
  <c r="E660" i="2"/>
  <c r="E659" i="2"/>
  <c r="E658" i="2"/>
  <c r="E657" i="2"/>
  <c r="E655" i="2"/>
  <c r="E654" i="2"/>
  <c r="E653" i="2"/>
  <c r="E652" i="2"/>
  <c r="E651" i="2"/>
  <c r="E650" i="2"/>
  <c r="E649" i="2"/>
  <c r="E648" i="2"/>
  <c r="E646" i="2"/>
  <c r="E644" i="2"/>
  <c r="E643" i="2"/>
  <c r="E641" i="2"/>
  <c r="E639" i="2"/>
  <c r="E638" i="2"/>
  <c r="E636" i="2"/>
  <c r="E635" i="2"/>
  <c r="E633" i="2"/>
  <c r="E631" i="2"/>
  <c r="E630" i="2"/>
  <c r="E629" i="2"/>
  <c r="E627" i="2"/>
  <c r="E626" i="2"/>
  <c r="E623" i="2"/>
  <c r="E621" i="2"/>
  <c r="E620" i="2"/>
  <c r="E619" i="2"/>
  <c r="E617" i="2"/>
  <c r="E615" i="2"/>
  <c r="E614" i="2"/>
  <c r="E613" i="2"/>
  <c r="E611" i="2"/>
  <c r="E609" i="2"/>
  <c r="E607" i="2"/>
  <c r="E605" i="2"/>
  <c r="E603" i="2"/>
  <c r="E602" i="2"/>
  <c r="E601" i="2"/>
  <c r="E600" i="2"/>
  <c r="E599" i="2"/>
  <c r="E598" i="2"/>
  <c r="E597" i="2"/>
  <c r="E596" i="2"/>
  <c r="E595" i="2"/>
  <c r="E594" i="2"/>
  <c r="E593" i="2"/>
  <c r="E592" i="2"/>
  <c r="E590" i="2"/>
  <c r="E589" i="2"/>
  <c r="E588" i="2"/>
  <c r="E586" i="2"/>
  <c r="E585" i="2"/>
  <c r="E584" i="2"/>
  <c r="E582" i="2"/>
  <c r="E581" i="2"/>
  <c r="E580" i="2"/>
  <c r="E577" i="2"/>
  <c r="E575" i="2"/>
  <c r="E574" i="2"/>
  <c r="E573" i="2"/>
  <c r="E571" i="2"/>
  <c r="E570" i="2"/>
  <c r="E568" i="2"/>
  <c r="E567" i="2"/>
  <c r="E566" i="2"/>
  <c r="E565" i="2"/>
  <c r="E564" i="2"/>
  <c r="E563" i="2"/>
  <c r="E561" i="2"/>
  <c r="E560" i="2"/>
  <c r="E559" i="2"/>
  <c r="E558" i="2"/>
  <c r="E557" i="2"/>
  <c r="E556" i="2"/>
  <c r="E555" i="2"/>
  <c r="E554" i="2"/>
  <c r="E553" i="2"/>
  <c r="E552" i="2"/>
  <c r="E551" i="2"/>
  <c r="E550" i="2"/>
  <c r="E549" i="2"/>
  <c r="E548" i="2"/>
  <c r="E547" i="2"/>
  <c r="E545" i="2"/>
  <c r="E544" i="2"/>
  <c r="E543" i="2"/>
  <c r="E542" i="2"/>
  <c r="E541" i="2"/>
  <c r="E540" i="2"/>
  <c r="E539" i="2"/>
  <c r="E538" i="2"/>
  <c r="E537" i="2"/>
  <c r="E536" i="2"/>
  <c r="E535" i="2"/>
  <c r="E534" i="2"/>
  <c r="E533" i="2"/>
  <c r="E532" i="2"/>
  <c r="E530" i="2"/>
  <c r="E529" i="2"/>
  <c r="E528" i="2"/>
  <c r="E527" i="2"/>
  <c r="E526" i="2"/>
  <c r="E525" i="2"/>
  <c r="E524" i="2"/>
  <c r="E523" i="2"/>
  <c r="E522" i="2"/>
  <c r="E521" i="2"/>
  <c r="E520" i="2"/>
  <c r="E518" i="2"/>
  <c r="E517" i="2"/>
  <c r="E516" i="2"/>
  <c r="E515" i="2"/>
  <c r="E514" i="2"/>
  <c r="E513" i="2"/>
  <c r="E512" i="2"/>
  <c r="E511" i="2"/>
  <c r="E510" i="2"/>
  <c r="E509" i="2"/>
  <c r="E507" i="2"/>
  <c r="E506" i="2"/>
  <c r="E505" i="2"/>
  <c r="E504" i="2"/>
  <c r="E503" i="2"/>
  <c r="E502" i="2"/>
  <c r="E500" i="2"/>
  <c r="E499" i="2"/>
  <c r="E493" i="2"/>
  <c r="E492" i="2"/>
  <c r="E491" i="2"/>
  <c r="E490" i="2"/>
  <c r="E489" i="2"/>
  <c r="E487" i="2"/>
  <c r="E484" i="2"/>
  <c r="E482" i="2"/>
  <c r="E478" i="2"/>
  <c r="E477" i="2"/>
  <c r="E476" i="2"/>
  <c r="E474" i="2"/>
  <c r="E473" i="2"/>
  <c r="E471" i="2"/>
  <c r="E470" i="2"/>
  <c r="E469" i="2"/>
  <c r="E468" i="2"/>
  <c r="E467" i="2"/>
  <c r="E465" i="2"/>
  <c r="E464" i="2"/>
  <c r="E463" i="2"/>
  <c r="E461" i="2"/>
  <c r="E460" i="2"/>
  <c r="E459" i="2"/>
  <c r="E458" i="2"/>
  <c r="E456" i="2"/>
  <c r="E455" i="2"/>
  <c r="E454" i="2"/>
  <c r="E453" i="2"/>
  <c r="E451" i="2"/>
  <c r="E450" i="2"/>
  <c r="E449" i="2"/>
  <c r="E448" i="2"/>
  <c r="E447" i="2"/>
  <c r="E446" i="2"/>
  <c r="E445" i="2"/>
  <c r="E444" i="2"/>
  <c r="E442" i="2"/>
  <c r="E440" i="2"/>
  <c r="E439" i="2"/>
  <c r="E437" i="2"/>
  <c r="E436" i="2"/>
  <c r="E435" i="2"/>
  <c r="E434" i="2"/>
  <c r="E433" i="2"/>
  <c r="E429" i="2"/>
  <c r="E427" i="2"/>
  <c r="E426" i="2"/>
  <c r="E423" i="2"/>
  <c r="E419" i="2"/>
  <c r="E418" i="2"/>
  <c r="E417" i="2"/>
  <c r="E416" i="2"/>
  <c r="E415" i="2"/>
  <c r="E414" i="2"/>
  <c r="E413" i="2"/>
  <c r="E412" i="2"/>
  <c r="E411" i="2"/>
  <c r="E410" i="2"/>
  <c r="E408" i="2"/>
  <c r="E407" i="2"/>
  <c r="E406" i="2"/>
  <c r="E405" i="2"/>
  <c r="E404" i="2"/>
  <c r="E403" i="2"/>
  <c r="E402" i="2"/>
  <c r="E401" i="2"/>
  <c r="E400" i="2"/>
  <c r="E399" i="2"/>
  <c r="E398" i="2"/>
  <c r="E396" i="2"/>
  <c r="E395" i="2"/>
  <c r="E394" i="2"/>
  <c r="E393" i="2"/>
  <c r="E392" i="2"/>
  <c r="E391" i="2"/>
  <c r="E389" i="2"/>
  <c r="E388" i="2"/>
  <c r="E387" i="2"/>
  <c r="E386" i="2"/>
  <c r="E385" i="2"/>
  <c r="E384" i="2"/>
  <c r="E383" i="2"/>
  <c r="E382" i="2"/>
  <c r="E381" i="2"/>
  <c r="E380" i="2"/>
  <c r="E378" i="2"/>
  <c r="E377" i="2"/>
  <c r="E376" i="2"/>
  <c r="E374" i="2"/>
  <c r="E373" i="2"/>
  <c r="E372" i="2"/>
  <c r="E371" i="2"/>
  <c r="E370" i="2"/>
  <c r="E369" i="2"/>
  <c r="E368" i="2"/>
  <c r="E367" i="2"/>
  <c r="E366" i="2"/>
  <c r="E364" i="2"/>
  <c r="E363" i="2"/>
  <c r="E362" i="2"/>
  <c r="E361" i="2"/>
  <c r="E360" i="2"/>
  <c r="E359" i="2"/>
  <c r="E353" i="2"/>
  <c r="E350" i="2"/>
  <c r="E349" i="2"/>
  <c r="E348" i="2"/>
  <c r="E347" i="2"/>
  <c r="E346" i="2"/>
  <c r="E345" i="2"/>
  <c r="E344" i="2"/>
  <c r="E341" i="2"/>
  <c r="E340" i="2"/>
  <c r="E339" i="2"/>
  <c r="E338" i="2"/>
  <c r="E336" i="2"/>
  <c r="E335" i="2"/>
  <c r="E334" i="2"/>
  <c r="E333" i="2"/>
  <c r="E332" i="2"/>
  <c r="E331" i="2"/>
  <c r="E330" i="2"/>
  <c r="E329" i="2"/>
  <c r="E328" i="2"/>
  <c r="E326" i="2"/>
  <c r="E325" i="2"/>
  <c r="E324" i="2"/>
  <c r="E323" i="2"/>
  <c r="E322" i="2"/>
  <c r="E321" i="2"/>
  <c r="E320" i="2"/>
  <c r="E319" i="2"/>
  <c r="E318" i="2"/>
  <c r="E317" i="2"/>
  <c r="E316" i="2"/>
  <c r="E314" i="2"/>
  <c r="E313" i="2"/>
  <c r="E312" i="2"/>
  <c r="E311" i="2"/>
  <c r="E310" i="2"/>
  <c r="E309" i="2"/>
  <c r="E308" i="2"/>
  <c r="E307" i="2"/>
  <c r="E306" i="2"/>
  <c r="E304" i="2"/>
  <c r="E302" i="2"/>
  <c r="E301" i="2"/>
  <c r="E300" i="2"/>
  <c r="E298" i="2"/>
  <c r="E297" i="2"/>
  <c r="E296" i="2"/>
  <c r="E294" i="2"/>
  <c r="E291" i="2"/>
  <c r="E289" i="2"/>
  <c r="E288" i="2"/>
  <c r="E286" i="2"/>
  <c r="E284" i="2"/>
  <c r="E282" i="2"/>
  <c r="E280" i="2"/>
  <c r="E279" i="2"/>
  <c r="E276" i="2"/>
  <c r="E275" i="2"/>
  <c r="E273" i="2"/>
  <c r="E270" i="2"/>
  <c r="E269" i="2"/>
  <c r="E267" i="2"/>
  <c r="E266" i="2"/>
  <c r="E264" i="2"/>
  <c r="E262" i="2"/>
  <c r="E260" i="2"/>
  <c r="E258" i="2"/>
  <c r="E256" i="2"/>
  <c r="E255" i="2"/>
  <c r="E254" i="2"/>
  <c r="E253" i="2"/>
  <c r="E252" i="2"/>
  <c r="E249" i="2"/>
  <c r="E247" i="2"/>
  <c r="E244" i="2"/>
  <c r="E243" i="2"/>
  <c r="E241" i="2"/>
  <c r="E240" i="2"/>
  <c r="E239" i="2"/>
  <c r="E237" i="2"/>
  <c r="E236" i="2"/>
  <c r="E233" i="2"/>
  <c r="E231" i="2"/>
  <c r="E230" i="2"/>
  <c r="E229" i="2"/>
  <c r="E228" i="2"/>
  <c r="E227" i="2"/>
  <c r="E223" i="2"/>
  <c r="E221" i="2"/>
  <c r="E219" i="2"/>
  <c r="E218" i="2"/>
  <c r="E215" i="2"/>
  <c r="E214" i="2"/>
  <c r="E213" i="2"/>
  <c r="E212" i="2"/>
  <c r="E211" i="2"/>
  <c r="E209" i="2"/>
  <c r="E208" i="2"/>
  <c r="E206" i="2"/>
  <c r="E204" i="2"/>
  <c r="E201" i="2"/>
  <c r="E200" i="2"/>
  <c r="E198" i="2"/>
  <c r="E195" i="2"/>
  <c r="E194" i="2"/>
  <c r="E193" i="2"/>
  <c r="E192" i="2"/>
  <c r="E191" i="2"/>
  <c r="E190" i="2"/>
  <c r="E189" i="2"/>
  <c r="E187" i="2"/>
  <c r="E186" i="2"/>
  <c r="E185" i="2"/>
  <c r="E184" i="2"/>
  <c r="E183" i="2"/>
  <c r="E182" i="2"/>
  <c r="E181" i="2"/>
  <c r="E180" i="2"/>
  <c r="E179" i="2"/>
  <c r="E178" i="2"/>
  <c r="E177" i="2"/>
  <c r="E176" i="2"/>
  <c r="E175" i="2"/>
  <c r="E173" i="2"/>
  <c r="E172" i="2"/>
  <c r="E171" i="2"/>
  <c r="E170" i="2"/>
  <c r="E169" i="2"/>
  <c r="E168" i="2"/>
  <c r="E166" i="2"/>
  <c r="E164" i="2"/>
  <c r="E163" i="2"/>
  <c r="E160" i="2"/>
  <c r="E159" i="2"/>
  <c r="E158" i="2"/>
  <c r="E156" i="2"/>
  <c r="E154" i="2"/>
  <c r="E152" i="2"/>
  <c r="E151" i="2"/>
  <c r="E149" i="2"/>
  <c r="E142" i="2"/>
  <c r="E139" i="2"/>
  <c r="E138" i="2"/>
  <c r="E137" i="2"/>
  <c r="E136" i="2"/>
  <c r="E134" i="2"/>
  <c r="E133" i="2"/>
  <c r="E132" i="2"/>
  <c r="E131" i="2"/>
  <c r="E129" i="2"/>
  <c r="E128" i="2"/>
  <c r="E127" i="2"/>
  <c r="E126" i="2"/>
  <c r="E125" i="2"/>
  <c r="E124" i="2"/>
  <c r="E123" i="2"/>
  <c r="E122" i="2"/>
  <c r="E120" i="2"/>
  <c r="E119" i="2"/>
  <c r="E118" i="2"/>
  <c r="E117" i="2"/>
  <c r="E116" i="2"/>
  <c r="E114" i="2"/>
  <c r="E112" i="2"/>
  <c r="E109" i="2"/>
  <c r="E103" i="2"/>
  <c r="E102" i="2"/>
  <c r="E93" i="2"/>
  <c r="E92" i="2"/>
  <c r="E89" i="2"/>
  <c r="E88" i="2"/>
  <c r="E87" i="2"/>
  <c r="E86" i="2"/>
  <c r="E85" i="2"/>
  <c r="E84" i="2"/>
  <c r="E83" i="2"/>
  <c r="E82" i="2"/>
  <c r="E81" i="2"/>
  <c r="E80" i="2"/>
  <c r="E79" i="2"/>
  <c r="E78" i="2"/>
  <c r="E77" i="2"/>
  <c r="E75" i="2"/>
  <c r="E73" i="2"/>
  <c r="E69" i="2"/>
  <c r="E68" i="2"/>
  <c r="E66" i="2"/>
  <c r="E63" i="2"/>
  <c r="E62" i="2"/>
  <c r="E60" i="2"/>
  <c r="E59" i="2"/>
  <c r="E55" i="2"/>
  <c r="E53" i="2"/>
  <c r="E51" i="2"/>
  <c r="E50" i="2"/>
  <c r="E48" i="2"/>
  <c r="E46" i="2"/>
  <c r="E45" i="2"/>
  <c r="E43" i="2"/>
  <c r="E39" i="2"/>
  <c r="E37" i="2"/>
  <c r="E35" i="2"/>
  <c r="E32" i="2"/>
  <c r="E30" i="2"/>
  <c r="E29" i="2"/>
  <c r="E28" i="2"/>
  <c r="E26" i="2"/>
  <c r="E25" i="2"/>
  <c r="E22" i="2"/>
  <c r="E20" i="2"/>
  <c r="E18" i="2"/>
  <c r="E16" i="2"/>
  <c r="E15" i="2"/>
  <c r="H685" i="2" l="1"/>
  <c r="I685" i="2" s="1"/>
  <c r="J685" i="2" s="1"/>
  <c r="F686" i="2"/>
  <c r="F685" i="2"/>
  <c r="G993" i="2" l="1"/>
  <c r="I993" i="2" s="1"/>
  <c r="J993" i="2" s="1"/>
  <c r="F993" i="2"/>
  <c r="G997" i="2" l="1"/>
  <c r="I997" i="2" s="1"/>
  <c r="J997" i="2" s="1"/>
  <c r="F997" i="2"/>
  <c r="G996" i="2"/>
  <c r="I996" i="2" s="1"/>
  <c r="J996" i="2" s="1"/>
  <c r="F996" i="2"/>
  <c r="G995" i="2"/>
  <c r="I995" i="2" s="1"/>
  <c r="J995" i="2" s="1"/>
  <c r="F995" i="2"/>
  <c r="G994" i="2"/>
  <c r="I994" i="2" s="1"/>
  <c r="J994" i="2" s="1"/>
  <c r="F994" i="2"/>
  <c r="G992" i="2"/>
  <c r="I992" i="2" s="1"/>
  <c r="J992" i="2" s="1"/>
  <c r="F992" i="2"/>
  <c r="J998" i="2" l="1"/>
  <c r="J1004" i="2" s="1"/>
  <c r="G988" i="2" l="1"/>
  <c r="I988" i="2" s="1"/>
  <c r="J988" i="2" s="1"/>
  <c r="J989" i="2" s="1"/>
  <c r="J1000" i="2" s="1"/>
  <c r="F988" i="2"/>
  <c r="G93" i="2"/>
  <c r="I93" i="2" s="1"/>
  <c r="J93" i="2" s="1"/>
  <c r="F93" i="2"/>
  <c r="G92" i="2"/>
  <c r="I92" i="2" s="1"/>
  <c r="J92" i="2" s="1"/>
  <c r="F92" i="2"/>
  <c r="G89" i="2"/>
  <c r="I89" i="2" s="1"/>
  <c r="J89" i="2" s="1"/>
  <c r="F89" i="2"/>
  <c r="G88" i="2"/>
  <c r="I88" i="2" s="1"/>
  <c r="J88" i="2" s="1"/>
  <c r="F88" i="2"/>
  <c r="G87" i="2"/>
  <c r="I87" i="2" s="1"/>
  <c r="J87" i="2" s="1"/>
  <c r="F87" i="2"/>
  <c r="G86" i="2"/>
  <c r="I86" i="2" s="1"/>
  <c r="J86" i="2" s="1"/>
  <c r="F86" i="2"/>
  <c r="G85" i="2"/>
  <c r="I85" i="2" s="1"/>
  <c r="J85" i="2" s="1"/>
  <c r="F85" i="2"/>
  <c r="G84" i="2"/>
  <c r="I84" i="2" s="1"/>
  <c r="J84" i="2" s="1"/>
  <c r="F84" i="2"/>
  <c r="G83" i="2"/>
  <c r="I83" i="2" s="1"/>
  <c r="J83" i="2" s="1"/>
  <c r="F83" i="2"/>
  <c r="G82" i="2"/>
  <c r="I82" i="2" s="1"/>
  <c r="J82" i="2" s="1"/>
  <c r="F82" i="2"/>
  <c r="G81" i="2"/>
  <c r="I81" i="2" s="1"/>
  <c r="J81" i="2" s="1"/>
  <c r="F81" i="2"/>
  <c r="G80" i="2"/>
  <c r="I80" i="2" s="1"/>
  <c r="J80" i="2" s="1"/>
  <c r="F80" i="2"/>
  <c r="G79" i="2"/>
  <c r="I79" i="2" s="1"/>
  <c r="J79" i="2" s="1"/>
  <c r="F79" i="2"/>
  <c r="G78" i="2"/>
  <c r="I78" i="2" s="1"/>
  <c r="J78" i="2" s="1"/>
  <c r="F78" i="2"/>
  <c r="G77" i="2"/>
  <c r="I77" i="2" s="1"/>
  <c r="J77" i="2" s="1"/>
  <c r="F77" i="2"/>
  <c r="G75" i="2"/>
  <c r="I75" i="2" s="1"/>
  <c r="J75" i="2" s="1"/>
  <c r="F75" i="2"/>
  <c r="G73" i="2"/>
  <c r="I73" i="2" s="1"/>
  <c r="J73" i="2" s="1"/>
  <c r="F73" i="2"/>
  <c r="G69" i="2"/>
  <c r="I69" i="2" s="1"/>
  <c r="J69" i="2" s="1"/>
  <c r="F69" i="2"/>
  <c r="G68" i="2"/>
  <c r="I68" i="2" s="1"/>
  <c r="J68" i="2" s="1"/>
  <c r="F68" i="2"/>
  <c r="G66" i="2"/>
  <c r="I66" i="2" s="1"/>
  <c r="J66" i="2" s="1"/>
  <c r="F66" i="2"/>
  <c r="G63" i="2"/>
  <c r="I63" i="2" s="1"/>
  <c r="J63" i="2" s="1"/>
  <c r="F63" i="2"/>
  <c r="G62" i="2"/>
  <c r="I62" i="2" s="1"/>
  <c r="J62" i="2" s="1"/>
  <c r="F62" i="2"/>
  <c r="G60" i="2"/>
  <c r="I60" i="2" s="1"/>
  <c r="J60" i="2" s="1"/>
  <c r="F60" i="2"/>
  <c r="G59" i="2"/>
  <c r="I59" i="2" s="1"/>
  <c r="J59" i="2" s="1"/>
  <c r="F59" i="2"/>
  <c r="G55" i="2"/>
  <c r="I55" i="2" s="1"/>
  <c r="J55" i="2" s="1"/>
  <c r="F55" i="2"/>
  <c r="G53" i="2"/>
  <c r="I53" i="2" s="1"/>
  <c r="J53" i="2" s="1"/>
  <c r="F53" i="2"/>
  <c r="G51" i="2"/>
  <c r="I51" i="2" s="1"/>
  <c r="J51" i="2" s="1"/>
  <c r="F51" i="2"/>
  <c r="G50" i="2"/>
  <c r="I50" i="2" s="1"/>
  <c r="J50" i="2" s="1"/>
  <c r="F50" i="2"/>
  <c r="G48" i="2"/>
  <c r="I48" i="2" s="1"/>
  <c r="J48" i="2" s="1"/>
  <c r="F48" i="2"/>
  <c r="G46" i="2"/>
  <c r="I46" i="2" s="1"/>
  <c r="J46" i="2" s="1"/>
  <c r="F46" i="2"/>
  <c r="G45" i="2"/>
  <c r="I45" i="2" s="1"/>
  <c r="J45" i="2" s="1"/>
  <c r="F45" i="2"/>
  <c r="G43" i="2"/>
  <c r="I43" i="2" s="1"/>
  <c r="J43" i="2" s="1"/>
  <c r="F43" i="2"/>
  <c r="G39" i="2"/>
  <c r="I39" i="2" s="1"/>
  <c r="J39" i="2" s="1"/>
  <c r="F39" i="2"/>
  <c r="G37" i="2"/>
  <c r="I37" i="2" s="1"/>
  <c r="J37" i="2" s="1"/>
  <c r="F37" i="2"/>
  <c r="G35" i="2"/>
  <c r="I35" i="2" s="1"/>
  <c r="J35" i="2" s="1"/>
  <c r="F35" i="2"/>
  <c r="G32" i="2"/>
  <c r="I32" i="2" s="1"/>
  <c r="J32" i="2" s="1"/>
  <c r="F32" i="2"/>
  <c r="G30" i="2"/>
  <c r="I30" i="2" s="1"/>
  <c r="J30" i="2" s="1"/>
  <c r="F30" i="2"/>
  <c r="G29" i="2"/>
  <c r="I29" i="2" s="1"/>
  <c r="J29" i="2" s="1"/>
  <c r="F29" i="2"/>
  <c r="G28" i="2"/>
  <c r="I28" i="2" s="1"/>
  <c r="J28" i="2" s="1"/>
  <c r="F28" i="2"/>
  <c r="G26" i="2"/>
  <c r="I26" i="2" s="1"/>
  <c r="J26" i="2" s="1"/>
  <c r="F26" i="2"/>
  <c r="G25" i="2"/>
  <c r="I25" i="2" s="1"/>
  <c r="J25" i="2" s="1"/>
  <c r="F25" i="2"/>
  <c r="G22" i="2"/>
  <c r="I22" i="2" s="1"/>
  <c r="J22" i="2" s="1"/>
  <c r="F22" i="2"/>
  <c r="G20" i="2"/>
  <c r="I20" i="2" s="1"/>
  <c r="J20" i="2" s="1"/>
  <c r="F20" i="2"/>
  <c r="G18" i="2"/>
  <c r="I18" i="2" s="1"/>
  <c r="J18" i="2" s="1"/>
  <c r="F18" i="2"/>
  <c r="G16" i="2"/>
  <c r="I16" i="2" s="1"/>
  <c r="J16" i="2" s="1"/>
  <c r="F16" i="2"/>
  <c r="G15" i="2"/>
  <c r="F15" i="2"/>
  <c r="I15" i="2" l="1"/>
  <c r="J15" i="2" s="1"/>
  <c r="J94" i="2"/>
  <c r="J90" i="2"/>
  <c r="J1007" i="2" l="1"/>
  <c r="J70" i="2"/>
  <c r="J95" i="2" s="1"/>
  <c r="G980" i="2"/>
  <c r="I980" i="2" s="1"/>
  <c r="J980" i="2" s="1"/>
  <c r="J981" i="2" s="1"/>
  <c r="G974" i="2"/>
  <c r="I974" i="2" s="1"/>
  <c r="J974" i="2" s="1"/>
  <c r="H973" i="2"/>
  <c r="I973" i="2" s="1"/>
  <c r="J973" i="2" s="1"/>
  <c r="G970" i="2"/>
  <c r="I970" i="2" s="1"/>
  <c r="J970" i="2" s="1"/>
  <c r="G968" i="2"/>
  <c r="I968" i="2" s="1"/>
  <c r="J968" i="2" s="1"/>
  <c r="G967" i="2"/>
  <c r="I967" i="2" s="1"/>
  <c r="J967" i="2" s="1"/>
  <c r="G966" i="2"/>
  <c r="I966" i="2" s="1"/>
  <c r="J966" i="2" s="1"/>
  <c r="G964" i="2"/>
  <c r="I964" i="2" s="1"/>
  <c r="J964" i="2" s="1"/>
  <c r="G963" i="2"/>
  <c r="I963" i="2" s="1"/>
  <c r="J963" i="2" s="1"/>
  <c r="G960" i="2"/>
  <c r="I960" i="2" s="1"/>
  <c r="J960" i="2" s="1"/>
  <c r="G959" i="2"/>
  <c r="I959" i="2" s="1"/>
  <c r="J959" i="2" s="1"/>
  <c r="G957" i="2"/>
  <c r="I957" i="2" s="1"/>
  <c r="J957" i="2" s="1"/>
  <c r="G956" i="2"/>
  <c r="I956" i="2" s="1"/>
  <c r="J956" i="2" s="1"/>
  <c r="G955" i="2"/>
  <c r="I955" i="2" s="1"/>
  <c r="J955" i="2" s="1"/>
  <c r="G954" i="2"/>
  <c r="I954" i="2" s="1"/>
  <c r="J954" i="2" s="1"/>
  <c r="G953" i="2"/>
  <c r="I953" i="2" s="1"/>
  <c r="J953" i="2" s="1"/>
  <c r="G952" i="2"/>
  <c r="I952" i="2" s="1"/>
  <c r="J952" i="2" s="1"/>
  <c r="G951" i="2"/>
  <c r="I951" i="2" s="1"/>
  <c r="J951" i="2" s="1"/>
  <c r="G949" i="2"/>
  <c r="I949" i="2" s="1"/>
  <c r="J949" i="2" s="1"/>
  <c r="G948" i="2"/>
  <c r="I948" i="2" s="1"/>
  <c r="J948" i="2" s="1"/>
  <c r="G947" i="2"/>
  <c r="I947" i="2" s="1"/>
  <c r="J947" i="2" s="1"/>
  <c r="G946" i="2"/>
  <c r="I946" i="2" s="1"/>
  <c r="J946" i="2" s="1"/>
  <c r="G945" i="2"/>
  <c r="I945" i="2" s="1"/>
  <c r="J945" i="2" s="1"/>
  <c r="G943" i="2"/>
  <c r="I943" i="2" s="1"/>
  <c r="J943" i="2" s="1"/>
  <c r="G942" i="2"/>
  <c r="I942" i="2" s="1"/>
  <c r="J942" i="2" s="1"/>
  <c r="G941" i="2"/>
  <c r="I941" i="2" s="1"/>
  <c r="J941" i="2" s="1"/>
  <c r="G940" i="2"/>
  <c r="I940" i="2" s="1"/>
  <c r="J940" i="2" s="1"/>
  <c r="G939" i="2"/>
  <c r="I939" i="2" s="1"/>
  <c r="J939" i="2" s="1"/>
  <c r="G938" i="2"/>
  <c r="I938" i="2" s="1"/>
  <c r="J938" i="2" s="1"/>
  <c r="G937" i="2"/>
  <c r="I937" i="2" s="1"/>
  <c r="J937" i="2" s="1"/>
  <c r="G936" i="2"/>
  <c r="I936" i="2" s="1"/>
  <c r="J936" i="2" s="1"/>
  <c r="G935" i="2"/>
  <c r="I935" i="2" s="1"/>
  <c r="J935" i="2" s="1"/>
  <c r="G934" i="2"/>
  <c r="I934" i="2" s="1"/>
  <c r="J934" i="2" s="1"/>
  <c r="G932" i="2"/>
  <c r="I932" i="2" s="1"/>
  <c r="J932" i="2" s="1"/>
  <c r="G931" i="2"/>
  <c r="I931" i="2" s="1"/>
  <c r="J931" i="2" s="1"/>
  <c r="G930" i="2"/>
  <c r="I930" i="2" s="1"/>
  <c r="J930" i="2" s="1"/>
  <c r="G929" i="2"/>
  <c r="I929" i="2" s="1"/>
  <c r="J929" i="2" s="1"/>
  <c r="G928" i="2"/>
  <c r="I928" i="2" s="1"/>
  <c r="J928" i="2" s="1"/>
  <c r="G927" i="2"/>
  <c r="I927" i="2" s="1"/>
  <c r="J927" i="2" s="1"/>
  <c r="G926" i="2"/>
  <c r="I926" i="2" s="1"/>
  <c r="J926" i="2" s="1"/>
  <c r="G924" i="2"/>
  <c r="I924" i="2" s="1"/>
  <c r="J924" i="2" s="1"/>
  <c r="G922" i="2"/>
  <c r="I922" i="2" s="1"/>
  <c r="J922" i="2" s="1"/>
  <c r="G920" i="2"/>
  <c r="I920" i="2" s="1"/>
  <c r="J920" i="2" s="1"/>
  <c r="G917" i="2"/>
  <c r="I917" i="2" s="1"/>
  <c r="J917" i="2" s="1"/>
  <c r="G916" i="2"/>
  <c r="I916" i="2" s="1"/>
  <c r="J916" i="2" s="1"/>
  <c r="G915" i="2"/>
  <c r="I915" i="2" s="1"/>
  <c r="J915" i="2" s="1"/>
  <c r="G914" i="2"/>
  <c r="I914" i="2" s="1"/>
  <c r="J914" i="2" s="1"/>
  <c r="G913" i="2"/>
  <c r="I913" i="2" s="1"/>
  <c r="J913" i="2" s="1"/>
  <c r="G912" i="2"/>
  <c r="I912" i="2" s="1"/>
  <c r="J912" i="2" s="1"/>
  <c r="G911" i="2"/>
  <c r="I911" i="2" s="1"/>
  <c r="J911" i="2" s="1"/>
  <c r="G910" i="2"/>
  <c r="I910" i="2" s="1"/>
  <c r="J910" i="2" s="1"/>
  <c r="G909" i="2"/>
  <c r="I909" i="2" s="1"/>
  <c r="J909" i="2" s="1"/>
  <c r="G908" i="2"/>
  <c r="I908" i="2" s="1"/>
  <c r="J908" i="2" s="1"/>
  <c r="G907" i="2"/>
  <c r="I907" i="2" s="1"/>
  <c r="J907" i="2" s="1"/>
  <c r="G906" i="2"/>
  <c r="I906" i="2" s="1"/>
  <c r="J906" i="2" s="1"/>
  <c r="G905" i="2"/>
  <c r="I905" i="2" s="1"/>
  <c r="J905" i="2" s="1"/>
  <c r="G903" i="2"/>
  <c r="I903" i="2" s="1"/>
  <c r="J903" i="2" s="1"/>
  <c r="G902" i="2"/>
  <c r="I902" i="2" s="1"/>
  <c r="J902" i="2" s="1"/>
  <c r="G901" i="2"/>
  <c r="I901" i="2" s="1"/>
  <c r="J901" i="2" s="1"/>
  <c r="G899" i="2"/>
  <c r="I899" i="2" s="1"/>
  <c r="J899" i="2" s="1"/>
  <c r="G897" i="2"/>
  <c r="I897" i="2" s="1"/>
  <c r="J897" i="2" s="1"/>
  <c r="G895" i="2"/>
  <c r="I895" i="2" s="1"/>
  <c r="J895" i="2" s="1"/>
  <c r="G894" i="2"/>
  <c r="I894" i="2" s="1"/>
  <c r="J894" i="2" s="1"/>
  <c r="G892" i="2"/>
  <c r="I892" i="2" s="1"/>
  <c r="J892" i="2" s="1"/>
  <c r="G890" i="2"/>
  <c r="I890" i="2" s="1"/>
  <c r="J890" i="2" s="1"/>
  <c r="G889" i="2"/>
  <c r="I889" i="2" s="1"/>
  <c r="J889" i="2" s="1"/>
  <c r="G888" i="2"/>
  <c r="I888" i="2" s="1"/>
  <c r="J888" i="2" s="1"/>
  <c r="G887" i="2"/>
  <c r="I887" i="2" s="1"/>
  <c r="J887" i="2" s="1"/>
  <c r="G886" i="2"/>
  <c r="I886" i="2" s="1"/>
  <c r="J886" i="2" s="1"/>
  <c r="H884" i="2"/>
  <c r="I884" i="2" s="1"/>
  <c r="J884" i="2" s="1"/>
  <c r="G883" i="2"/>
  <c r="I883" i="2" s="1"/>
  <c r="J883" i="2" s="1"/>
  <c r="G881" i="2"/>
  <c r="I881" i="2" s="1"/>
  <c r="J881" i="2" s="1"/>
  <c r="H880" i="2"/>
  <c r="I880" i="2" s="1"/>
  <c r="J880" i="2" s="1"/>
  <c r="G878" i="2"/>
  <c r="I878" i="2" s="1"/>
  <c r="J878" i="2" s="1"/>
  <c r="G877" i="2"/>
  <c r="I877" i="2" s="1"/>
  <c r="J877" i="2" s="1"/>
  <c r="G875" i="2"/>
  <c r="I875" i="2" s="1"/>
  <c r="J875" i="2" s="1"/>
  <c r="G874" i="2"/>
  <c r="I874" i="2" s="1"/>
  <c r="J874" i="2" s="1"/>
  <c r="G872" i="2"/>
  <c r="I872" i="2" s="1"/>
  <c r="J872" i="2" s="1"/>
  <c r="G870" i="2"/>
  <c r="I870" i="2" s="1"/>
  <c r="J870" i="2" s="1"/>
  <c r="G869" i="2"/>
  <c r="I869" i="2" s="1"/>
  <c r="J869" i="2" s="1"/>
  <c r="G867" i="2"/>
  <c r="I867" i="2" s="1"/>
  <c r="J867" i="2" s="1"/>
  <c r="G866" i="2"/>
  <c r="I866" i="2" s="1"/>
  <c r="J866" i="2" s="1"/>
  <c r="G865" i="2"/>
  <c r="I865" i="2" s="1"/>
  <c r="J865" i="2" s="1"/>
  <c r="G864" i="2"/>
  <c r="I864" i="2" s="1"/>
  <c r="J864" i="2" s="1"/>
  <c r="G862" i="2"/>
  <c r="I862" i="2" s="1"/>
  <c r="J862" i="2" s="1"/>
  <c r="G861" i="2"/>
  <c r="I861" i="2" s="1"/>
  <c r="J861" i="2" s="1"/>
  <c r="G860" i="2"/>
  <c r="I860" i="2" s="1"/>
  <c r="J860" i="2" s="1"/>
  <c r="G854" i="2"/>
  <c r="I854" i="2" s="1"/>
  <c r="J854" i="2" s="1"/>
  <c r="G852" i="2"/>
  <c r="I852" i="2" s="1"/>
  <c r="J852" i="2" s="1"/>
  <c r="G849" i="2"/>
  <c r="I849" i="2" s="1"/>
  <c r="J849" i="2" s="1"/>
  <c r="G848" i="2"/>
  <c r="I848" i="2" s="1"/>
  <c r="J848" i="2" s="1"/>
  <c r="G845" i="2"/>
  <c r="I845" i="2" s="1"/>
  <c r="J845" i="2" s="1"/>
  <c r="G844" i="2"/>
  <c r="I844" i="2" s="1"/>
  <c r="J844" i="2" s="1"/>
  <c r="G842" i="2"/>
  <c r="I842" i="2" s="1"/>
  <c r="J842" i="2" s="1"/>
  <c r="G840" i="2"/>
  <c r="I840" i="2" s="1"/>
  <c r="J840" i="2" s="1"/>
  <c r="G839" i="2"/>
  <c r="I839" i="2" s="1"/>
  <c r="J839" i="2" s="1"/>
  <c r="G836" i="2"/>
  <c r="I836" i="2" s="1"/>
  <c r="J836" i="2" s="1"/>
  <c r="G835" i="2"/>
  <c r="I835" i="2" s="1"/>
  <c r="J835" i="2" s="1"/>
  <c r="G833" i="2"/>
  <c r="I833" i="2" s="1"/>
  <c r="J833" i="2" s="1"/>
  <c r="G832" i="2"/>
  <c r="I832" i="2" s="1"/>
  <c r="J832" i="2" s="1"/>
  <c r="G829" i="2"/>
  <c r="I829" i="2" s="1"/>
  <c r="J829" i="2" s="1"/>
  <c r="G828" i="2"/>
  <c r="I828" i="2" s="1"/>
  <c r="J828" i="2" s="1"/>
  <c r="G827" i="2"/>
  <c r="I827" i="2" s="1"/>
  <c r="J827" i="2" s="1"/>
  <c r="G826" i="2"/>
  <c r="I826" i="2" s="1"/>
  <c r="J826" i="2" s="1"/>
  <c r="G825" i="2"/>
  <c r="I825" i="2" s="1"/>
  <c r="J825" i="2" s="1"/>
  <c r="G824" i="2"/>
  <c r="I824" i="2" s="1"/>
  <c r="J824" i="2" s="1"/>
  <c r="G820" i="2"/>
  <c r="I820" i="2" s="1"/>
  <c r="J820" i="2" s="1"/>
  <c r="G818" i="2"/>
  <c r="I818" i="2" s="1"/>
  <c r="J818" i="2" s="1"/>
  <c r="G816" i="2"/>
  <c r="I816" i="2" s="1"/>
  <c r="J816" i="2" s="1"/>
  <c r="G814" i="2"/>
  <c r="I814" i="2" s="1"/>
  <c r="J814" i="2" s="1"/>
  <c r="G812" i="2"/>
  <c r="I812" i="2" s="1"/>
  <c r="J812" i="2" s="1"/>
  <c r="G810" i="2"/>
  <c r="I810" i="2" s="1"/>
  <c r="J810" i="2" s="1"/>
  <c r="G809" i="2"/>
  <c r="I809" i="2" s="1"/>
  <c r="J809" i="2" s="1"/>
  <c r="G808" i="2"/>
  <c r="I808" i="2" s="1"/>
  <c r="J808" i="2" s="1"/>
  <c r="G805" i="2"/>
  <c r="I805" i="2" s="1"/>
  <c r="J805" i="2" s="1"/>
  <c r="G801" i="2"/>
  <c r="I801" i="2" s="1"/>
  <c r="J801" i="2" s="1"/>
  <c r="G800" i="2"/>
  <c r="I800" i="2" s="1"/>
  <c r="J800" i="2" s="1"/>
  <c r="G798" i="2"/>
  <c r="I798" i="2" s="1"/>
  <c r="J798" i="2" s="1"/>
  <c r="G796" i="2"/>
  <c r="I796" i="2" s="1"/>
  <c r="J796" i="2" s="1"/>
  <c r="G790" i="2"/>
  <c r="I790" i="2" s="1"/>
  <c r="J790" i="2" s="1"/>
  <c r="G788" i="2"/>
  <c r="I788" i="2" s="1"/>
  <c r="J788" i="2" s="1"/>
  <c r="G787" i="2"/>
  <c r="I787" i="2" s="1"/>
  <c r="J787" i="2" s="1"/>
  <c r="G786" i="2"/>
  <c r="I786" i="2" s="1"/>
  <c r="J786" i="2" s="1"/>
  <c r="G785" i="2"/>
  <c r="I785" i="2" s="1"/>
  <c r="J785" i="2" s="1"/>
  <c r="G784" i="2"/>
  <c r="I784" i="2" s="1"/>
  <c r="J784" i="2" s="1"/>
  <c r="G783" i="2"/>
  <c r="I783" i="2" s="1"/>
  <c r="J783" i="2" s="1"/>
  <c r="G782" i="2"/>
  <c r="I782" i="2" s="1"/>
  <c r="J782" i="2" s="1"/>
  <c r="G781" i="2"/>
  <c r="I781" i="2" s="1"/>
  <c r="J781" i="2" s="1"/>
  <c r="G780" i="2"/>
  <c r="I780" i="2" s="1"/>
  <c r="J780" i="2" s="1"/>
  <c r="G778" i="2"/>
  <c r="I778" i="2" s="1"/>
  <c r="J778" i="2" s="1"/>
  <c r="G777" i="2"/>
  <c r="I777" i="2" s="1"/>
  <c r="J777" i="2" s="1"/>
  <c r="G776" i="2"/>
  <c r="I776" i="2" s="1"/>
  <c r="J776" i="2" s="1"/>
  <c r="G775" i="2"/>
  <c r="I775" i="2" s="1"/>
  <c r="J775" i="2" s="1"/>
  <c r="G774" i="2"/>
  <c r="I774" i="2" s="1"/>
  <c r="J774" i="2" s="1"/>
  <c r="G773" i="2"/>
  <c r="I773" i="2" s="1"/>
  <c r="J773" i="2" s="1"/>
  <c r="G771" i="2"/>
  <c r="I771" i="2" s="1"/>
  <c r="J771" i="2" s="1"/>
  <c r="G770" i="2"/>
  <c r="I770" i="2" s="1"/>
  <c r="J770" i="2" s="1"/>
  <c r="G769" i="2"/>
  <c r="I769" i="2" s="1"/>
  <c r="J769" i="2" s="1"/>
  <c r="G768" i="2"/>
  <c r="I768" i="2" s="1"/>
  <c r="J768" i="2" s="1"/>
  <c r="G767" i="2"/>
  <c r="I767" i="2" s="1"/>
  <c r="J767" i="2" s="1"/>
  <c r="G766" i="2"/>
  <c r="I766" i="2" s="1"/>
  <c r="J766" i="2" s="1"/>
  <c r="G763" i="2"/>
  <c r="I763" i="2" s="1"/>
  <c r="J763" i="2" s="1"/>
  <c r="G761" i="2"/>
  <c r="I761" i="2" s="1"/>
  <c r="J761" i="2" s="1"/>
  <c r="G758" i="2"/>
  <c r="I758" i="2" s="1"/>
  <c r="J758" i="2" s="1"/>
  <c r="G753" i="2"/>
  <c r="I753" i="2" s="1"/>
  <c r="J753" i="2" s="1"/>
  <c r="G752" i="2"/>
  <c r="I752" i="2" s="1"/>
  <c r="J752" i="2" s="1"/>
  <c r="G751" i="2"/>
  <c r="I751" i="2" s="1"/>
  <c r="J751" i="2" s="1"/>
  <c r="G750" i="2"/>
  <c r="I750" i="2" s="1"/>
  <c r="J750" i="2" s="1"/>
  <c r="G749" i="2"/>
  <c r="I749" i="2" s="1"/>
  <c r="J749" i="2" s="1"/>
  <c r="G748" i="2"/>
  <c r="I748" i="2" s="1"/>
  <c r="J748" i="2" s="1"/>
  <c r="G747" i="2"/>
  <c r="I747" i="2" s="1"/>
  <c r="J747" i="2" s="1"/>
  <c r="G746" i="2"/>
  <c r="I746" i="2" s="1"/>
  <c r="J746" i="2" s="1"/>
  <c r="G744" i="2"/>
  <c r="I744" i="2" s="1"/>
  <c r="J744" i="2" s="1"/>
  <c r="G738" i="2"/>
  <c r="I738" i="2" s="1"/>
  <c r="J738" i="2" s="1"/>
  <c r="G737" i="2"/>
  <c r="I737" i="2" s="1"/>
  <c r="J737" i="2" s="1"/>
  <c r="J754" i="2" l="1"/>
  <c r="J739" i="2"/>
  <c r="J791" i="2"/>
  <c r="J855" i="2"/>
  <c r="J975" i="2"/>
  <c r="J982" i="2" l="1"/>
  <c r="G728" i="2"/>
  <c r="I728" i="2" s="1"/>
  <c r="J728" i="2" s="1"/>
  <c r="G726" i="2"/>
  <c r="I726" i="2" s="1"/>
  <c r="J726" i="2" s="1"/>
  <c r="G723" i="2"/>
  <c r="I723" i="2" s="1"/>
  <c r="J723" i="2" s="1"/>
  <c r="G722" i="2"/>
  <c r="I722" i="2" s="1"/>
  <c r="J722" i="2" s="1"/>
  <c r="G721" i="2"/>
  <c r="I721" i="2" s="1"/>
  <c r="J721" i="2" s="1"/>
  <c r="G720" i="2"/>
  <c r="I720" i="2" s="1"/>
  <c r="J720" i="2" s="1"/>
  <c r="G715" i="2"/>
  <c r="I715" i="2" s="1"/>
  <c r="J715" i="2" s="1"/>
  <c r="G714" i="2"/>
  <c r="I714" i="2" s="1"/>
  <c r="J714" i="2" s="1"/>
  <c r="G713" i="2"/>
  <c r="I713" i="2" s="1"/>
  <c r="J713" i="2" s="1"/>
  <c r="G712" i="2"/>
  <c r="I712" i="2" s="1"/>
  <c r="J712" i="2" s="1"/>
  <c r="G711" i="2"/>
  <c r="I711" i="2" s="1"/>
  <c r="J711" i="2" s="1"/>
  <c r="G710" i="2"/>
  <c r="I710" i="2" s="1"/>
  <c r="J710" i="2" s="1"/>
  <c r="G709" i="2"/>
  <c r="I709" i="2" s="1"/>
  <c r="J709" i="2" s="1"/>
  <c r="G708" i="2"/>
  <c r="I708" i="2" s="1"/>
  <c r="J708" i="2" s="1"/>
  <c r="G707" i="2"/>
  <c r="I707" i="2" s="1"/>
  <c r="J707" i="2" s="1"/>
  <c r="G706" i="2"/>
  <c r="I706" i="2" s="1"/>
  <c r="J706" i="2" s="1"/>
  <c r="G705" i="2"/>
  <c r="I705" i="2" s="1"/>
  <c r="J705" i="2" s="1"/>
  <c r="G704" i="2"/>
  <c r="I704" i="2" s="1"/>
  <c r="J704" i="2" s="1"/>
  <c r="G703" i="2"/>
  <c r="I703" i="2" s="1"/>
  <c r="J703" i="2" s="1"/>
  <c r="G701" i="2"/>
  <c r="I701" i="2" s="1"/>
  <c r="J701" i="2" s="1"/>
  <c r="G700" i="2"/>
  <c r="I700" i="2" s="1"/>
  <c r="J700" i="2" s="1"/>
  <c r="G699" i="2"/>
  <c r="I699" i="2" s="1"/>
  <c r="J699" i="2" s="1"/>
  <c r="G698" i="2"/>
  <c r="I698" i="2" s="1"/>
  <c r="J698" i="2" s="1"/>
  <c r="G696" i="2"/>
  <c r="I696" i="2" s="1"/>
  <c r="J696" i="2" s="1"/>
  <c r="G695" i="2"/>
  <c r="I695" i="2" s="1"/>
  <c r="J695" i="2" s="1"/>
  <c r="G694" i="2"/>
  <c r="I694" i="2" s="1"/>
  <c r="J694" i="2" s="1"/>
  <c r="G693" i="2"/>
  <c r="I693" i="2" s="1"/>
  <c r="J693" i="2" s="1"/>
  <c r="G692" i="2"/>
  <c r="I692" i="2" s="1"/>
  <c r="J692" i="2" s="1"/>
  <c r="G691" i="2"/>
  <c r="I691" i="2" s="1"/>
  <c r="J691" i="2" s="1"/>
  <c r="G690" i="2"/>
  <c r="I690" i="2" s="1"/>
  <c r="J690" i="2" s="1"/>
  <c r="G689" i="2"/>
  <c r="I689" i="2" s="1"/>
  <c r="J689" i="2" s="1"/>
  <c r="G686" i="2"/>
  <c r="I686" i="2" s="1"/>
  <c r="J686" i="2" s="1"/>
  <c r="H684" i="2"/>
  <c r="I684" i="2" s="1"/>
  <c r="J684" i="2" s="1"/>
  <c r="H683" i="2"/>
  <c r="I683" i="2" s="1"/>
  <c r="J683" i="2" s="1"/>
  <c r="H682" i="2"/>
  <c r="I682" i="2" s="1"/>
  <c r="J682" i="2" s="1"/>
  <c r="H681" i="2"/>
  <c r="I681" i="2" s="1"/>
  <c r="J681" i="2" s="1"/>
  <c r="H680" i="2"/>
  <c r="I680" i="2" s="1"/>
  <c r="J680" i="2" s="1"/>
  <c r="H679" i="2"/>
  <c r="I679" i="2" s="1"/>
  <c r="J679" i="2" s="1"/>
  <c r="H676" i="2"/>
  <c r="I676" i="2" s="1"/>
  <c r="J676" i="2" s="1"/>
  <c r="G672" i="2"/>
  <c r="I672" i="2" s="1"/>
  <c r="J672" i="2" s="1"/>
  <c r="G671" i="2"/>
  <c r="I671" i="2" s="1"/>
  <c r="J671" i="2" s="1"/>
  <c r="G669" i="2"/>
  <c r="I669" i="2" s="1"/>
  <c r="J669" i="2" s="1"/>
  <c r="G667" i="2"/>
  <c r="I667" i="2" s="1"/>
  <c r="J667" i="2" s="1"/>
  <c r="G663" i="2"/>
  <c r="I663" i="2" s="1"/>
  <c r="J663" i="2" s="1"/>
  <c r="G662" i="2"/>
  <c r="I662" i="2" s="1"/>
  <c r="J662" i="2" s="1"/>
  <c r="G661" i="2"/>
  <c r="I661" i="2" s="1"/>
  <c r="J661" i="2" s="1"/>
  <c r="G660" i="2"/>
  <c r="I660" i="2" s="1"/>
  <c r="J660" i="2" s="1"/>
  <c r="G659" i="2"/>
  <c r="I659" i="2" s="1"/>
  <c r="J659" i="2" s="1"/>
  <c r="G658" i="2"/>
  <c r="I658" i="2" s="1"/>
  <c r="J658" i="2" s="1"/>
  <c r="G657" i="2"/>
  <c r="I657" i="2" s="1"/>
  <c r="J657" i="2" s="1"/>
  <c r="G655" i="2"/>
  <c r="I655" i="2" s="1"/>
  <c r="J655" i="2" s="1"/>
  <c r="G654" i="2"/>
  <c r="I654" i="2" s="1"/>
  <c r="J654" i="2" s="1"/>
  <c r="G653" i="2"/>
  <c r="I653" i="2" s="1"/>
  <c r="J653" i="2" s="1"/>
  <c r="G652" i="2"/>
  <c r="I652" i="2" s="1"/>
  <c r="J652" i="2" s="1"/>
  <c r="G651" i="2"/>
  <c r="I651" i="2" s="1"/>
  <c r="J651" i="2" s="1"/>
  <c r="G650" i="2"/>
  <c r="I650" i="2" s="1"/>
  <c r="J650" i="2" s="1"/>
  <c r="G649" i="2"/>
  <c r="I649" i="2" s="1"/>
  <c r="J649" i="2" s="1"/>
  <c r="G648" i="2"/>
  <c r="I648" i="2" s="1"/>
  <c r="J648" i="2" s="1"/>
  <c r="G646" i="2"/>
  <c r="I646" i="2" s="1"/>
  <c r="J646" i="2" s="1"/>
  <c r="G644" i="2"/>
  <c r="I644" i="2" s="1"/>
  <c r="J644" i="2" s="1"/>
  <c r="G643" i="2"/>
  <c r="I643" i="2" s="1"/>
  <c r="J643" i="2" s="1"/>
  <c r="G641" i="2"/>
  <c r="I641" i="2" s="1"/>
  <c r="J641" i="2" s="1"/>
  <c r="G639" i="2"/>
  <c r="I639" i="2" s="1"/>
  <c r="J639" i="2" s="1"/>
  <c r="G638" i="2"/>
  <c r="I638" i="2" s="1"/>
  <c r="J638" i="2" s="1"/>
  <c r="G636" i="2"/>
  <c r="I636" i="2" s="1"/>
  <c r="J636" i="2" s="1"/>
  <c r="G635" i="2"/>
  <c r="I635" i="2" s="1"/>
  <c r="J635" i="2" s="1"/>
  <c r="G633" i="2"/>
  <c r="I633" i="2" s="1"/>
  <c r="J633" i="2" s="1"/>
  <c r="G631" i="2"/>
  <c r="I631" i="2" s="1"/>
  <c r="J631" i="2" s="1"/>
  <c r="G630" i="2"/>
  <c r="I630" i="2" s="1"/>
  <c r="J630" i="2" s="1"/>
  <c r="G629" i="2"/>
  <c r="I629" i="2" s="1"/>
  <c r="J629" i="2" s="1"/>
  <c r="G627" i="2"/>
  <c r="I627" i="2" s="1"/>
  <c r="J627" i="2" s="1"/>
  <c r="F627" i="2"/>
  <c r="H626" i="2"/>
  <c r="I626" i="2" s="1"/>
  <c r="J626" i="2" s="1"/>
  <c r="F626" i="2"/>
  <c r="G623" i="2"/>
  <c r="I623" i="2" s="1"/>
  <c r="J623" i="2" s="1"/>
  <c r="G621" i="2"/>
  <c r="I621" i="2" s="1"/>
  <c r="J621" i="2" s="1"/>
  <c r="G620" i="2"/>
  <c r="I620" i="2" s="1"/>
  <c r="J620" i="2" s="1"/>
  <c r="G619" i="2"/>
  <c r="I619" i="2" s="1"/>
  <c r="J619" i="2" s="1"/>
  <c r="G617" i="2"/>
  <c r="I617" i="2" s="1"/>
  <c r="J617" i="2" s="1"/>
  <c r="G615" i="2"/>
  <c r="I615" i="2" s="1"/>
  <c r="J615" i="2" s="1"/>
  <c r="G614" i="2"/>
  <c r="I614" i="2" s="1"/>
  <c r="J614" i="2" s="1"/>
  <c r="G613" i="2"/>
  <c r="I613" i="2" s="1"/>
  <c r="J613" i="2" s="1"/>
  <c r="G611" i="2"/>
  <c r="I611" i="2" s="1"/>
  <c r="J611" i="2" s="1"/>
  <c r="G609" i="2"/>
  <c r="I609" i="2" s="1"/>
  <c r="J609" i="2" s="1"/>
  <c r="G607" i="2"/>
  <c r="I607" i="2" s="1"/>
  <c r="J607" i="2" s="1"/>
  <c r="G605" i="2"/>
  <c r="I605" i="2" s="1"/>
  <c r="J605" i="2" s="1"/>
  <c r="G603" i="2"/>
  <c r="I603" i="2" s="1"/>
  <c r="J603" i="2" s="1"/>
  <c r="G602" i="2"/>
  <c r="I602" i="2" s="1"/>
  <c r="J602" i="2" s="1"/>
  <c r="G601" i="2"/>
  <c r="I601" i="2" s="1"/>
  <c r="J601" i="2" s="1"/>
  <c r="G600" i="2"/>
  <c r="I600" i="2" s="1"/>
  <c r="J600" i="2" s="1"/>
  <c r="G599" i="2"/>
  <c r="I599" i="2" s="1"/>
  <c r="J599" i="2" s="1"/>
  <c r="G598" i="2"/>
  <c r="I598" i="2" s="1"/>
  <c r="J598" i="2" s="1"/>
  <c r="G597" i="2"/>
  <c r="I597" i="2" s="1"/>
  <c r="J597" i="2" s="1"/>
  <c r="G596" i="2"/>
  <c r="I596" i="2" s="1"/>
  <c r="J596" i="2" s="1"/>
  <c r="G595" i="2"/>
  <c r="I595" i="2" s="1"/>
  <c r="J595" i="2" s="1"/>
  <c r="G594" i="2"/>
  <c r="I594" i="2" s="1"/>
  <c r="J594" i="2" s="1"/>
  <c r="G593" i="2"/>
  <c r="I593" i="2" s="1"/>
  <c r="J593" i="2" s="1"/>
  <c r="G592" i="2"/>
  <c r="I592" i="2" s="1"/>
  <c r="J592" i="2" s="1"/>
  <c r="G590" i="2"/>
  <c r="I590" i="2" s="1"/>
  <c r="J590" i="2" s="1"/>
  <c r="G589" i="2"/>
  <c r="I589" i="2" s="1"/>
  <c r="J589" i="2" s="1"/>
  <c r="G588" i="2"/>
  <c r="I588" i="2" s="1"/>
  <c r="J588" i="2" s="1"/>
  <c r="G586" i="2"/>
  <c r="I586" i="2" s="1"/>
  <c r="J586" i="2" s="1"/>
  <c r="G585" i="2"/>
  <c r="I585" i="2" s="1"/>
  <c r="J585" i="2" s="1"/>
  <c r="G584" i="2"/>
  <c r="I584" i="2" s="1"/>
  <c r="J584" i="2" s="1"/>
  <c r="G582" i="2"/>
  <c r="I582" i="2" s="1"/>
  <c r="J582" i="2" s="1"/>
  <c r="G581" i="2"/>
  <c r="I581" i="2" s="1"/>
  <c r="J581" i="2" s="1"/>
  <c r="G580" i="2"/>
  <c r="I580" i="2" s="1"/>
  <c r="J580" i="2" s="1"/>
  <c r="G577" i="2"/>
  <c r="I577" i="2" s="1"/>
  <c r="J577" i="2" s="1"/>
  <c r="G575" i="2"/>
  <c r="I575" i="2" s="1"/>
  <c r="J575" i="2" s="1"/>
  <c r="H574" i="2"/>
  <c r="I574" i="2" s="1"/>
  <c r="J574" i="2" s="1"/>
  <c r="H573" i="2"/>
  <c r="I573" i="2" s="1"/>
  <c r="J573" i="2" s="1"/>
  <c r="G571" i="2"/>
  <c r="I571" i="2" s="1"/>
  <c r="J571" i="2" s="1"/>
  <c r="G570" i="2"/>
  <c r="I570" i="2" s="1"/>
  <c r="J570" i="2" s="1"/>
  <c r="G568" i="2"/>
  <c r="I568" i="2" s="1"/>
  <c r="J568" i="2" s="1"/>
  <c r="G567" i="2"/>
  <c r="I567" i="2" s="1"/>
  <c r="J567" i="2" s="1"/>
  <c r="G566" i="2"/>
  <c r="I566" i="2" s="1"/>
  <c r="J566" i="2" s="1"/>
  <c r="G565" i="2"/>
  <c r="I565" i="2" s="1"/>
  <c r="J565" i="2" s="1"/>
  <c r="G564" i="2"/>
  <c r="I564" i="2" s="1"/>
  <c r="J564" i="2" s="1"/>
  <c r="G563" i="2"/>
  <c r="I563" i="2" s="1"/>
  <c r="J563" i="2" s="1"/>
  <c r="G561" i="2"/>
  <c r="I561" i="2" s="1"/>
  <c r="J561" i="2" s="1"/>
  <c r="G560" i="2"/>
  <c r="I560" i="2" s="1"/>
  <c r="J560" i="2" s="1"/>
  <c r="G559" i="2"/>
  <c r="I559" i="2" s="1"/>
  <c r="J559" i="2" s="1"/>
  <c r="G558" i="2"/>
  <c r="I558" i="2" s="1"/>
  <c r="J558" i="2" s="1"/>
  <c r="G557" i="2"/>
  <c r="I557" i="2" s="1"/>
  <c r="J557" i="2" s="1"/>
  <c r="G556" i="2"/>
  <c r="I556" i="2" s="1"/>
  <c r="J556" i="2" s="1"/>
  <c r="G555" i="2"/>
  <c r="I555" i="2" s="1"/>
  <c r="J555" i="2" s="1"/>
  <c r="G554" i="2"/>
  <c r="I554" i="2" s="1"/>
  <c r="J554" i="2" s="1"/>
  <c r="G553" i="2"/>
  <c r="I553" i="2" s="1"/>
  <c r="J553" i="2" s="1"/>
  <c r="G552" i="2"/>
  <c r="I552" i="2" s="1"/>
  <c r="J552" i="2" s="1"/>
  <c r="G551" i="2"/>
  <c r="I551" i="2" s="1"/>
  <c r="J551" i="2" s="1"/>
  <c r="G550" i="2"/>
  <c r="I550" i="2" s="1"/>
  <c r="J550" i="2" s="1"/>
  <c r="G549" i="2"/>
  <c r="I549" i="2" s="1"/>
  <c r="J549" i="2" s="1"/>
  <c r="G548" i="2"/>
  <c r="I548" i="2" s="1"/>
  <c r="J548" i="2" s="1"/>
  <c r="G547" i="2"/>
  <c r="I547" i="2" s="1"/>
  <c r="J547" i="2" s="1"/>
  <c r="G545" i="2"/>
  <c r="I545" i="2" s="1"/>
  <c r="J545" i="2" s="1"/>
  <c r="G544" i="2"/>
  <c r="I544" i="2" s="1"/>
  <c r="J544" i="2" s="1"/>
  <c r="G543" i="2"/>
  <c r="I543" i="2" s="1"/>
  <c r="J543" i="2" s="1"/>
  <c r="G542" i="2"/>
  <c r="I542" i="2" s="1"/>
  <c r="J542" i="2" s="1"/>
  <c r="G541" i="2"/>
  <c r="I541" i="2" s="1"/>
  <c r="J541" i="2" s="1"/>
  <c r="G540" i="2"/>
  <c r="I540" i="2" s="1"/>
  <c r="J540" i="2" s="1"/>
  <c r="G539" i="2"/>
  <c r="I539" i="2" s="1"/>
  <c r="J539" i="2" s="1"/>
  <c r="G538" i="2"/>
  <c r="I538" i="2" s="1"/>
  <c r="J538" i="2" s="1"/>
  <c r="G537" i="2"/>
  <c r="I537" i="2" s="1"/>
  <c r="J537" i="2" s="1"/>
  <c r="G536" i="2"/>
  <c r="I536" i="2" s="1"/>
  <c r="J536" i="2" s="1"/>
  <c r="G535" i="2"/>
  <c r="I535" i="2" s="1"/>
  <c r="J535" i="2" s="1"/>
  <c r="G534" i="2"/>
  <c r="I534" i="2" s="1"/>
  <c r="J534" i="2" s="1"/>
  <c r="G533" i="2"/>
  <c r="I533" i="2" s="1"/>
  <c r="J533" i="2" s="1"/>
  <c r="G532" i="2"/>
  <c r="I532" i="2" s="1"/>
  <c r="J532" i="2" s="1"/>
  <c r="G530" i="2"/>
  <c r="I530" i="2" s="1"/>
  <c r="J530" i="2" s="1"/>
  <c r="G529" i="2"/>
  <c r="I529" i="2" s="1"/>
  <c r="J529" i="2" s="1"/>
  <c r="G528" i="2"/>
  <c r="I528" i="2" s="1"/>
  <c r="J528" i="2" s="1"/>
  <c r="G527" i="2"/>
  <c r="I527" i="2" s="1"/>
  <c r="J527" i="2" s="1"/>
  <c r="G526" i="2"/>
  <c r="I526" i="2" s="1"/>
  <c r="J526" i="2" s="1"/>
  <c r="G525" i="2"/>
  <c r="I525" i="2" s="1"/>
  <c r="J525" i="2" s="1"/>
  <c r="G524" i="2"/>
  <c r="I524" i="2" s="1"/>
  <c r="J524" i="2" s="1"/>
  <c r="G523" i="2"/>
  <c r="I523" i="2" s="1"/>
  <c r="J523" i="2" s="1"/>
  <c r="G522" i="2"/>
  <c r="I522" i="2" s="1"/>
  <c r="J522" i="2" s="1"/>
  <c r="G521" i="2"/>
  <c r="I521" i="2" s="1"/>
  <c r="J521" i="2" s="1"/>
  <c r="G520" i="2"/>
  <c r="I520" i="2" s="1"/>
  <c r="J520" i="2" s="1"/>
  <c r="G518" i="2"/>
  <c r="I518" i="2" s="1"/>
  <c r="J518" i="2" s="1"/>
  <c r="G517" i="2"/>
  <c r="I517" i="2" s="1"/>
  <c r="J517" i="2" s="1"/>
  <c r="G516" i="2"/>
  <c r="I516" i="2" s="1"/>
  <c r="J516" i="2" s="1"/>
  <c r="G515" i="2"/>
  <c r="I515" i="2" s="1"/>
  <c r="J515" i="2" s="1"/>
  <c r="G514" i="2"/>
  <c r="I514" i="2" s="1"/>
  <c r="J514" i="2" s="1"/>
  <c r="G513" i="2"/>
  <c r="I513" i="2" s="1"/>
  <c r="J513" i="2" s="1"/>
  <c r="G512" i="2"/>
  <c r="I512" i="2" s="1"/>
  <c r="J512" i="2" s="1"/>
  <c r="G511" i="2"/>
  <c r="I511" i="2" s="1"/>
  <c r="J511" i="2" s="1"/>
  <c r="G510" i="2"/>
  <c r="I510" i="2" s="1"/>
  <c r="J510" i="2" s="1"/>
  <c r="G509" i="2"/>
  <c r="I509" i="2" s="1"/>
  <c r="J509" i="2" s="1"/>
  <c r="G507" i="2"/>
  <c r="I507" i="2" s="1"/>
  <c r="J507" i="2" s="1"/>
  <c r="G506" i="2"/>
  <c r="I506" i="2" s="1"/>
  <c r="J506" i="2" s="1"/>
  <c r="G505" i="2"/>
  <c r="I505" i="2" s="1"/>
  <c r="J505" i="2" s="1"/>
  <c r="G504" i="2"/>
  <c r="I504" i="2" s="1"/>
  <c r="J504" i="2" s="1"/>
  <c r="G503" i="2"/>
  <c r="I503" i="2" s="1"/>
  <c r="J503" i="2" s="1"/>
  <c r="G502" i="2"/>
  <c r="I502" i="2" s="1"/>
  <c r="J502" i="2" s="1"/>
  <c r="G500" i="2"/>
  <c r="I500" i="2" s="1"/>
  <c r="J500" i="2" s="1"/>
  <c r="G499" i="2"/>
  <c r="I499" i="2" s="1"/>
  <c r="J499" i="2" s="1"/>
  <c r="G493" i="2"/>
  <c r="I493" i="2" s="1"/>
  <c r="J493" i="2" s="1"/>
  <c r="G492" i="2"/>
  <c r="I492" i="2" s="1"/>
  <c r="J492" i="2" s="1"/>
  <c r="G491" i="2"/>
  <c r="I491" i="2" s="1"/>
  <c r="J491" i="2" s="1"/>
  <c r="G490" i="2"/>
  <c r="I490" i="2" s="1"/>
  <c r="J490" i="2" s="1"/>
  <c r="G489" i="2"/>
  <c r="I489" i="2" s="1"/>
  <c r="J489" i="2" s="1"/>
  <c r="G487" i="2"/>
  <c r="I487" i="2" s="1"/>
  <c r="J487" i="2" s="1"/>
  <c r="G484" i="2"/>
  <c r="I484" i="2" s="1"/>
  <c r="J484" i="2" s="1"/>
  <c r="G482" i="2"/>
  <c r="I482" i="2" s="1"/>
  <c r="J482" i="2" s="1"/>
  <c r="G478" i="2"/>
  <c r="I478" i="2" s="1"/>
  <c r="J478" i="2" s="1"/>
  <c r="G477" i="2"/>
  <c r="I477" i="2" s="1"/>
  <c r="J477" i="2" s="1"/>
  <c r="G476" i="2"/>
  <c r="I476" i="2" s="1"/>
  <c r="J476" i="2" s="1"/>
  <c r="G474" i="2"/>
  <c r="I474" i="2" s="1"/>
  <c r="J474" i="2" s="1"/>
  <c r="G473" i="2"/>
  <c r="I473" i="2" s="1"/>
  <c r="J473" i="2" s="1"/>
  <c r="G471" i="2"/>
  <c r="I471" i="2" s="1"/>
  <c r="J471" i="2" s="1"/>
  <c r="G470" i="2"/>
  <c r="I470" i="2" s="1"/>
  <c r="J470" i="2" s="1"/>
  <c r="G469" i="2"/>
  <c r="I469" i="2" s="1"/>
  <c r="J469" i="2" s="1"/>
  <c r="G468" i="2"/>
  <c r="I468" i="2" s="1"/>
  <c r="J468" i="2" s="1"/>
  <c r="G467" i="2"/>
  <c r="I467" i="2" s="1"/>
  <c r="J467" i="2" s="1"/>
  <c r="G465" i="2"/>
  <c r="I465" i="2" s="1"/>
  <c r="J465" i="2" s="1"/>
  <c r="G464" i="2"/>
  <c r="I464" i="2" s="1"/>
  <c r="J464" i="2" s="1"/>
  <c r="G463" i="2"/>
  <c r="I463" i="2" s="1"/>
  <c r="J463" i="2" s="1"/>
  <c r="G461" i="2"/>
  <c r="I461" i="2" s="1"/>
  <c r="J461" i="2" s="1"/>
  <c r="G460" i="2"/>
  <c r="I460" i="2" s="1"/>
  <c r="J460" i="2" s="1"/>
  <c r="G459" i="2"/>
  <c r="I459" i="2" s="1"/>
  <c r="J459" i="2" s="1"/>
  <c r="G458" i="2"/>
  <c r="I458" i="2" s="1"/>
  <c r="J458" i="2" s="1"/>
  <c r="G456" i="2"/>
  <c r="I456" i="2" s="1"/>
  <c r="J456" i="2" s="1"/>
  <c r="G455" i="2"/>
  <c r="I455" i="2" s="1"/>
  <c r="J455" i="2" s="1"/>
  <c r="G454" i="2"/>
  <c r="I454" i="2" s="1"/>
  <c r="J454" i="2" s="1"/>
  <c r="G453" i="2"/>
  <c r="I453" i="2" s="1"/>
  <c r="J453" i="2" s="1"/>
  <c r="G451" i="2"/>
  <c r="I451" i="2" s="1"/>
  <c r="J451" i="2" s="1"/>
  <c r="G450" i="2"/>
  <c r="I450" i="2" s="1"/>
  <c r="J450" i="2" s="1"/>
  <c r="G449" i="2"/>
  <c r="I449" i="2" s="1"/>
  <c r="J449" i="2" s="1"/>
  <c r="G448" i="2"/>
  <c r="I448" i="2" s="1"/>
  <c r="J448" i="2" s="1"/>
  <c r="G447" i="2"/>
  <c r="I447" i="2" s="1"/>
  <c r="J447" i="2" s="1"/>
  <c r="G446" i="2"/>
  <c r="I446" i="2" s="1"/>
  <c r="J446" i="2" s="1"/>
  <c r="G445" i="2"/>
  <c r="I445" i="2" s="1"/>
  <c r="J445" i="2" s="1"/>
  <c r="G444" i="2"/>
  <c r="I444" i="2" s="1"/>
  <c r="J444" i="2" s="1"/>
  <c r="G442" i="2"/>
  <c r="I442" i="2" s="1"/>
  <c r="J442" i="2" s="1"/>
  <c r="G440" i="2"/>
  <c r="I440" i="2" s="1"/>
  <c r="J440" i="2" s="1"/>
  <c r="G439" i="2"/>
  <c r="I439" i="2" s="1"/>
  <c r="J439" i="2" s="1"/>
  <c r="G437" i="2"/>
  <c r="I437" i="2" s="1"/>
  <c r="J437" i="2" s="1"/>
  <c r="G436" i="2"/>
  <c r="I436" i="2" s="1"/>
  <c r="J436" i="2" s="1"/>
  <c r="G435" i="2"/>
  <c r="I435" i="2" s="1"/>
  <c r="J435" i="2" s="1"/>
  <c r="G434" i="2"/>
  <c r="I434" i="2" s="1"/>
  <c r="J434" i="2" s="1"/>
  <c r="G433" i="2"/>
  <c r="I433" i="2" s="1"/>
  <c r="J433" i="2" s="1"/>
  <c r="G429" i="2"/>
  <c r="I429" i="2" s="1"/>
  <c r="J429" i="2" s="1"/>
  <c r="G427" i="2"/>
  <c r="I427" i="2" s="1"/>
  <c r="J427" i="2" s="1"/>
  <c r="G426" i="2"/>
  <c r="I426" i="2" s="1"/>
  <c r="J426" i="2" s="1"/>
  <c r="G423" i="2"/>
  <c r="I423" i="2" s="1"/>
  <c r="J423" i="2" s="1"/>
  <c r="G419" i="2"/>
  <c r="I419" i="2" s="1"/>
  <c r="J419" i="2" s="1"/>
  <c r="G418" i="2"/>
  <c r="I418" i="2" s="1"/>
  <c r="J418" i="2" s="1"/>
  <c r="G417" i="2"/>
  <c r="I417" i="2" s="1"/>
  <c r="J417" i="2" s="1"/>
  <c r="G416" i="2"/>
  <c r="I416" i="2" s="1"/>
  <c r="J416" i="2" s="1"/>
  <c r="G415" i="2"/>
  <c r="I415" i="2" s="1"/>
  <c r="J415" i="2" s="1"/>
  <c r="G414" i="2"/>
  <c r="I414" i="2" s="1"/>
  <c r="J414" i="2" s="1"/>
  <c r="G413" i="2"/>
  <c r="I413" i="2" s="1"/>
  <c r="J413" i="2" s="1"/>
  <c r="G412" i="2"/>
  <c r="I412" i="2" s="1"/>
  <c r="J412" i="2" s="1"/>
  <c r="G411" i="2"/>
  <c r="I411" i="2" s="1"/>
  <c r="J411" i="2" s="1"/>
  <c r="G410" i="2"/>
  <c r="I410" i="2" s="1"/>
  <c r="J410" i="2" s="1"/>
  <c r="G408" i="2"/>
  <c r="I408" i="2" s="1"/>
  <c r="J408" i="2" s="1"/>
  <c r="G407" i="2"/>
  <c r="I407" i="2" s="1"/>
  <c r="J407" i="2" s="1"/>
  <c r="G406" i="2"/>
  <c r="I406" i="2" s="1"/>
  <c r="J406" i="2" s="1"/>
  <c r="G405" i="2"/>
  <c r="I405" i="2" s="1"/>
  <c r="J405" i="2" s="1"/>
  <c r="G404" i="2"/>
  <c r="I404" i="2" s="1"/>
  <c r="J404" i="2" s="1"/>
  <c r="G403" i="2"/>
  <c r="I403" i="2" s="1"/>
  <c r="J403" i="2" s="1"/>
  <c r="G402" i="2"/>
  <c r="I402" i="2" s="1"/>
  <c r="J402" i="2" s="1"/>
  <c r="G401" i="2"/>
  <c r="I401" i="2" s="1"/>
  <c r="J401" i="2" s="1"/>
  <c r="G400" i="2"/>
  <c r="I400" i="2" s="1"/>
  <c r="J400" i="2" s="1"/>
  <c r="G399" i="2"/>
  <c r="I399" i="2" s="1"/>
  <c r="J399" i="2" s="1"/>
  <c r="G398" i="2"/>
  <c r="I398" i="2" s="1"/>
  <c r="J398" i="2" s="1"/>
  <c r="G396" i="2"/>
  <c r="I396" i="2" s="1"/>
  <c r="J396" i="2" s="1"/>
  <c r="G395" i="2"/>
  <c r="I395" i="2" s="1"/>
  <c r="J395" i="2" s="1"/>
  <c r="G394" i="2"/>
  <c r="I394" i="2" s="1"/>
  <c r="J394" i="2" s="1"/>
  <c r="G393" i="2"/>
  <c r="I393" i="2" s="1"/>
  <c r="J393" i="2" s="1"/>
  <c r="G392" i="2"/>
  <c r="I392" i="2" s="1"/>
  <c r="J392" i="2" s="1"/>
  <c r="G391" i="2"/>
  <c r="I391" i="2" s="1"/>
  <c r="J391" i="2" s="1"/>
  <c r="G389" i="2"/>
  <c r="I389" i="2" s="1"/>
  <c r="J389" i="2" s="1"/>
  <c r="G388" i="2"/>
  <c r="I388" i="2" s="1"/>
  <c r="J388" i="2" s="1"/>
  <c r="G387" i="2"/>
  <c r="I387" i="2" s="1"/>
  <c r="J387" i="2" s="1"/>
  <c r="G386" i="2"/>
  <c r="I386" i="2" s="1"/>
  <c r="J386" i="2" s="1"/>
  <c r="G385" i="2"/>
  <c r="I385" i="2" s="1"/>
  <c r="J385" i="2" s="1"/>
  <c r="G384" i="2"/>
  <c r="I384" i="2" s="1"/>
  <c r="J384" i="2" s="1"/>
  <c r="G383" i="2"/>
  <c r="I383" i="2" s="1"/>
  <c r="J383" i="2" s="1"/>
  <c r="G382" i="2"/>
  <c r="I382" i="2" s="1"/>
  <c r="J382" i="2" s="1"/>
  <c r="G381" i="2"/>
  <c r="I381" i="2" s="1"/>
  <c r="J381" i="2" s="1"/>
  <c r="G380" i="2"/>
  <c r="I380" i="2" s="1"/>
  <c r="J380" i="2" s="1"/>
  <c r="G378" i="2"/>
  <c r="I378" i="2" s="1"/>
  <c r="J378" i="2" s="1"/>
  <c r="G377" i="2"/>
  <c r="I377" i="2" s="1"/>
  <c r="J377" i="2" s="1"/>
  <c r="G376" i="2"/>
  <c r="I376" i="2" s="1"/>
  <c r="J376" i="2" s="1"/>
  <c r="G374" i="2"/>
  <c r="I374" i="2" s="1"/>
  <c r="J374" i="2" s="1"/>
  <c r="G373" i="2"/>
  <c r="I373" i="2" s="1"/>
  <c r="J373" i="2" s="1"/>
  <c r="G372" i="2"/>
  <c r="I372" i="2" s="1"/>
  <c r="J372" i="2" s="1"/>
  <c r="G371" i="2"/>
  <c r="I371" i="2" s="1"/>
  <c r="J371" i="2" s="1"/>
  <c r="G370" i="2"/>
  <c r="I370" i="2" s="1"/>
  <c r="J370" i="2" s="1"/>
  <c r="G369" i="2"/>
  <c r="I369" i="2" s="1"/>
  <c r="J369" i="2" s="1"/>
  <c r="G368" i="2"/>
  <c r="I368" i="2" s="1"/>
  <c r="J368" i="2" s="1"/>
  <c r="G367" i="2"/>
  <c r="I367" i="2" s="1"/>
  <c r="J367" i="2" s="1"/>
  <c r="G366" i="2"/>
  <c r="I366" i="2" s="1"/>
  <c r="J366" i="2" s="1"/>
  <c r="G364" i="2"/>
  <c r="I364" i="2" s="1"/>
  <c r="J364" i="2" s="1"/>
  <c r="G363" i="2"/>
  <c r="I363" i="2" s="1"/>
  <c r="J363" i="2" s="1"/>
  <c r="G362" i="2"/>
  <c r="I362" i="2" s="1"/>
  <c r="J362" i="2" s="1"/>
  <c r="G361" i="2"/>
  <c r="I361" i="2" s="1"/>
  <c r="J361" i="2" s="1"/>
  <c r="G360" i="2"/>
  <c r="I360" i="2" s="1"/>
  <c r="J360" i="2" s="1"/>
  <c r="G359" i="2"/>
  <c r="I359" i="2" s="1"/>
  <c r="J359" i="2" s="1"/>
  <c r="G353" i="2"/>
  <c r="I353" i="2" s="1"/>
  <c r="J353" i="2" s="1"/>
  <c r="G350" i="2"/>
  <c r="I350" i="2" s="1"/>
  <c r="J350" i="2" s="1"/>
  <c r="G349" i="2"/>
  <c r="I349" i="2" s="1"/>
  <c r="J349" i="2" s="1"/>
  <c r="G348" i="2"/>
  <c r="I348" i="2" s="1"/>
  <c r="J348" i="2" s="1"/>
  <c r="G347" i="2"/>
  <c r="I347" i="2" s="1"/>
  <c r="J347" i="2" s="1"/>
  <c r="G346" i="2"/>
  <c r="I346" i="2" s="1"/>
  <c r="J346" i="2" s="1"/>
  <c r="G345" i="2"/>
  <c r="I345" i="2" s="1"/>
  <c r="J345" i="2" s="1"/>
  <c r="G344" i="2"/>
  <c r="I344" i="2" s="1"/>
  <c r="J344" i="2" s="1"/>
  <c r="G341" i="2"/>
  <c r="I341" i="2" s="1"/>
  <c r="J341" i="2" s="1"/>
  <c r="G340" i="2"/>
  <c r="I340" i="2" s="1"/>
  <c r="J340" i="2" s="1"/>
  <c r="G339" i="2"/>
  <c r="I339" i="2" s="1"/>
  <c r="J339" i="2" s="1"/>
  <c r="G338" i="2"/>
  <c r="I338" i="2" s="1"/>
  <c r="J338" i="2" s="1"/>
  <c r="G336" i="2"/>
  <c r="I336" i="2" s="1"/>
  <c r="J336" i="2" s="1"/>
  <c r="G335" i="2"/>
  <c r="I335" i="2" s="1"/>
  <c r="J335" i="2" s="1"/>
  <c r="G334" i="2"/>
  <c r="I334" i="2" s="1"/>
  <c r="J334" i="2" s="1"/>
  <c r="G333" i="2"/>
  <c r="I333" i="2" s="1"/>
  <c r="J333" i="2" s="1"/>
  <c r="G332" i="2"/>
  <c r="I332" i="2" s="1"/>
  <c r="J332" i="2" s="1"/>
  <c r="G331" i="2"/>
  <c r="I331" i="2" s="1"/>
  <c r="J331" i="2" s="1"/>
  <c r="G330" i="2"/>
  <c r="I330" i="2" s="1"/>
  <c r="J330" i="2" s="1"/>
  <c r="G329" i="2"/>
  <c r="I329" i="2" s="1"/>
  <c r="J329" i="2" s="1"/>
  <c r="G328" i="2"/>
  <c r="I328" i="2" s="1"/>
  <c r="J328" i="2" s="1"/>
  <c r="G326" i="2"/>
  <c r="I326" i="2" s="1"/>
  <c r="J326" i="2" s="1"/>
  <c r="G325" i="2"/>
  <c r="I325" i="2" s="1"/>
  <c r="J325" i="2" s="1"/>
  <c r="G324" i="2"/>
  <c r="I324" i="2" s="1"/>
  <c r="J324" i="2" s="1"/>
  <c r="G323" i="2"/>
  <c r="I323" i="2" s="1"/>
  <c r="J323" i="2" s="1"/>
  <c r="G322" i="2"/>
  <c r="I322" i="2" s="1"/>
  <c r="J322" i="2" s="1"/>
  <c r="G321" i="2"/>
  <c r="I321" i="2" s="1"/>
  <c r="J321" i="2" s="1"/>
  <c r="G320" i="2"/>
  <c r="I320" i="2" s="1"/>
  <c r="J320" i="2" s="1"/>
  <c r="G319" i="2"/>
  <c r="I319" i="2" s="1"/>
  <c r="J319" i="2" s="1"/>
  <c r="G318" i="2"/>
  <c r="I318" i="2" s="1"/>
  <c r="J318" i="2" s="1"/>
  <c r="G317" i="2"/>
  <c r="I317" i="2" s="1"/>
  <c r="J317" i="2" s="1"/>
  <c r="G316" i="2"/>
  <c r="I316" i="2" s="1"/>
  <c r="J316" i="2" s="1"/>
  <c r="G314" i="2"/>
  <c r="I314" i="2" s="1"/>
  <c r="J314" i="2" s="1"/>
  <c r="G313" i="2"/>
  <c r="I313" i="2" s="1"/>
  <c r="J313" i="2" s="1"/>
  <c r="G312" i="2"/>
  <c r="I312" i="2" s="1"/>
  <c r="J312" i="2" s="1"/>
  <c r="G311" i="2"/>
  <c r="I311" i="2" s="1"/>
  <c r="J311" i="2" s="1"/>
  <c r="G310" i="2"/>
  <c r="I310" i="2" s="1"/>
  <c r="J310" i="2" s="1"/>
  <c r="G309" i="2"/>
  <c r="I309" i="2" s="1"/>
  <c r="J309" i="2" s="1"/>
  <c r="G308" i="2"/>
  <c r="I308" i="2" s="1"/>
  <c r="J308" i="2" s="1"/>
  <c r="G307" i="2"/>
  <c r="I307" i="2" s="1"/>
  <c r="J307" i="2" s="1"/>
  <c r="G306" i="2"/>
  <c r="I306" i="2" s="1"/>
  <c r="J306" i="2" s="1"/>
  <c r="G304" i="2"/>
  <c r="I304" i="2" s="1"/>
  <c r="J304" i="2" s="1"/>
  <c r="G302" i="2"/>
  <c r="I302" i="2" s="1"/>
  <c r="J302" i="2" s="1"/>
  <c r="G301" i="2"/>
  <c r="I301" i="2" s="1"/>
  <c r="J301" i="2" s="1"/>
  <c r="G300" i="2"/>
  <c r="I300" i="2" s="1"/>
  <c r="J300" i="2" s="1"/>
  <c r="G298" i="2"/>
  <c r="I298" i="2" s="1"/>
  <c r="J298" i="2" s="1"/>
  <c r="H297" i="2"/>
  <c r="I297" i="2" s="1"/>
  <c r="J297" i="2" s="1"/>
  <c r="H296" i="2"/>
  <c r="I296" i="2" s="1"/>
  <c r="J296" i="2" s="1"/>
  <c r="G294" i="2"/>
  <c r="I294" i="2" s="1"/>
  <c r="J294" i="2" s="1"/>
  <c r="G291" i="2"/>
  <c r="I291" i="2" s="1"/>
  <c r="J291" i="2" s="1"/>
  <c r="G289" i="2"/>
  <c r="I289" i="2" s="1"/>
  <c r="J289" i="2" s="1"/>
  <c r="G288" i="2"/>
  <c r="I288" i="2" s="1"/>
  <c r="J288" i="2" s="1"/>
  <c r="G286" i="2"/>
  <c r="I286" i="2" s="1"/>
  <c r="J286" i="2" s="1"/>
  <c r="G284" i="2"/>
  <c r="I284" i="2" s="1"/>
  <c r="J284" i="2" s="1"/>
  <c r="G282" i="2"/>
  <c r="I282" i="2" s="1"/>
  <c r="J282" i="2" s="1"/>
  <c r="G280" i="2"/>
  <c r="I280" i="2" s="1"/>
  <c r="J280" i="2" s="1"/>
  <c r="G279" i="2"/>
  <c r="I279" i="2" s="1"/>
  <c r="J279" i="2" s="1"/>
  <c r="G276" i="2"/>
  <c r="I276" i="2" s="1"/>
  <c r="J276" i="2" s="1"/>
  <c r="G275" i="2"/>
  <c r="I275" i="2" s="1"/>
  <c r="J275" i="2" s="1"/>
  <c r="G273" i="2"/>
  <c r="I273" i="2" s="1"/>
  <c r="J273" i="2" s="1"/>
  <c r="G270" i="2"/>
  <c r="I270" i="2" s="1"/>
  <c r="J270" i="2" s="1"/>
  <c r="G269" i="2"/>
  <c r="I269" i="2" s="1"/>
  <c r="J269" i="2" s="1"/>
  <c r="G267" i="2"/>
  <c r="I267" i="2" s="1"/>
  <c r="J267" i="2" s="1"/>
  <c r="G266" i="2"/>
  <c r="I266" i="2" s="1"/>
  <c r="J266" i="2" s="1"/>
  <c r="G264" i="2"/>
  <c r="I264" i="2" s="1"/>
  <c r="J264" i="2" s="1"/>
  <c r="G262" i="2"/>
  <c r="I262" i="2" s="1"/>
  <c r="J262" i="2" s="1"/>
  <c r="G260" i="2"/>
  <c r="I260" i="2" s="1"/>
  <c r="J260" i="2" s="1"/>
  <c r="G258" i="2"/>
  <c r="I258" i="2" s="1"/>
  <c r="J258" i="2" s="1"/>
  <c r="G256" i="2"/>
  <c r="I256" i="2" s="1"/>
  <c r="J256" i="2" s="1"/>
  <c r="G255" i="2"/>
  <c r="I255" i="2" s="1"/>
  <c r="J255" i="2" s="1"/>
  <c r="G254" i="2"/>
  <c r="I254" i="2" s="1"/>
  <c r="J254" i="2" s="1"/>
  <c r="G253" i="2"/>
  <c r="I253" i="2" s="1"/>
  <c r="J253" i="2" s="1"/>
  <c r="G252" i="2"/>
  <c r="I252" i="2" s="1"/>
  <c r="J252" i="2" s="1"/>
  <c r="G249" i="2"/>
  <c r="I249" i="2" s="1"/>
  <c r="J249" i="2" s="1"/>
  <c r="G247" i="2"/>
  <c r="I247" i="2" s="1"/>
  <c r="J247" i="2" s="1"/>
  <c r="G244" i="2"/>
  <c r="I244" i="2" s="1"/>
  <c r="J244" i="2" s="1"/>
  <c r="G243" i="2"/>
  <c r="I243" i="2" s="1"/>
  <c r="J243" i="2" s="1"/>
  <c r="G241" i="2"/>
  <c r="I241" i="2" s="1"/>
  <c r="J241" i="2" s="1"/>
  <c r="G240" i="2"/>
  <c r="I240" i="2" s="1"/>
  <c r="J240" i="2" s="1"/>
  <c r="G239" i="2"/>
  <c r="I239" i="2" s="1"/>
  <c r="J239" i="2" s="1"/>
  <c r="G237" i="2"/>
  <c r="I237" i="2" s="1"/>
  <c r="J237" i="2" s="1"/>
  <c r="G236" i="2"/>
  <c r="I236" i="2" s="1"/>
  <c r="J236" i="2" s="1"/>
  <c r="G233" i="2"/>
  <c r="I233" i="2" s="1"/>
  <c r="J233" i="2" s="1"/>
  <c r="G231" i="2"/>
  <c r="I231" i="2" s="1"/>
  <c r="J231" i="2" s="1"/>
  <c r="G230" i="2"/>
  <c r="I230" i="2" s="1"/>
  <c r="J230" i="2" s="1"/>
  <c r="G229" i="2"/>
  <c r="I229" i="2" s="1"/>
  <c r="J229" i="2" s="1"/>
  <c r="G228" i="2"/>
  <c r="I228" i="2" s="1"/>
  <c r="J228" i="2" s="1"/>
  <c r="G227" i="2"/>
  <c r="I227" i="2" s="1"/>
  <c r="J227" i="2" s="1"/>
  <c r="G225" i="2"/>
  <c r="I225" i="2" s="1"/>
  <c r="J225" i="2" s="1"/>
  <c r="G223" i="2"/>
  <c r="I223" i="2" s="1"/>
  <c r="J223" i="2" s="1"/>
  <c r="G221" i="2"/>
  <c r="I221" i="2" s="1"/>
  <c r="J221" i="2" s="1"/>
  <c r="G219" i="2"/>
  <c r="I219" i="2" s="1"/>
  <c r="J219" i="2" s="1"/>
  <c r="G218" i="2"/>
  <c r="I218" i="2" s="1"/>
  <c r="J218" i="2" s="1"/>
  <c r="G215" i="2"/>
  <c r="I215" i="2" s="1"/>
  <c r="J215" i="2" s="1"/>
  <c r="G214" i="2"/>
  <c r="I214" i="2" s="1"/>
  <c r="J214" i="2" s="1"/>
  <c r="G213" i="2"/>
  <c r="I213" i="2" s="1"/>
  <c r="J213" i="2" s="1"/>
  <c r="G212" i="2"/>
  <c r="I212" i="2" s="1"/>
  <c r="J212" i="2" s="1"/>
  <c r="G211" i="2"/>
  <c r="I211" i="2" s="1"/>
  <c r="J211" i="2" s="1"/>
  <c r="G209" i="2"/>
  <c r="I209" i="2" s="1"/>
  <c r="J209" i="2" s="1"/>
  <c r="G208" i="2"/>
  <c r="I208" i="2" s="1"/>
  <c r="J208" i="2" s="1"/>
  <c r="G206" i="2"/>
  <c r="I206" i="2" s="1"/>
  <c r="J206" i="2" s="1"/>
  <c r="G204" i="2"/>
  <c r="I204" i="2" s="1"/>
  <c r="J204" i="2" s="1"/>
  <c r="G201" i="2"/>
  <c r="I201" i="2" s="1"/>
  <c r="J201" i="2" s="1"/>
  <c r="G200" i="2"/>
  <c r="I200" i="2" s="1"/>
  <c r="J200" i="2" s="1"/>
  <c r="G198" i="2"/>
  <c r="I198" i="2" s="1"/>
  <c r="J198" i="2" s="1"/>
  <c r="G195" i="2"/>
  <c r="I195" i="2" s="1"/>
  <c r="J195" i="2" s="1"/>
  <c r="G194" i="2"/>
  <c r="I194" i="2" s="1"/>
  <c r="J194" i="2" s="1"/>
  <c r="G193" i="2"/>
  <c r="I193" i="2" s="1"/>
  <c r="J193" i="2" s="1"/>
  <c r="G192" i="2"/>
  <c r="I192" i="2" s="1"/>
  <c r="J192" i="2" s="1"/>
  <c r="G191" i="2"/>
  <c r="I191" i="2" s="1"/>
  <c r="J191" i="2" s="1"/>
  <c r="G190" i="2"/>
  <c r="I190" i="2" s="1"/>
  <c r="J190" i="2" s="1"/>
  <c r="G189" i="2"/>
  <c r="I189" i="2" s="1"/>
  <c r="J189" i="2" s="1"/>
  <c r="G187" i="2"/>
  <c r="I187" i="2" s="1"/>
  <c r="J187" i="2" s="1"/>
  <c r="G186" i="2"/>
  <c r="I186" i="2" s="1"/>
  <c r="J186" i="2" s="1"/>
  <c r="G185" i="2"/>
  <c r="I185" i="2" s="1"/>
  <c r="J185" i="2" s="1"/>
  <c r="G184" i="2"/>
  <c r="I184" i="2" s="1"/>
  <c r="J184" i="2" s="1"/>
  <c r="G183" i="2"/>
  <c r="I183" i="2" s="1"/>
  <c r="J183" i="2" s="1"/>
  <c r="G182" i="2"/>
  <c r="I182" i="2" s="1"/>
  <c r="J182" i="2" s="1"/>
  <c r="G181" i="2"/>
  <c r="I181" i="2" s="1"/>
  <c r="J181" i="2" s="1"/>
  <c r="G180" i="2"/>
  <c r="I180" i="2" s="1"/>
  <c r="J180" i="2" s="1"/>
  <c r="G179" i="2"/>
  <c r="I179" i="2" s="1"/>
  <c r="J179" i="2" s="1"/>
  <c r="G178" i="2"/>
  <c r="I178" i="2" s="1"/>
  <c r="J178" i="2" s="1"/>
  <c r="G177" i="2"/>
  <c r="I177" i="2" s="1"/>
  <c r="J177" i="2" s="1"/>
  <c r="G176" i="2"/>
  <c r="I176" i="2" s="1"/>
  <c r="J176" i="2" s="1"/>
  <c r="G175" i="2"/>
  <c r="I175" i="2" s="1"/>
  <c r="J175" i="2" s="1"/>
  <c r="G173" i="2"/>
  <c r="I173" i="2" s="1"/>
  <c r="J173" i="2" s="1"/>
  <c r="G172" i="2"/>
  <c r="I172" i="2" s="1"/>
  <c r="J172" i="2" s="1"/>
  <c r="G171" i="2"/>
  <c r="I171" i="2" s="1"/>
  <c r="J171" i="2" s="1"/>
  <c r="G170" i="2"/>
  <c r="I170" i="2" s="1"/>
  <c r="J170" i="2" s="1"/>
  <c r="G169" i="2"/>
  <c r="I169" i="2" s="1"/>
  <c r="J169" i="2" s="1"/>
  <c r="G168" i="2"/>
  <c r="I168" i="2" s="1"/>
  <c r="J168" i="2" s="1"/>
  <c r="G166" i="2"/>
  <c r="I166" i="2" s="1"/>
  <c r="J166" i="2" s="1"/>
  <c r="G164" i="2"/>
  <c r="I164" i="2" s="1"/>
  <c r="J164" i="2" s="1"/>
  <c r="G163" i="2"/>
  <c r="I163" i="2" s="1"/>
  <c r="J163" i="2" s="1"/>
  <c r="G160" i="2"/>
  <c r="I160" i="2" s="1"/>
  <c r="J160" i="2" s="1"/>
  <c r="G159" i="2"/>
  <c r="I159" i="2" s="1"/>
  <c r="J159" i="2" s="1"/>
  <c r="G158" i="2"/>
  <c r="I158" i="2" s="1"/>
  <c r="J158" i="2" s="1"/>
  <c r="G156" i="2"/>
  <c r="I156" i="2" s="1"/>
  <c r="J156" i="2" s="1"/>
  <c r="G154" i="2"/>
  <c r="I154" i="2" s="1"/>
  <c r="J154" i="2" s="1"/>
  <c r="G152" i="2"/>
  <c r="I152" i="2" s="1"/>
  <c r="J152" i="2" s="1"/>
  <c r="G151" i="2"/>
  <c r="I151" i="2" s="1"/>
  <c r="J151" i="2" s="1"/>
  <c r="G149" i="2"/>
  <c r="I149" i="2" s="1"/>
  <c r="J149" i="2" s="1"/>
  <c r="G144" i="2"/>
  <c r="I144" i="2" s="1"/>
  <c r="J144" i="2" s="1"/>
  <c r="G142" i="2"/>
  <c r="I142" i="2" s="1"/>
  <c r="J142" i="2" s="1"/>
  <c r="G139" i="2"/>
  <c r="I139" i="2" s="1"/>
  <c r="J139" i="2" s="1"/>
  <c r="G138" i="2"/>
  <c r="I138" i="2" s="1"/>
  <c r="J138" i="2" s="1"/>
  <c r="G137" i="2"/>
  <c r="I137" i="2" s="1"/>
  <c r="J137" i="2" s="1"/>
  <c r="G136" i="2"/>
  <c r="I136" i="2" s="1"/>
  <c r="J136" i="2" s="1"/>
  <c r="G134" i="2"/>
  <c r="I134" i="2" s="1"/>
  <c r="J134" i="2" s="1"/>
  <c r="G133" i="2"/>
  <c r="I133" i="2" s="1"/>
  <c r="J133" i="2" s="1"/>
  <c r="G132" i="2"/>
  <c r="I132" i="2" s="1"/>
  <c r="J132" i="2" s="1"/>
  <c r="G131" i="2"/>
  <c r="I131" i="2" s="1"/>
  <c r="J131" i="2" s="1"/>
  <c r="G129" i="2"/>
  <c r="I129" i="2" s="1"/>
  <c r="J129" i="2" s="1"/>
  <c r="G128" i="2"/>
  <c r="I128" i="2" s="1"/>
  <c r="J128" i="2" s="1"/>
  <c r="G127" i="2"/>
  <c r="I127" i="2" s="1"/>
  <c r="J127" i="2" s="1"/>
  <c r="G126" i="2"/>
  <c r="I126" i="2" s="1"/>
  <c r="J126" i="2" s="1"/>
  <c r="G125" i="2"/>
  <c r="I125" i="2" s="1"/>
  <c r="J125" i="2" s="1"/>
  <c r="G124" i="2"/>
  <c r="I124" i="2" s="1"/>
  <c r="J124" i="2" s="1"/>
  <c r="G123" i="2"/>
  <c r="I123" i="2" s="1"/>
  <c r="J123" i="2" s="1"/>
  <c r="G122" i="2"/>
  <c r="I122" i="2" s="1"/>
  <c r="J122" i="2" s="1"/>
  <c r="G120" i="2"/>
  <c r="I120" i="2" s="1"/>
  <c r="J120" i="2" s="1"/>
  <c r="G119" i="2"/>
  <c r="I119" i="2" s="1"/>
  <c r="J119" i="2" s="1"/>
  <c r="G118" i="2"/>
  <c r="I118" i="2" s="1"/>
  <c r="J118" i="2" s="1"/>
  <c r="G117" i="2"/>
  <c r="I117" i="2" s="1"/>
  <c r="J117" i="2" s="1"/>
  <c r="G116" i="2"/>
  <c r="I116" i="2" s="1"/>
  <c r="J116" i="2" s="1"/>
  <c r="G114" i="2"/>
  <c r="I114" i="2" s="1"/>
  <c r="J114" i="2" s="1"/>
  <c r="G112" i="2"/>
  <c r="I112" i="2" s="1"/>
  <c r="J112" i="2" s="1"/>
  <c r="G109" i="2"/>
  <c r="I109" i="2" s="1"/>
  <c r="J109" i="2" s="1"/>
  <c r="G103" i="2"/>
  <c r="I103" i="2" s="1"/>
  <c r="J103" i="2" s="1"/>
  <c r="G102" i="2"/>
  <c r="I102" i="2" s="1"/>
  <c r="J102" i="2" s="1"/>
  <c r="J104" i="2" l="1"/>
  <c r="J716" i="2"/>
  <c r="J354" i="2"/>
  <c r="J494" i="2"/>
  <c r="J673" i="2"/>
  <c r="J729" i="2"/>
  <c r="J145" i="2"/>
  <c r="J730" i="2" l="1"/>
  <c r="J1002" i="2" s="1"/>
  <c r="L1013" i="2" s="1"/>
  <c r="J1008" i="2" l="1"/>
  <c r="J1005" i="2"/>
</calcChain>
</file>

<file path=xl/sharedStrings.xml><?xml version="1.0" encoding="utf-8"?>
<sst xmlns="http://schemas.openxmlformats.org/spreadsheetml/2006/main" count="3309" uniqueCount="1678">
  <si>
    <t>FUNDAÇÃO UNIVERSIDADE DE BRASÍLIA</t>
  </si>
  <si>
    <t>Campus Darcy Ribeiro</t>
  </si>
  <si>
    <t>CÓDIGO</t>
  </si>
  <si>
    <t>DESCRIÇÃO</t>
  </si>
  <si>
    <t>UNIDADE</t>
  </si>
  <si>
    <t>QUANT.</t>
  </si>
  <si>
    <t>01.00.000</t>
  </si>
  <si>
    <t>SERVIÇOS TÉCNICO-PROFISSIONAIS</t>
  </si>
  <si>
    <t>01.06.000</t>
  </si>
  <si>
    <t>PLANEJAMENTO E CONTROLE</t>
  </si>
  <si>
    <t>CPOS 01.27.011</t>
  </si>
  <si>
    <t>Projeto e implementação de gerenciamento integrado de resíduos sólidos e gestão de perdas</t>
  </si>
  <si>
    <t>UN</t>
  </si>
  <si>
    <t>SUBTOTAL (ETAPA): </t>
  </si>
  <si>
    <t>02.00.000</t>
  </si>
  <si>
    <t>SERVIÇOS PRELIMINARES</t>
  </si>
  <si>
    <t>02.01.000</t>
  </si>
  <si>
    <t>CANTEIRO DE OBRAS</t>
  </si>
  <si>
    <t>02.01.100</t>
  </si>
  <si>
    <t>CONSTRUÇÕES PROVISÓRIAS</t>
  </si>
  <si>
    <t>02.01.101</t>
  </si>
  <si>
    <t>ESCRITÓRIOS</t>
  </si>
  <si>
    <t>10775</t>
  </si>
  <si>
    <t>LOCACAO DE CONTAINER 2,30  X  6,00 M, ALT. 2,50 M, COM 1 SANITARIO, PARA ESCRITORIO, COMPLETO, SEM DIVISORIAS INTERNAS</t>
  </si>
  <si>
    <t>MÊS</t>
  </si>
  <si>
    <t>IOPES INSUMO 071820</t>
  </si>
  <si>
    <t>MOBILIZAÇÃO E DESMOB. CONTEINER P/BARRACÃO DE OBRA (LABOR)</t>
  </si>
  <si>
    <t>02.01.102</t>
  </si>
  <si>
    <t>DEPÓSITOS</t>
  </si>
  <si>
    <t>93584U</t>
  </si>
  <si>
    <t>EXECUÇÃO DE DEPÓSITO EM CANTEIRO DE OBRA EM CHAPA DE MADEIRA COMPENSADA, NÃO INCLUSO MOBILIÁRIO. AF_04/2016</t>
  </si>
  <si>
    <t>M2</t>
  </si>
  <si>
    <t>02.01.104</t>
  </si>
  <si>
    <t>REFEITÓRIOS</t>
  </si>
  <si>
    <t>93210U</t>
  </si>
  <si>
    <t>EXECUÇÃO DE REFEITÓRIO EM CANTEIRO DE OBRA EM CHAPA DE MADEIRA COMPENSADA, NÃO INCLUSO MOBILIÁRIO E EQUIPAMENTOS. AF_02/2016</t>
  </si>
  <si>
    <t>02.01.105</t>
  </si>
  <si>
    <t>VESTIÁRIOS E SANITÁRIOS</t>
  </si>
  <si>
    <t>93212U</t>
  </si>
  <si>
    <t>EXECUÇÃO DE SANITÁRIO E VESTIÁRIO EM CANTEIRO DE OBRA EM CHAPA DE MADEIRA COMPENSADA, NÃO INCLUSO MOBILIÁRIO. AF_02/2016</t>
  </si>
  <si>
    <t>02.01.200</t>
  </si>
  <si>
    <t>LIGAÇÕES PROVISÓRIAS</t>
  </si>
  <si>
    <t>02.01.201</t>
  </si>
  <si>
    <t>ÁGUA</t>
  </si>
  <si>
    <t>89357U</t>
  </si>
  <si>
    <t>TUBO, PVC, SOLDÁVEL, DN 32MM, INSTALADO EM RAMAL OU SUB-RAMAL DE ÁGUA - FORNECIMENTO E INSTALAÇÃO. AF_12/2014</t>
  </si>
  <si>
    <t>M</t>
  </si>
  <si>
    <t>93214U</t>
  </si>
  <si>
    <t>EXECUÇÃO DE RESERVATÓRIO ELEVADO DE ÁGUA (1000 LITROS) EM CANTEIRO DE OBRA, APOIADO EM ESTRUTURA DE MADEIRA. AF_02/2016</t>
  </si>
  <si>
    <t>02.01.202</t>
  </si>
  <si>
    <t>ENERGIA ELÉTRICA</t>
  </si>
  <si>
    <t>91846U</t>
  </si>
  <si>
    <t>ELETRODUTO FLEXÍVEL CORRUGADO, PVC, DN 32 MM (1"), PARA CIRCUITOS TERMINAIS, INSTALADO EM LAJE - FORNECIMENTO E INSTALAÇÃO. AF_12/2015</t>
  </si>
  <si>
    <t>93670U</t>
  </si>
  <si>
    <t>DISJUNTOR TRIPOLAR TIPO DIN, CORRENTE NOMINAL DE 25A - FORNECIMENTO E INSTALAÇÃO. AF_04/2016</t>
  </si>
  <si>
    <t>ORSE INSUMO 3314</t>
  </si>
  <si>
    <t>Cabo de cobre PP Cordplast 5 x 4.0 mm2, 450/750v</t>
  </si>
  <si>
    <t>02.01.205</t>
  </si>
  <si>
    <t>ESGOTO</t>
  </si>
  <si>
    <t>89848U</t>
  </si>
  <si>
    <t>TUBO PVC, SERIE NORMAL, ESGOTO PREDIAL, DN 100 MM, FORNECIDO E INSTALADO EM SUBCOLETOR AÉREO DE ESGOTO SANITÁRIO. AF_12/2014</t>
  </si>
  <si>
    <t>02.01.400</t>
  </si>
  <si>
    <t>PROTEÇÃO E SINALIZAÇÃO</t>
  </si>
  <si>
    <t>02.01.401</t>
  </si>
  <si>
    <t>TAPUMES</t>
  </si>
  <si>
    <t>98459 MOD</t>
  </si>
  <si>
    <t>Tapume com telha metálica, inclusive portão de pedestres, h=2,12m (2,02 de altura de fechamento + 10cm de espaçamento do chão)</t>
  </si>
  <si>
    <t>02.01.404</t>
  </si>
  <si>
    <t>PLACAS</t>
  </si>
  <si>
    <t>ORSE 51</t>
  </si>
  <si>
    <t>Placa de obra em chapa aço galvanizado, instalada</t>
  </si>
  <si>
    <t>02.01.405</t>
  </si>
  <si>
    <t>PORTÕES</t>
  </si>
  <si>
    <t>ORSE 12759 MOD</t>
  </si>
  <si>
    <t>Portão metálico para tapume, fechamento em telha metálica, comprimento 4,12m</t>
  </si>
  <si>
    <t>02.02.000</t>
  </si>
  <si>
    <t>DEMOLIÇÃO</t>
  </si>
  <si>
    <t>02.02.100</t>
  </si>
  <si>
    <t>DEMOLIÇÃO CONVENCIONAL</t>
  </si>
  <si>
    <t>02.02.111</t>
  </si>
  <si>
    <t>CONCRETO SIMPLES</t>
  </si>
  <si>
    <t>97628U</t>
  </si>
  <si>
    <t>M3</t>
  </si>
  <si>
    <t>02.02.140</t>
  </si>
  <si>
    <t>VEDAÇÕES</t>
  </si>
  <si>
    <t>97622U</t>
  </si>
  <si>
    <t>DEMOLIÇÃO DE ALVENARIA DE BLOCO FURADO, DE FORMA MANUAL, SEM REAPROVEITAMENTO. AF_12/2017</t>
  </si>
  <si>
    <t>97624U</t>
  </si>
  <si>
    <t>02.02.150</t>
  </si>
  <si>
    <t>PISOS</t>
  </si>
  <si>
    <t>ORSE 3240</t>
  </si>
  <si>
    <t>02.02.300</t>
  </si>
  <si>
    <t>REMOÇÕES</t>
  </si>
  <si>
    <t>97637U</t>
  </si>
  <si>
    <t>REMOÇÃO DE TAPUME/ CHAPAS METÁLICAS E DE MADEIRA, DE FORMA MANUAL, SEM REAPROVEITAMENTO. AF_12/2017</t>
  </si>
  <si>
    <t>97644U</t>
  </si>
  <si>
    <t>REMOÇÃO DE PORTAS, DE FORMA MANUAL, SEM REAPROVEITAMENTO. AF_12/2017</t>
  </si>
  <si>
    <t>02.02.310</t>
  </si>
  <si>
    <t>REMOÇÃO DE EQUIPAMENTOS E ACESSÓRIOS</t>
  </si>
  <si>
    <t>ORSE 11102</t>
  </si>
  <si>
    <t>Retirada de exaustor industrial eólico</t>
  </si>
  <si>
    <t>02.02.330</t>
  </si>
  <si>
    <t>CARGA, TRANSPORTE, DESCARGA E ESPALHAMENTO DE MATERIAIS PROVENIENTES DE DEMOLIÇÃO</t>
  </si>
  <si>
    <t>SCO-RJ TC 04.15.0100</t>
  </si>
  <si>
    <t>Retirada de entulho de obra em caçamba de aço com 5m³ de capacidade, inclusive carregamento do container, transporte e descarga</t>
  </si>
  <si>
    <t>02.04.000</t>
  </si>
  <si>
    <t>TERRAPLENAGEM</t>
  </si>
  <si>
    <t>02.04.100</t>
  </si>
  <si>
    <t>LIMPEZA E PREPARO DE ÁREA</t>
  </si>
  <si>
    <t>02.04.101</t>
  </si>
  <si>
    <t>CAPINA E ROÇADO</t>
  </si>
  <si>
    <t>98524U</t>
  </si>
  <si>
    <t>LIMPEZA MANUAL DE VEGETAÇÃO EM TERRENO COM ENXADA.AF_05/2018</t>
  </si>
  <si>
    <t>98525U</t>
  </si>
  <si>
    <t>LIMPEZA MECANIZADA DE CAMADA VEGETAL, VEGETAÇÃO E PEQUENAS ÁRVORES (DIÂMETRO DE TRONCO MENOR QUE 0,20 M), COM TRATOR DE ESTEIRAS.AF_05/2018</t>
  </si>
  <si>
    <t>02.04.102</t>
  </si>
  <si>
    <t>DESTOCAMENTO DE ÁRVORES</t>
  </si>
  <si>
    <t>98526U</t>
  </si>
  <si>
    <t>REMOÇÃO DE RAÍZES REMANESCENTES DE TRONCO DE ÁRVORE COM DIÂMETRO MAIOR OU IGUAL A 0,20 M E MENOR QUE 0,40 M.AF_05/2018</t>
  </si>
  <si>
    <t>98529U</t>
  </si>
  <si>
    <t>CORTE RASO E RECORTE DE ÁRVORE COM DIÂMETRO DE TRONCO MAIOR OU IGUAL A 0,20 M E MENOR QUE 0,40 M.AF_05/2018</t>
  </si>
  <si>
    <t>02.04.200</t>
  </si>
  <si>
    <t>CORTES</t>
  </si>
  <si>
    <t>02.04.201</t>
  </si>
  <si>
    <t>EM MATERIAL DE 1ª CATEGORIA</t>
  </si>
  <si>
    <t>83336U</t>
  </si>
  <si>
    <t>ESCAVACAO MECANICA PARA ACERTO DE TALUDES, EM MATERIAL DE 1A CATEGORIA, COM ESCAVADEIRA HIDRAULICA</t>
  </si>
  <si>
    <t>02.04.400</t>
  </si>
  <si>
    <t>TRANSPORTE, LANÇAMENTO E ESPALHAMENTO DE MATERIAL ESCAVADO</t>
  </si>
  <si>
    <t>100977U</t>
  </si>
  <si>
    <t>CARGA, MANOBRA E DESCARGA DE SOLOS E MATERIAIS GRANULARES EM CAMINHÃO BASCULANTE 6 M³ - CARGA COM ESCAVADEIRA HIDRÁULICA (CAÇAMBA DE 1,20 M³ / 155 HP) E DESCARGA LIVRE (UNIDADE: M3). AF_07/2020</t>
  </si>
  <si>
    <t>97914U</t>
  </si>
  <si>
    <t>TRANSPORTE COM CAMINHÃO BASCULANTE DE 6 M3, EM VIA URBANA PAVIMENTADA, DMT ATÉ 30 KM (UNIDADE: M3XKM). AF_01/2018</t>
  </si>
  <si>
    <t>M3XKM</t>
  </si>
  <si>
    <t>09.00.000</t>
  </si>
  <si>
    <t>SERVIÇOS COMPLEMENTARES</t>
  </si>
  <si>
    <t>09.02.000</t>
  </si>
  <si>
    <t>LIMPEZA DE OBRAS</t>
  </si>
  <si>
    <t>ORSE 2450</t>
  </si>
  <si>
    <t>Limpeza geral</t>
  </si>
  <si>
    <t>09.03.000</t>
  </si>
  <si>
    <t>LIGAÇÕES DEFINITIVAS</t>
  </si>
  <si>
    <t>COTAÇÃO 10</t>
  </si>
  <si>
    <t>Ligação definitiva conforme tabela da CAESB</t>
  </si>
  <si>
    <t>09.04.000</t>
  </si>
  <si>
    <t>COMO CONSTRUÍDO (AS BUILT)</t>
  </si>
  <si>
    <t>ORSE 10832 MOD 1</t>
  </si>
  <si>
    <t>Projeto As-Built de Arquitetura (Edifício Principal)</t>
  </si>
  <si>
    <t>ORSE 10832 MOD 10</t>
  </si>
  <si>
    <t>Projeto As-Built de PCI (Edifício Principal)</t>
  </si>
  <si>
    <t>ORSE 10832 MOD 11</t>
  </si>
  <si>
    <t>Projeto As-Built de Arquitetura (Subestação)</t>
  </si>
  <si>
    <t>ORSE 10832 MOD 12</t>
  </si>
  <si>
    <t>Projeto As-Built de Estruturas (Subestação)</t>
  </si>
  <si>
    <t>ORSE 10832 MOD 13</t>
  </si>
  <si>
    <t>Projeto As-Built de Instalações Elétricas (Subestação)</t>
  </si>
  <si>
    <t>ORSE 10832 MOD 2</t>
  </si>
  <si>
    <t>Projeto As-Built de Estruturas (Edifício Principal)</t>
  </si>
  <si>
    <t>ORSE 10832 MOD 3</t>
  </si>
  <si>
    <t>Projeto As-Built de Água Fria (Edifício Principal)</t>
  </si>
  <si>
    <t>ORSE 10832 MOD 4</t>
  </si>
  <si>
    <t>Projeto As-Built de Esgoto (Edifício Principal)</t>
  </si>
  <si>
    <t>ORSE 10832 MOD 5</t>
  </si>
  <si>
    <t>Projeto As-Built de Águas Pluviais (Edifício Principal)</t>
  </si>
  <si>
    <t>ORSE 10832 MOD 6</t>
  </si>
  <si>
    <t>Projeto As-Built de Ar-condicionado (Edifício Principal)</t>
  </si>
  <si>
    <t>ORSE 10832 MOD 7</t>
  </si>
  <si>
    <t>Projeto As-Built de Cabeamento Estruturado (Edifício Principal)</t>
  </si>
  <si>
    <t>ORSE 10832 MOD 8</t>
  </si>
  <si>
    <t>Projeto As-Built de Instalações Elétricas (Edifício Principal)</t>
  </si>
  <si>
    <t>ORSE 10832 MOD 9</t>
  </si>
  <si>
    <t>Projeto As-Built de SPDA (Edifício Principal)</t>
  </si>
  <si>
    <t>10.00.000</t>
  </si>
  <si>
    <t>SERVIÇOS AUXILIARES E ADMINISTRATIVOS</t>
  </si>
  <si>
    <t>10.01.000</t>
  </si>
  <si>
    <t>PESSOAL</t>
  </si>
  <si>
    <t>ENGENHEIRO ELETRICISTA COM ENCARGOS COMPLEMENTARES</t>
  </si>
  <si>
    <t>88326U</t>
  </si>
  <si>
    <t>VIGIA NOTURNO COM ENCARGOS COMPLEMENTARES</t>
  </si>
  <si>
    <t>H</t>
  </si>
  <si>
    <t>ALMOXARIFE COM ENCARGOS COMPLEMENTARES</t>
  </si>
  <si>
    <t>94295U</t>
  </si>
  <si>
    <t>MESTRE DE OBRAS COM ENCARGOS COMPLEMENTARES</t>
  </si>
  <si>
    <t>10.03.000</t>
  </si>
  <si>
    <t>MÁQUINAS E EQUIPAMENTOS</t>
  </si>
  <si>
    <t>20193</t>
  </si>
  <si>
    <t>LOCACAO DE ANDAIME METALICO TIPO FACHADEIRO, LARGURA DE 1,20 M, ALTURA POR PECA DE 2,0 M, INCLUINDO SAPATAS E ITENS NECESSARIOS A INSTALACAO</t>
  </si>
  <si>
    <t>M2XMES</t>
  </si>
  <si>
    <t>97062U</t>
  </si>
  <si>
    <t>COLOCAÇÃO DE TELA EM ANDAIME FACHADEIRO. AF_11/2017</t>
  </si>
  <si>
    <t>TOTAL GERAL:</t>
  </si>
  <si>
    <t>CUSTO UNITÁRIO</t>
  </si>
  <si>
    <t>CUSTO TOTAL</t>
  </si>
  <si>
    <t>BDI UNITÁRIO COMUM</t>
  </si>
  <si>
    <t>BDI UNITÁRIO DIFERENCIADO</t>
  </si>
  <si>
    <t>PREÇO UNITÁRIO</t>
  </si>
  <si>
    <t>PREÇO TOTAL</t>
  </si>
  <si>
    <t>ORSE INSUMO 12000</t>
  </si>
  <si>
    <t xml:space="preserve">Controle tecnológico de concreto - por rompimento de corpo de prova	</t>
  </si>
  <si>
    <t>ORSE INSUMO 4815</t>
  </si>
  <si>
    <t>Ensaio de consistência de concreto - Slump Test</t>
  </si>
  <si>
    <t>03.00.000</t>
  </si>
  <si>
    <t>FUNDAÇÕES E ESTRUTURAS</t>
  </si>
  <si>
    <t>03.01.000</t>
  </si>
  <si>
    <t>FUNDAÇÕES</t>
  </si>
  <si>
    <t>03.01.100</t>
  </si>
  <si>
    <t>ESCAVAÇÃO DE VALAS</t>
  </si>
  <si>
    <t>03.01.101</t>
  </si>
  <si>
    <t>MANUAL</t>
  </si>
  <si>
    <t>96527U</t>
  </si>
  <si>
    <t>ESCAVAÇÃO MANUAL DE VALA PARA VIGA BALDRAME, COM PREVISÃO DE FÔRMA. AF_06/2017</t>
  </si>
  <si>
    <t>03.01.600</t>
  </si>
  <si>
    <t>IMPERMEABILIZAÇÃO</t>
  </si>
  <si>
    <t>03.01.602</t>
  </si>
  <si>
    <t>PINTURA COM EMULSÃO BETUMINOSA</t>
  </si>
  <si>
    <t>98557 MOD</t>
  </si>
  <si>
    <t>IMPERMEABILIZAÇÃO DE SUPERFÍCIE COM EMULSÃO ASFÁLTICA, 3 DEMÃOS</t>
  </si>
  <si>
    <t>03.02.000</t>
  </si>
  <si>
    <t>ESTRUTURAS DE CONCRETO</t>
  </si>
  <si>
    <t>CPOS 01.23.020</t>
  </si>
  <si>
    <t>Limpeza de armadura com escova de aço</t>
  </si>
  <si>
    <t>03.02.110</t>
  </si>
  <si>
    <t>PILARES</t>
  </si>
  <si>
    <t>92430U</t>
  </si>
  <si>
    <t>MONTAGEM E DESMONTAGEM DE FÔRMA DE PILARES RETANGULARES E ESTRUTURAS SIMILARES COM ÁREA MÉDIA DAS SEÇÕES MENOR OU IGUAL A 0,25 M², PÉ-DIREITO SIMPLES, EM CHAPA DE MADEIRA COMPENSADA PLASTIFICADA, 10 UTILIZAÇÕES. AF_12/2015</t>
  </si>
  <si>
    <t>92720 MOD</t>
  </si>
  <si>
    <t>CONCRETAGEM DE PILARES, FCK = 40 MPA, COM USO DE BOMBA EM EDIFICAÇÃO COM SEÇÃO MÉDIA DE PILARES MENOR OU IGUAL A 0,25 M² - LANÇAMENTO, ADENSAMENTO E ACABAMENTO. AF_12/2015</t>
  </si>
  <si>
    <t>92759U</t>
  </si>
  <si>
    <t>ARMAÇÃO DE PILAR OU VIGA DE UMA ESTRUTURA CONVENCIONAL DE CONCRETO ARMADO EM UM EDIFÍCIO DE MÚLTIPLOS PAVIMENTOS UTILIZANDO AÇO CA-60 DE 5,0 MM - MONTAGEM. AF_12/2015</t>
  </si>
  <si>
    <t>KG</t>
  </si>
  <si>
    <t>92762U</t>
  </si>
  <si>
    <t>ARMAÇÃO DE PILAR OU VIGA DE UMA ESTRUTURA CONVENCIONAL DE CONCRETO ARMADO EM UM EDIFÍCIO DE MÚLTIPLOS PAVIMENTOS UTILIZANDO AÇO CA-50 DE 10,0 MM - MONTAGEM. AF_12/2015</t>
  </si>
  <si>
    <t>92763U</t>
  </si>
  <si>
    <t>ARMAÇÃO DE PILAR OU VIGA DE UMA ESTRUTURA CONVENCIONAL DE CONCRETO ARMADO EM UM EDIFÍCIO DE MÚLTIPLOS PAVIMENTOS UTILIZANDO AÇO CA-50 DE 12,5 MM - MONTAGEM. AF_12/2015</t>
  </si>
  <si>
    <t>03.02.120</t>
  </si>
  <si>
    <t xml:space="preserve">VIGAS BALDRAME_x000D_
</t>
  </si>
  <si>
    <t>96542U</t>
  </si>
  <si>
    <t>FABRICAÇÃO, MONTAGEM E DESMONTAGEM DE FÔRMA PARA VIGA BALDRAME, EM CHAPA DE MADEIRA COMPENSADA RESINADA, E=17 MM, 4 UTILIZAÇÕES. AF_06/2017</t>
  </si>
  <si>
    <t>96543U</t>
  </si>
  <si>
    <t>ARMAÇÃO DE BLOCO, VIGA BALDRAME E SAPATA UTILIZANDO AÇO CA-60 DE 5 MM - MONTAGEM. AF_06/2017</t>
  </si>
  <si>
    <t>96544U</t>
  </si>
  <si>
    <t>ARMAÇÃO DE BLOCO, VIGA BALDRAME OU SAPATA UTILIZANDO AÇO CA-50 DE 6,3 MM - MONTAGEM. AF_06/2017</t>
  </si>
  <si>
    <t>96545U</t>
  </si>
  <si>
    <t>ARMAÇÃO DE BLOCO, VIGA BALDRAME OU SAPATA UTILIZANDO AÇO CA-50 DE 8 MM - MONTAGEM. AF_06/2017</t>
  </si>
  <si>
    <t>96546U</t>
  </si>
  <si>
    <t>ARMAÇÃO DE BLOCO, VIGA BALDRAME OU SAPATA UTILIZANDO AÇO CA-50 DE 10 MM - MONTAGEM. AF_06/2017</t>
  </si>
  <si>
    <t>96547U</t>
  </si>
  <si>
    <t>ARMAÇÃO DE BLOCO, VIGA BALDRAME OU SAPATA UTILIZANDO AÇO CA-50 DE 12,5 MM - MONTAGEM. AF_06/2017</t>
  </si>
  <si>
    <t>96548U</t>
  </si>
  <si>
    <t>ARMAÇÃO DE BLOCO, VIGA BALDRAME OU SAPATA UTILIZANDO AÇO CA-50 DE 16 MM - MONTAGEM. AF_06/2017</t>
  </si>
  <si>
    <t>96557 MOD</t>
  </si>
  <si>
    <t>CONCRETAGEM DE BLOCOS DE COROAMENTO E VIGAS BALDRAMES, FCK 40 MPA, COM USO DE BOMBA ? LANÇAMENTO, ADENSAMENTO E ACABAMENTO. AF_06/2017</t>
  </si>
  <si>
    <t>03.02.130</t>
  </si>
  <si>
    <t>LAJES</t>
  </si>
  <si>
    <t>92521U</t>
  </si>
  <si>
    <t>MONTAGEM E DESMONTAGEM DE FÔRMA DE LAJE MACIÇA COM ÁREA MÉDIA MENOR OU IGUAL A 20 M², PÉ-DIREITO SIMPLES, EM CHAPA DE MADEIRA COMPENSADA RESINADA, 8 UTILIZAÇÕES. AF_12/2015</t>
  </si>
  <si>
    <t>92769U</t>
  </si>
  <si>
    <t>ARMAÇÃO DE LAJE DE UMA ESTRUTURA CONVENCIONAL DE CONCRETO ARMADO EM UM EDIFÍCIO DE MÚLTIPLOS PAVIMENTOS UTILIZANDO AÇO CA-50 DE 6,3 MM - MONTAGEM. AF_12/2015</t>
  </si>
  <si>
    <t>92770U</t>
  </si>
  <si>
    <t>ARMAÇÃO DE LAJE DE UMA ESTRUTURA CONVENCIONAL DE CONCRETO ARMADO EM UM EDIFÍCIO DE MÚLTIPLOS PAVIMENTOS UTILIZANDO AÇO CA-50 DE 8,0 MM - MONTAGEM. AF_12/2015</t>
  </si>
  <si>
    <t>97094 MOD</t>
  </si>
  <si>
    <t>CONCRETAGEM DE LAJE, FCK 40 MPA, PARA ESPESSURA DE 10 CM - LANÇAMENTO, ADENSAMENTO E ACABAMENTO. AF_09/2017</t>
  </si>
  <si>
    <t>03.02.135</t>
  </si>
  <si>
    <t>BANCADAS DE CONCRETO</t>
  </si>
  <si>
    <t>7156</t>
  </si>
  <si>
    <t>TELA DE ACO SOLDADA NERVURADA, CA-60, Q-196, (3,11 KG/M2), DIAMETRO DO FIO = 5,0 MM, LARGURA = 2,45 M, ESPACAMENTO DA MALHA = 10 X 10 CM</t>
  </si>
  <si>
    <t>92418U</t>
  </si>
  <si>
    <t>MONTAGEM E DESMONTAGEM DE FÔRMA DE PILARES RETANGULARES E ESTRUTURAS SIMILARES COM ÁREA MÉDIA DAS SEÇÕES MENOR OU IGUAL A 0,25 M², PÉ-DIREITO SIMPLES, EM CHAPA DE MADEIRA COMPENSADA RESINADA, 4 UTILIZAÇÕES. AF_12/2015</t>
  </si>
  <si>
    <t>94967U</t>
  </si>
  <si>
    <t>CONCRETO FCK = 40MPA, TRAÇO 1:1,6:1,9 (CIMENTO/ AREIA MÉDIA/ BRITA 1)  - PREPARO MECÂNICO COM BETONEIRA 400 L. AF_07/2016</t>
  </si>
  <si>
    <t>COMP. MONTADA 36</t>
  </si>
  <si>
    <t>Rodabancada em concreto, altura média de 21cm, espessura de 2cm, para bancadas tipo BC</t>
  </si>
  <si>
    <t>03.02.300</t>
  </si>
  <si>
    <t>CONCRETO PRÉ-MOLDADO</t>
  </si>
  <si>
    <t>03.02.330</t>
  </si>
  <si>
    <t>VIGAS</t>
  </si>
  <si>
    <t>CPOS 15.05.520 MOD</t>
  </si>
  <si>
    <t>Vigas em concreto armado pré-moldado 40MPa</t>
  </si>
  <si>
    <t>03.02.340</t>
  </si>
  <si>
    <t>CPOS 13.03.150 (Boletim 173)</t>
  </si>
  <si>
    <t>Laje em painel pré-fabricado protendido alveolar, espessura 20 cm, com capeamento de 5cm</t>
  </si>
  <si>
    <t>04.00.000</t>
  </si>
  <si>
    <t>ARQUITETURA E ELEMENTOS DE URBANISMO</t>
  </si>
  <si>
    <t>04.01.000</t>
  </si>
  <si>
    <t>ARQUITETURA</t>
  </si>
  <si>
    <t>04.01.101</t>
  </si>
  <si>
    <t>DE ALVENARIA DE TIJOLOS MACIÇOS DE BARRO</t>
  </si>
  <si>
    <t>72132U</t>
  </si>
  <si>
    <t>ALVENARIA EM TIJOLO CERAMICO MACICO 5X10X20CM 1/2 VEZ (ESPESSURA 10CM), ASSENTADO COM ARGAMASSA TRACO 1:2:8 (CIMENTO, CAL E AREIA)</t>
  </si>
  <si>
    <t>04.01.111</t>
  </si>
  <si>
    <t>DE ALVENARIA DE BLOCOS CERÂMICOS</t>
  </si>
  <si>
    <t>89168U</t>
  </si>
  <si>
    <t>(COMPOSIÇÃO REPRESENTATIVA) DO SERVIÇO DE ALVENARIA DE VEDAÇÃO DE BLOCOS VAZADOS DE CERÂMICA DE 9X19X19CM (ESPESSURA 9CM), PARA EDIFICAÇÃO HABITACIONAL UNIFAMILIAR (CASA) E EDIFICAÇÃO PÚBLICA PADRÃO. AF_11/2014</t>
  </si>
  <si>
    <t>89977U</t>
  </si>
  <si>
    <t>(COMPOSIÇÃO REPRESENTATIVA) DO SERVIÇO DE ALVENARIA DE VEDAÇÃO DE BLOCOS VAZADOS DE CERÂMICA DE 14X9X19CM (ESPESSURA 14CM, BLOCO DEITADO), PARA EDIFICAÇÃO HABITACIONAL UNIFAMILIAR (CASA) E EDIFICAÇÃO PÚBLICA PADRÃO. AF_12/2014</t>
  </si>
  <si>
    <t>04.01.113</t>
  </si>
  <si>
    <t>DE ALVENARIA DE ELEMENTOS VAZADOS DE CONCRETO</t>
  </si>
  <si>
    <t>73937/1 MOD</t>
  </si>
  <si>
    <t>COBOGÓ DE CONCRETO (ELEMENTO VAZADO), 6X41X41CM, ASSENTADO COM ARGAMASSA TRAÇO 1:5</t>
  </si>
  <si>
    <t>04.01.120</t>
  </si>
  <si>
    <t>DE DIVISÓRIA DE GRANITO</t>
  </si>
  <si>
    <t>79627U</t>
  </si>
  <si>
    <t>DIVISORIA EM GRANITO BRANCO POLIDO, ESP = 3CM, ASSENTADO COM ARGAMASSA TRACO 1:4, ARREMATE EM CIMENTO BRANCO, EXCLUSIVE FERRAGENS</t>
  </si>
  <si>
    <t>04.01.121</t>
  </si>
  <si>
    <t>DE DIVISÓRIA DE GESSO</t>
  </si>
  <si>
    <t>96358U</t>
  </si>
  <si>
    <t>PAREDE COM PLACAS DE GESSO ACARTONADO (DRYWALL), PARA USO INTERNO, COM DUAS FACES SIMPLES E ESTRUTURA METÁLICA COM GUIAS SIMPLES, SEM VÃOS. AF_06/2017_P</t>
  </si>
  <si>
    <t>96359U</t>
  </si>
  <si>
    <t>PAREDE COM PLACAS DE GESSO ACARTONADO (DRYWALL), PARA USO INTERNO, COM DUAS FACES SIMPLES E ESTRUTURA METÁLICA COM GUIAS SIMPLES, COM VÃOS AF_06/2017_P</t>
  </si>
  <si>
    <t>96372U</t>
  </si>
  <si>
    <t>INSTALAÇÃO DE ISOLAMENTO COM LÃ DE ROCHA EM PAREDES DRYWALL. AF_06/2017</t>
  </si>
  <si>
    <t>04.01.130</t>
  </si>
  <si>
    <t>VERGAS, CONTRAVERGAS E CINTAS</t>
  </si>
  <si>
    <t>04.01.133</t>
  </si>
  <si>
    <t>MOLDADAS IN LOCO COM BLOCO CANALETA</t>
  </si>
  <si>
    <t>93199U</t>
  </si>
  <si>
    <t>CONTRAVERGA MOLDADA IN LOCO COM UTILIZAÇÃO DE BLOCOS CANALETA PARA VÃOS DE MAIS DE 1,5 M DE COMPRIMENTO. AF_03/2016</t>
  </si>
  <si>
    <t>93205U</t>
  </si>
  <si>
    <t>CINTA DE AMARRAÇÃO DE ALVENARIA MOLDADA IN LOCO COM UTILIZAÇÃO DE BLOCOS CANALETA. AF_03/2016</t>
  </si>
  <si>
    <t>04.01.144</t>
  </si>
  <si>
    <t>COM ESPUMA DE PU</t>
  </si>
  <si>
    <t>93203U</t>
  </si>
  <si>
    <t>FIXAÇÃO (ENCUNHAMENTO) DE ALVENARIA DE VEDAÇÃO COM ESPUMA DE POLIURETANO EXPANSIVA. AF_03/2016</t>
  </si>
  <si>
    <t>04.01.220</t>
  </si>
  <si>
    <t>PORTA DE ALUMÍNIO EM VENEZIANA</t>
  </si>
  <si>
    <t>COMP. MONTADA 01</t>
  </si>
  <si>
    <t>Porta de abrir, 2 folhas, em alumínio anodizado, tipo veneziana, incluindo guarnição, batente, fechadura, chumbadores, dobradiças e parafusos, 122x140cm, fornecimento e instalação (PA1)</t>
  </si>
  <si>
    <t>COMP. MONTADA 02</t>
  </si>
  <si>
    <t>Porta de abrir, 1 folha, em alumínio anodizado, tipo veneziana, incluindo guarnição, batente, fechadura, chumbadores, dobradiças e parafusos, 80x210cm, fornecimento e instalação (PA2)</t>
  </si>
  <si>
    <t>COMP. MONTADA 02D</t>
  </si>
  <si>
    <t>Porta de abrir, 1 folha, em alumínio anodizado, tipo veneziana, incluindo guarnição, batente, fechadura, chumbadores, dobradiças, parafusos e mola aérea, 80x210cm, fornecimento e instalação (PA2b)</t>
  </si>
  <si>
    <t>COMP. MONTADA 03</t>
  </si>
  <si>
    <t>Porta de abrir, 1 folha, em alumínio anodizado, tipo veneziana, incluindo guarnição, batente, fechadura, chumbadores, dobradiças e parafusos, 90x210cm, fornecimento e instalação (PA3)</t>
  </si>
  <si>
    <t>COMP. MONTADA 04</t>
  </si>
  <si>
    <t>Porta de abrir, 2 folhas, em alumínio anodizado, tipo veneziana, incluindo guarnição, batente, fechadura, chumbadores, dobradiças e parafusos, 160x210cm, fornecimento e instalação (PA4)</t>
  </si>
  <si>
    <t>COMP. MONTADA 04D</t>
  </si>
  <si>
    <t>Porta de abrir, 2 folhas, em alumínio anodizado, tipo veneziana, com aplicação de brise, incluindo guarnição, batente, fechadura, chumbadores, dobradiças e parafusos, 160x210cm, fornecimento e instalação (PA5)</t>
  </si>
  <si>
    <t>04.01.226</t>
  </si>
  <si>
    <t>CAIXILHO MÓVEL DE ALUMÍNIO EM CHAPA MACIÇA</t>
  </si>
  <si>
    <t>COMP. MONTADA 05</t>
  </si>
  <si>
    <t>Esquadria em alumínio anodizado branco, com módulos fixos em veneziana, fixos para vidro e basculantes para vidro (exclusive vidros), fixados com parafusos, dimensões 3740x225cm (EA1)</t>
  </si>
  <si>
    <t>COMP. MONTADA 06</t>
  </si>
  <si>
    <t>Esquadria em alumínio anodizado branco, com módulos fixos em veneziana, fixos para vidro e basculantes para vidro (exclusive vidros), fixados com parafusos, dimensões 3740x225cm (EA2)</t>
  </si>
  <si>
    <t>COMP. MONTADA 07</t>
  </si>
  <si>
    <t>Esquadria em alumínio anodizado branco, com módulos fixos para vidro, maxim-ar para vidro e com porta de abrir para vidros (exclusive vidros), fixados com parafusos, dimensões 705x320cm (EA3)</t>
  </si>
  <si>
    <t>COMP. MONTADA 08</t>
  </si>
  <si>
    <t>Esquadria em alumínio anodizado branco, com módulos fixos em veneziana, fixos para vidro, maxim-ar para vidro e basculantes para vidro (exclusive vidros), fixados com parafusos, dimensões 2227x250cm (EA4a)</t>
  </si>
  <si>
    <t>COMP. MONTADA 09</t>
  </si>
  <si>
    <t>Esquadria em alumínio anodizado branco, com módulos fixos em veneziana e fixos para vidro (exclusive vidros), fixados com parafusos, dimensões 316x180cm (EA4b)</t>
  </si>
  <si>
    <t>COMP. MONTADA 10</t>
  </si>
  <si>
    <t>Esquadria em alumínio anodizado branco, com módulos fixos em veneziana e basculantes para vidro (exclusive vidros), fixados com parafusos, dimensões 180x180cm (EA4c)</t>
  </si>
  <si>
    <t>COMP. MONTADA 11</t>
  </si>
  <si>
    <t>Esquadria em alumínio anodizado branco, com módulos fixos em veneziana e basculantes para vidro (exclusive vidros), fixados com parafusos, dimensões 190x180cm (EA4d)</t>
  </si>
  <si>
    <t>COMP. MONTADA 12</t>
  </si>
  <si>
    <t>Esquadria em alumínio anodizado branco, com módulos fixos para vidro (exclusive vidros), fixados com parafusos, dimensões 705x370cm (EA5)</t>
  </si>
  <si>
    <t>COMP. MONTADA 13</t>
  </si>
  <si>
    <t>Esquadria em alumínio anodizado branco, com módulos fixos em veneziana, fixos para vidro, maxim-ar para vidro e basculantes para vidro (exclusive vidros), fixados com parafusos, dimensões 2227x240cm (EA6a)</t>
  </si>
  <si>
    <t>COMP. MONTADA 14</t>
  </si>
  <si>
    <t>Esquadria em alumínio anodizado branco, com módulos fixos em veneziana e fixos para vidro (exclusive vidros), fixados com parafusos, dimensões 316x240cm (EA6b)</t>
  </si>
  <si>
    <t>COMP. MONTADA 15</t>
  </si>
  <si>
    <t>Esquadria em alumínio anodizado branco, com módulos fixos em veneziana, fixos para vidro, maxim-ar para vidro e basculantes para vidro (exclusive vidros), fixados com parafusos, dimensões 180x240cm (EA6c)</t>
  </si>
  <si>
    <t>COMP. MONTADA 16</t>
  </si>
  <si>
    <t>Esquadria em alumínio anodizado branco, com módulos fixos em veneziana, fixos para vidro, maxim-ar para vidro e basculantes para vidro (exclusive vidros), fixados com parafusos, dimensões 190x240cm (EA6d)</t>
  </si>
  <si>
    <t>COMP. MONTADA 17</t>
  </si>
  <si>
    <t>Esquadria em alumínio anodizado branco, com módulos fixos para vidro inclinado a 5 graus (exclusive vidros), fixados com parafusos, dimensões 180x320cm (EA7)</t>
  </si>
  <si>
    <t>04.01.230</t>
  </si>
  <si>
    <t>PORTA DE MADEIRA COMPENSADA</t>
  </si>
  <si>
    <t>COMP. MONTADA 18</t>
  </si>
  <si>
    <t>Porta de madeira compensada, de abrir, 2 folhas, com revestimento laminado melamínico conforme projeto e caderno de especificações, incluindo folhas da porta, dobradiças, batente, fechadura e execução de furo, fornecimento e instalação, dimensões 160x210cm (PM1)</t>
  </si>
  <si>
    <t>COMP. MONTADA 19</t>
  </si>
  <si>
    <t>Porta de madeira compensada, de abrir, 1 folha, com revestimento laminado melamínico conforme projeto e caderno de especificações, incluindo folha da porta, dobradiças, batente, fechadura e execução de furo, fornecimento e instalação, dimensões 80x210cm (PM2)</t>
  </si>
  <si>
    <t>COMP. MONTADA 20</t>
  </si>
  <si>
    <t>Porta de madeira compensada, de abrir, 1 folha, para drywall, com revestimento laminado melamínico conforme projeto e caderno de especificações, incluindo folha da porta, dobradiças, batente, fechadura e execução de furo, fornecimento e instalação, dimensões 90x210cm (PM3)</t>
  </si>
  <si>
    <t>COMP. MONTADA 21</t>
  </si>
  <si>
    <t>Porta de madeira compensada, de abrir, 1 folha, para drywall, com revestimento laminado melamínico conforme projeto e caderno de especificações, incluindo folha da porta, dobradiças, batente, fechadura e execução de furo, fornecimento e instalação, dimensões 90x210cm (PM3b)</t>
  </si>
  <si>
    <t>COMP. MONTADA 22</t>
  </si>
  <si>
    <t>Porta de madeira compensada, de abrir, 1 folha, com revestimento laminado melamínico conforme projeto e caderno de especificações, incluindo folha da porta, dobradiças, batente, fechadura e execução de furo, fornecimento e instalação, dimensões 100x210cm (PM4)</t>
  </si>
  <si>
    <t>COMP. MONTADA 23</t>
  </si>
  <si>
    <t>Porta de madeira compensada, de correr, com revestimento laminado melamínico conforme projeto e caderno de especificações, incluindo folha da porta, trilhos, roldanas, batente, fechadura e execução de furo, fornecimento e instalação, dimensões 80x210cm (PM5)</t>
  </si>
  <si>
    <t>COMP. MONTADA 24</t>
  </si>
  <si>
    <t>Porta de madeira compensada, de abrir, para box de sanitário, com revestimento lamiinado melamínico, conforme projeto e caderno de especificações, incluindo folha da porta, dobradiças para divisória de granito, tarjeta livre/ocupado, fornecimento e instalação, dimensões 80x170cm (PB1)</t>
  </si>
  <si>
    <t>04.01.300</t>
  </si>
  <si>
    <t>VIDROS E PLÁSTICOS</t>
  </si>
  <si>
    <t>04.01.305</t>
  </si>
  <si>
    <t>VIDRO LAMINADO</t>
  </si>
  <si>
    <t>10496</t>
  </si>
  <si>
    <t>VIDRO COMUM LAMINADO, LISO, INCOLOR, DUPLO, ESPESSURA TOTAL 6 MM (CADA CAMADA E= 3 MM) - COLOCADO</t>
  </si>
  <si>
    <t>04.01.312</t>
  </si>
  <si>
    <t>ESPELHOS DE CRISTAL</t>
  </si>
  <si>
    <t>74125/2U</t>
  </si>
  <si>
    <t>ESPELHO CRISTAL ESPESSURA 4MM, COM MOLDURA EM ALUMINIO E COMPENSADO 6MM PLASTIFICADO COLADO</t>
  </si>
  <si>
    <t>85005 MOD</t>
  </si>
  <si>
    <t>Espelho cristal 4mm 40x60, instalado com suporte para espelho inclinado PCD</t>
  </si>
  <si>
    <t>04.01.400</t>
  </si>
  <si>
    <t>COBERTURA E FECHAMENTO LATERAL</t>
  </si>
  <si>
    <t>04.01.404</t>
  </si>
  <si>
    <t>TELHAS DE CHAPA ACRÍLICA</t>
  </si>
  <si>
    <t>ORSE 12792 MOD</t>
  </si>
  <si>
    <t>Fornecimento e instalação de chapas de policarbonato compacto, e = 6mm, em cobertura</t>
  </si>
  <si>
    <t>04.01.407</t>
  </si>
  <si>
    <t>TELHAS DE CHAPA METÁLICA</t>
  </si>
  <si>
    <t>94213 MOD</t>
  </si>
  <si>
    <t>Telhamento com telha de aço e=0,65mm, conforme projeto e especificações, incluso içamento</t>
  </si>
  <si>
    <t>04.01.413</t>
  </si>
  <si>
    <t>PEÇAS COMPLEMENTARES DE ALUMÍNIO</t>
  </si>
  <si>
    <t>COMP. MONTADA 25</t>
  </si>
  <si>
    <t>Perfil arremate F de aluminio 6mm para cobertura de policarbonato, 2,07kg/m</t>
  </si>
  <si>
    <t>COMP. MONTADA 26</t>
  </si>
  <si>
    <t>Perfil cantoneira de alumínio, abas desiguais, 50x38mm (2'' x 1 1/2''), 0,734 kg/m</t>
  </si>
  <si>
    <t>04.01.415</t>
  </si>
  <si>
    <t>PEÇAS COMPLEMENTARES DE APOIO METÁLICAS</t>
  </si>
  <si>
    <t>92580 MOD</t>
  </si>
  <si>
    <t>Mão de obra, materiais complementares (parafusos) e transporte vertical para instalação de trama de aço para telhado para telha metálica</t>
  </si>
  <si>
    <t>COTAÇÃO 5</t>
  </si>
  <si>
    <t>Tubo industrial metalon quadrado 40 x 40 x 1,25 mm</t>
  </si>
  <si>
    <t>ORSE INSUMO 13118</t>
  </si>
  <si>
    <t>Perfil Aço, UDC Enrijecido 50 x 25 x 2,30(kg/m) - SAE 1008/1012</t>
  </si>
  <si>
    <t>ORSE INSUMO 13120</t>
  </si>
  <si>
    <t xml:space="preserve">Perfil Aço, UDC Enrijecido 75 x 40 x 3,43(kg/m) - SAE 1008/1012	</t>
  </si>
  <si>
    <t>ORSE INSUMO 3663</t>
  </si>
  <si>
    <t>Chapa aço fina a quente e=3,00mm, 11MSG, 24,00 kg/m2</t>
  </si>
  <si>
    <t>04.01.510</t>
  </si>
  <si>
    <t>REVESTIMENTOS DE PISOS</t>
  </si>
  <si>
    <t>04.01.511</t>
  </si>
  <si>
    <t>CIMENTADOS</t>
  </si>
  <si>
    <t>72183U</t>
  </si>
  <si>
    <t>PISO EM CONCRETO 20MPA PREPARO MECANICO, ESPESSURA 7 CM, COM ARMACAO EM TELA SOLDADA</t>
  </si>
  <si>
    <t>98680U</t>
  </si>
  <si>
    <t>PISO CIMENTADO, TRAÇO 1:3 (CIMENTO E AREIA), ACABAMENTO LISO, ESPESSURA 3,0 CM, PREPARO MECÂNICO DA ARGAMASSA. AF_06/2018</t>
  </si>
  <si>
    <t>04.01.515</t>
  </si>
  <si>
    <t>DE GRANITO</t>
  </si>
  <si>
    <t>98671U</t>
  </si>
  <si>
    <t>PISO EM GRANITO APLICADO EM AMBIENTES INTERNOS. AF_06/2018</t>
  </si>
  <si>
    <t>04.01.516</t>
  </si>
  <si>
    <t>DE GRANILITE</t>
  </si>
  <si>
    <t>84191U</t>
  </si>
  <si>
    <t>PISO EM GRANILITE, MARMORITE OU GRANITINA ESPESSURA 8 MM, INCLUSO JUNTAS DE DILATACAO PLASTICAS</t>
  </si>
  <si>
    <t>04.01.521</t>
  </si>
  <si>
    <t>VINÍLICOS</t>
  </si>
  <si>
    <t>CPOS 21.02.281</t>
  </si>
  <si>
    <t>Revestimento vinílico flexível em manta homogênea, espessura de 2 mm, com impermeabilizante acrílico</t>
  </si>
  <si>
    <t>04.01.528</t>
  </si>
  <si>
    <t>CONTRAPISO E REGULARIZAÇÃO DA BASE</t>
  </si>
  <si>
    <t>87620U</t>
  </si>
  <si>
    <t>CONTRAPISO EM ARGAMASSA TRAÇO 1:4 (CIMENTO E AREIA), PREPARO MECÂNICO COM BETONEIRA 400 L, APLICADO EM ÁREAS SECAS SOBRE LAJE, ADERIDO, ESPESSURA 2CM. AF_06/2014</t>
  </si>
  <si>
    <t>87735U</t>
  </si>
  <si>
    <t>CONTRAPISO EM ARGAMASSA TRAÇO 1:4 (CIMENTO E AREIA), PREPARO MECÂNICO COM BETONEIRA 400 L, APLICADO EM ÁREAS MOLHADAS SOBRE LAJE, ADERIDO, ESPESSURA 2CM. AF_06/2014</t>
  </si>
  <si>
    <t>94997U</t>
  </si>
  <si>
    <t>EXECUÇÃO DE PASSEIO (CALÇADA) OU PISO DE CONCRETO COM CONCRETO MOLDADO IN LOCO, USINADO, ACABAMENTO CONVENCIONAL, ESPESSURA 10 CM, ARMADO. AF_07/2016</t>
  </si>
  <si>
    <t>96624U</t>
  </si>
  <si>
    <t>LASTRO COM MATERIAL GRANULAR (PEDRA BRITADA N.2), APLICADO EM PISOS OU RADIERS, ESPESSURA DE *10 CM*. AF_08/2017</t>
  </si>
  <si>
    <t>97083U</t>
  </si>
  <si>
    <t>COMPACTAÇÃO MECÂNICA DE SOLO PARA EXECUÇÃO DE RADIER, COM COMPACTADOR DE SOLOS A PERCUSSÃO. AF_09/2017</t>
  </si>
  <si>
    <t>04.01.529</t>
  </si>
  <si>
    <t>PISO PODOTÁTIL</t>
  </si>
  <si>
    <t>98670 MOD</t>
  </si>
  <si>
    <t>Piso podotátil em ladrilho hidráulico, aplicado em ambientes internos</t>
  </si>
  <si>
    <t>04.01.530</t>
  </si>
  <si>
    <t>REVESTIMENTO DE PAREDES</t>
  </si>
  <si>
    <t>04.01.531</t>
  </si>
  <si>
    <t>CHAPISCO</t>
  </si>
  <si>
    <t>87879U</t>
  </si>
  <si>
    <t>CHAPISCO APLICADO EM ALVENARIAS E ESTRUTURAS DE CONCRETO INTERNAS, COM COLHER DE PEDREIRO.  ARGAMASSA TRAÇO 1:3 COM PREPARO EM BETONEIRA 400L. AF_06/2014</t>
  </si>
  <si>
    <t>87905U</t>
  </si>
  <si>
    <t>CHAPISCO APLICADO EM ALVENARIA (COM PRESENÇA DE VÃOS) E ESTRUTURAS DE CONCRETO DE FACHADA, COM COLHER DE PEDREIRO.  ARGAMASSA TRAÇO 1:3 COM PREPARO EM BETONEIRA 400L. AF_06/2014</t>
  </si>
  <si>
    <t>04.01.532</t>
  </si>
  <si>
    <t>EMBOÇO</t>
  </si>
  <si>
    <t>87531U</t>
  </si>
  <si>
    <t>EMBOÇO, PARA RECEBIMENTO DE CERÂMICA, EM ARGAMASSA TRAÇO 1:2:8, PREPARO MECÂNICO COM BETONEIRA 400L, APLICADO MANUALMENTE EM FACES INTERNAS DE PAREDES, PARA AMBIENTE COM ÁREA ENTRE 5M2 E 10M2, ESPESSURA DE 20MM, COM EXECUÇÃO DE TALISCAS. AF_06/2014</t>
  </si>
  <si>
    <t>87775U</t>
  </si>
  <si>
    <t>EMBOÇO OU MASSA ÚNICA EM ARGAMASSA TRAÇO 1:2:8, PREPARO MECÂNICO COM BETONEIRA 400 L, APLICADA MANUALMENTE EM PANOS DE FACHADA COM PRESENÇA DE VÃOS, ESPESSURA DE 25 MM. AF_06/2014</t>
  </si>
  <si>
    <t>89173U</t>
  </si>
  <si>
    <t>(COMPOSIÇÃO REPRESENTATIVA) DO SERVIÇO DE EMBOÇO/MASSA ÚNICA, APLICADO MANUALMENTE, TRAÇO 1:2:8, EM BETONEIRA DE 400L, PAREDES INTERNAS, COM EXECUÇÃO DE TALISCAS, EDIFICAÇÃO HABITACIONAL UNIFAMILIAR (CASAS) E EDIFICAÇÃO PÚBLICA PADRÃO. AF_12/2014</t>
  </si>
  <si>
    <t>04.01.534</t>
  </si>
  <si>
    <t>CERÂMICAS</t>
  </si>
  <si>
    <t>87265U</t>
  </si>
  <si>
    <t>REVESTIMENTO CERÂMICO PARA PAREDES INTERNAS COM PLACAS TIPO ESMALTADA EXTRA DE DIMENSÕES 20X20 CM APLICADAS EM AMBIENTES DE ÁREA MAIOR QUE 5 M² NA ALTURA INTEIRA DAS PAREDES. AF_06/2014</t>
  </si>
  <si>
    <t>87267U</t>
  </si>
  <si>
    <t>REVESTIMENTO CERÂMICO PARA PAREDES INTERNAS COM PLACAS TIPO ESMALTADA EXTRA DE DIMENSÕES 20X20 CM APLICADAS EM AMBIENTES DE ÁREA MAIOR QUE 5 M² A MEIA ALTURA DAS PAREDES. AF_06/2014</t>
  </si>
  <si>
    <t>04.01.550</t>
  </si>
  <si>
    <t>REVESTIMENTOS DE FORRO</t>
  </si>
  <si>
    <t>04.01.554</t>
  </si>
  <si>
    <t>GESSO AUTOPORTANTE ACARTONADO</t>
  </si>
  <si>
    <t>96114U</t>
  </si>
  <si>
    <t>FORRO EM DRYWALL, PARA AMBIENTES COMERCIAIS, INCLUSIVE ESTRUTURA DE FIXAÇÃO. AF_05/2017_P</t>
  </si>
  <si>
    <t>04.01.555</t>
  </si>
  <si>
    <t>GESSO EM PLACAS</t>
  </si>
  <si>
    <t>01.REVE.FORR.022/01 MOD 2</t>
  </si>
  <si>
    <t>FORRO REMOVÍVEL EM PLACAS DE DRYWALL COM PELÍCULA DE PVC, 625X625MM</t>
  </si>
  <si>
    <t>04.01.560</t>
  </si>
  <si>
    <t>PINTURAS</t>
  </si>
  <si>
    <t>04.01.561</t>
  </si>
  <si>
    <t>MASSA CORRIDA</t>
  </si>
  <si>
    <t>88482U</t>
  </si>
  <si>
    <t>APLICAÇÃO DE FUNDO SELADOR LÁTEX PVA EM TETO, UMA DEMÃO. AF_06/2014</t>
  </si>
  <si>
    <t>88485U</t>
  </si>
  <si>
    <t>APLICAÇÃO DE FUNDO SELADOR ACRÍLICO EM PAREDES, UMA DEMÃO. AF_06/2014</t>
  </si>
  <si>
    <t>88494U</t>
  </si>
  <si>
    <t>APLICAÇÃO E LIXAMENTO DE MASSA LÁTEX EM TETO, UMA DEMÃO. AF_06/2014</t>
  </si>
  <si>
    <t>88495U</t>
  </si>
  <si>
    <t>APLICAÇÃO E LIXAMENTO DE MASSA LÁTEX EM PAREDES, UMA DEMÃO. AF_06/2014</t>
  </si>
  <si>
    <t>88497U</t>
  </si>
  <si>
    <t>APLICAÇÃO E LIXAMENTO DE MASSA LÁTEX EM PAREDES, DUAS DEMÃOS. AF_06/2014</t>
  </si>
  <si>
    <t>04.01.564</t>
  </si>
  <si>
    <t>COM TINTA A BASE DE ESMALTE</t>
  </si>
  <si>
    <t>100760U</t>
  </si>
  <si>
    <t>PINTURA COM TINTA ALQUÍDICA DE ACABAMENTO (ESMALTE SINTÉTICO BRILHANTE) APLICADA A ROLO OU PINCEL SOBRE SUPERFÍCIES METÁLICAS (EXCETO PERFIL) EXECUTADO EM OBRA (02 DEMÃOS). AF_01/2020</t>
  </si>
  <si>
    <t>04.01.565</t>
  </si>
  <si>
    <t>COM TINTA A BASE DE SILICONE</t>
  </si>
  <si>
    <t>73978/1U</t>
  </si>
  <si>
    <t>04.01.566</t>
  </si>
  <si>
    <t>COM TINTA A BASE DE LÁTEX</t>
  </si>
  <si>
    <t>88486U</t>
  </si>
  <si>
    <t>APLICAÇÃO MANUAL DE PINTURA COM TINTA LÁTEX PVA EM TETO, DUAS DEMÃOS. AF_06/2014</t>
  </si>
  <si>
    <t>04.01.568</t>
  </si>
  <si>
    <t>COM TINTA EPÓXI</t>
  </si>
  <si>
    <t>ORSE 4651</t>
  </si>
  <si>
    <t>04.01.569</t>
  </si>
  <si>
    <t>COM TINTA ACRÍLICA</t>
  </si>
  <si>
    <t>88489 MOD</t>
  </si>
  <si>
    <t>APLICAÇÃO MANUAL DE PINTURA COM TINTA LÁTEX ACRÍLICA EM PAREDES, TRÊS DEMÃOS</t>
  </si>
  <si>
    <t>88489U</t>
  </si>
  <si>
    <t>APLICAÇÃO MANUAL DE PINTURA COM TINTA LÁTEX ACRÍLICA EM PAREDES, DUAS DEMÃOS. AF_06/2014</t>
  </si>
  <si>
    <t>04.01.576</t>
  </si>
  <si>
    <t>VERNIZES</t>
  </si>
  <si>
    <t>ORSE 4934</t>
  </si>
  <si>
    <t>04.01.600</t>
  </si>
  <si>
    <t>IMPERMEABILIZAÇÕES</t>
  </si>
  <si>
    <t>04.01.602</t>
  </si>
  <si>
    <t>ARGAMASSA COM ADIÇÃO DE HIDRÓFUGO</t>
  </si>
  <si>
    <t>98555U</t>
  </si>
  <si>
    <t>IMPERMEABILIZAÇÃO DE SUPERFÍCIE COM ARGAMASSA POLIMÉRICA / MEMBRANA ACRÍLICA, 3 DEMÃOS. AF_06/2018</t>
  </si>
  <si>
    <t>04.01.604</t>
  </si>
  <si>
    <t>ELASTÔMEROS SINTÉTICOS EM SOLUÇÃO</t>
  </si>
  <si>
    <t>98552 MOD</t>
  </si>
  <si>
    <t>IMPERMEABILIZAÇÃO DE SUPERFÍCIE COM MEMBRANA À BASE DE POLIURÉIA, 2 DEMÃOS.</t>
  </si>
  <si>
    <t>04.01.700</t>
  </si>
  <si>
    <t>ACABAMENTOS E ARREMATES</t>
  </si>
  <si>
    <t>04.01.701</t>
  </si>
  <si>
    <t>RODAPÉS</t>
  </si>
  <si>
    <t>98685U</t>
  </si>
  <si>
    <t>RODAPÉ EM GRANITO, ALTURA 10 CM. AF_06/2018</t>
  </si>
  <si>
    <t>CPOS 21.10.071 MOD</t>
  </si>
  <si>
    <t>Rodapé flexível para piso vinílico, em PVC, com espessura de 2mm e altura de 7,5cm</t>
  </si>
  <si>
    <t>04.01.702</t>
  </si>
  <si>
    <t>SOLEIRAS</t>
  </si>
  <si>
    <t>98689U</t>
  </si>
  <si>
    <t>SOLEIRA EM GRANITO, LARGURA 15 CM, ESPESSURA 2,0 CM. AF_06/2018</t>
  </si>
  <si>
    <t>04.01.703</t>
  </si>
  <si>
    <t>PEITORIS</t>
  </si>
  <si>
    <t>CPOS 19.01.062</t>
  </si>
  <si>
    <t>Peitoril em granito, espessura de 2cm e largura até 20cm, acabamento polido</t>
  </si>
  <si>
    <t>04.01.705</t>
  </si>
  <si>
    <t>CANTONEIRAS</t>
  </si>
  <si>
    <t>ORSE 9716</t>
  </si>
  <si>
    <t xml:space="preserve">Cantoneira aluminio 1" x 1" para arremates em revestimentos cerâmicos	</t>
  </si>
  <si>
    <t>04.01.706</t>
  </si>
  <si>
    <t>RUFOS</t>
  </si>
  <si>
    <t>94231U</t>
  </si>
  <si>
    <t>RUFO EM CHAPA DE AÇO GALVANIZADO NÚMERO 24, CORTE DE 25 CM, INCLUSO TRANSPORTE VERTICAL. AF_07/2019</t>
  </si>
  <si>
    <t>SCO-RJ CI 04.40.0250</t>
  </si>
  <si>
    <t>Cumeeira em alumínio com acabamento em verniz em 1 face e pintada em outra, trapezoidal ou ondulada, fornecimento e colocação</t>
  </si>
  <si>
    <t>04.01.710</t>
  </si>
  <si>
    <t>ACABAMENTOS PARA FORRO</t>
  </si>
  <si>
    <t>96121U</t>
  </si>
  <si>
    <t>04.01.800</t>
  </si>
  <si>
    <t>EQUIPAMENTOS E ACESSÓRIOS</t>
  </si>
  <si>
    <t>04.01.801</t>
  </si>
  <si>
    <t>CORRIMÃO</t>
  </si>
  <si>
    <t>01.ESQV.CORR.022/01 MOD</t>
  </si>
  <si>
    <t>Corrimão duplo em aço galvanizado, fixado em parede ou em guarda-corpo, inclusive pintura</t>
  </si>
  <si>
    <t>04.01.802</t>
  </si>
  <si>
    <t>BRISES</t>
  </si>
  <si>
    <t>COTAÇÃO 6</t>
  </si>
  <si>
    <t>Fornecimento de brise de alumínio,cor bege duna (ref. R85c), modelo colmeia, mal de 100mm, fabricante Refax ou similar</t>
  </si>
  <si>
    <t>COTAÇÃO 7</t>
  </si>
  <si>
    <t>Fornecimento de brise de alumínio, cor branca, modelo linear LC 100 60º, fabricante Refax ou similar</t>
  </si>
  <si>
    <t>SBC 112690 MOD</t>
  </si>
  <si>
    <t>Mão de obra para instalação de brise metálico em fachada</t>
  </si>
  <si>
    <t>04.01.803</t>
  </si>
  <si>
    <t>GUARDA-CORPO</t>
  </si>
  <si>
    <t>99841 MOD 1</t>
  </si>
  <si>
    <t>Guarda-corpo reto com fechamento em tela quadriculada ondulada, montantes em barras chatas de aço galvanizado, exceto corrimãos, inclusive pintura, conforme projeto (GC1, GC6, GC7, GC8, GC9 e Patamar Escada 2)</t>
  </si>
  <si>
    <t>99841 MOD 2</t>
  </si>
  <si>
    <t>Guarda-corpo com trechos inclinado e reto, com fechamento em tela quadriculada ondulada, montantes em barras chatas de aço galvanizado, exceto corrimãos, inclusive pintura, conforme projeto (GC2 e GC5)</t>
  </si>
  <si>
    <t>99841 MOD 3</t>
  </si>
  <si>
    <t>Guarda-corpo inclinado com fechamento em tela quadriculada ondulada, montantes em barras chatas de aço galvanizado, exceto corrimãos, inclusive pintura, conforme projeto (GC3 e GC4)</t>
  </si>
  <si>
    <t>04.01.804</t>
  </si>
  <si>
    <t>ALÇAPÕES</t>
  </si>
  <si>
    <t>CPOS 24.03.100</t>
  </si>
  <si>
    <t>Alçapão/tampa em chapa de ferro com porta cadeado</t>
  </si>
  <si>
    <t>04.01.808</t>
  </si>
  <si>
    <t>BANCADAS</t>
  </si>
  <si>
    <t>COMP. MONTADA 27</t>
  </si>
  <si>
    <t>Bancada reta em granito cinza andorinha com espessura de 2cm, inclusive saia, rodabanca e mão-francesa, conforme projeto, dimensões 174x57cm (BG1)</t>
  </si>
  <si>
    <t>COMP. MONTADA 28</t>
  </si>
  <si>
    <t>Bancada reta em granito cinza andorinha com espessura de 2cm, inclusive saia, rodabanca e mão-francesa, conforme projeto, dimensões 174x57cm (BG2)</t>
  </si>
  <si>
    <t>COMP. MONTADA 29</t>
  </si>
  <si>
    <t>Bancada reta em granito cinza andorinha com espessura de 2cm, conforme projeto, dimensões 99x17cm (BG3)</t>
  </si>
  <si>
    <t>COMP. MONTADA 30</t>
  </si>
  <si>
    <t>Bancada reta em granito cinza andorinha com espessura de 2cm, conforme projeto, dimensões 99x17cm (BG4)</t>
  </si>
  <si>
    <t>COMP. MONTADA 31</t>
  </si>
  <si>
    <t>Bancada reta em granito cinza andorinha com espessura de 2cm, inclusive saia, rodabanca e mãos-francesas, conforme projeto, dimensões 178x80cm (BG5)</t>
  </si>
  <si>
    <t>COMP. MONTADA 32</t>
  </si>
  <si>
    <t>Bancada reta em granito cinza andorinha com espessura de 2cm, inclusive saia, rodabanca e mãos-francesas, conforme projeto, dimensões 208x80cm (BG6)</t>
  </si>
  <si>
    <t>COMP. MONTADA 33</t>
  </si>
  <si>
    <t>Bancada reta em granito cinza andorinha com espessura de 2cm, inclusive saia, rodabanca e mãos-francesas, conforme projeto, dimensões 320x80cm (BG7)</t>
  </si>
  <si>
    <t>COMP. MONTADA 34</t>
  </si>
  <si>
    <t>Bancada reta em granito cinza andorinha com espessura de 2cm, inclusive saia, rodabanca e mãos-francesas, conforme projeto, dimensões 240x80cm (BG8)</t>
  </si>
  <si>
    <t>COMP. MONTADA 35</t>
  </si>
  <si>
    <t>Bancada reta em granito cinza andorinha com espessura de 2cm, inclusive saia, rodabanca e mãos-francesas, conforme projeto, dimensões 240x80cm (BG9)</t>
  </si>
  <si>
    <t>04.01.811</t>
  </si>
  <si>
    <t>LOUÇAS E METAIS DE SANITÁRIOS</t>
  </si>
  <si>
    <t>100858U</t>
  </si>
  <si>
    <t>MICTÓRIO SIFONADO LOUÇA BRANCA ? PADRÃO MÉDIO ? FORNECIMENTO E INSTALAÇÃO. AF_01/2020</t>
  </si>
  <si>
    <t>86877U</t>
  </si>
  <si>
    <t>VÁLVULA EM METAL CROMADO 1.1/2? X 1.1/2? PARA TANQUE OU LAVATÓRIO, COM OU SEM LADRÃO - FORNECIMENTO E INSTALAÇÃO. AF_01/2020</t>
  </si>
  <si>
    <t>86881U</t>
  </si>
  <si>
    <t>SIFÃO DO TIPO GARRAFA EM METAL CROMADO 1 X 1.1/2? - FORNECIMENTO E INSTALAÇÃO. AF_01/2020</t>
  </si>
  <si>
    <t>86886U</t>
  </si>
  <si>
    <t>ENGATE FLEXÍVEL EM INOX, 1/2  X 30CM - FORNECIMENTO E INSTALAÇÃO. AF_01/2020</t>
  </si>
  <si>
    <t>86901U</t>
  </si>
  <si>
    <t>CUBA DE EMBUTIR OVAL EM LOUÇA BRANCA, 35 X 50CM OU EQUIVALENTE - FORNECIMENTO E INSTALAÇÃO. AF_01/2020</t>
  </si>
  <si>
    <t>86903U</t>
  </si>
  <si>
    <t>LAVATÓRIO LOUÇA BRANCA COM COLUNA, 45 X 55CM OU EQUIVALENTE, PADRÃO MÉDIO - FORNECIMENTO E INSTALAÇÃO. AF_01/2020</t>
  </si>
  <si>
    <t>86914U</t>
  </si>
  <si>
    <t>TORNEIRA CROMADA 1/2? OU 3/4? PARA TANQUE, PADRÃO MÉDIO - FORNECIMENTO E INSTALAÇÃO. AF_01/2020</t>
  </si>
  <si>
    <t>95470U</t>
  </si>
  <si>
    <t>VASO SANITARIO SIFONADO CONVENCIONAL COM LOUÇA BRANCA, INCLUSO CONJUNTO DE LIGAÇÃO PARA BACIA SANITÁRIA AJUSTÁVEL - FORNECIMENTO E INSTALAÇÃO. AF_10/2016</t>
  </si>
  <si>
    <t>95472U</t>
  </si>
  <si>
    <t>VASO SANITARIO SIFONADO CONVENCIONAL PARA PCD SEM FURO FRONTAL COM LOUÇA BRANCA SEM ASSENTO, INCLUSO CONJUNTO DE LIGAÇÃO PARA BACIA SANITÁRIA AJUSTÁVEL - FORNECIMENTO E INSTALAÇÃO. AF_01/2020</t>
  </si>
  <si>
    <t>CPOS 43.03.720</t>
  </si>
  <si>
    <t>Torneira de mesa para lavatório, acionamento hidromecânico com alavanca, registro integrado regulador de vazão, em latão cromado</t>
  </si>
  <si>
    <t>ORSE 3692</t>
  </si>
  <si>
    <t>Torneira cromada para lavatório, DECA 1170C (Decamatic) ou similar</t>
  </si>
  <si>
    <t>04.01.812</t>
  </si>
  <si>
    <t>ACESSÓRIOS DE SANITÁRIOS</t>
  </si>
  <si>
    <t>100849 MOD</t>
  </si>
  <si>
    <t>ASSENTO SANITÁRIO PARA PCD - FORNECIMENTO E INSTALACAO</t>
  </si>
  <si>
    <t>100849U</t>
  </si>
  <si>
    <t>ASSENTO SANITÁRIO CONVENCIONAL - FORNECIMENTO E INSTALACAO. AF_01/2020</t>
  </si>
  <si>
    <t>100867U</t>
  </si>
  <si>
    <t>BARRA DE APOIO RETA, EM ACO INOX POLIDO, COMPRIMENTO 70 CM,  FIXADA NA PAREDE - FORNECIMENTO E INSTALAÇÃO. AF_01/2020</t>
  </si>
  <si>
    <t>100868U</t>
  </si>
  <si>
    <t>BARRA DE APOIO RETA, EM ACO INOX POLIDO, COMPRIMENTO 80 CM,  FIXADA NA PAREDE - FORNECIMENTO E INSTALAÇÃO. AF_01/2020</t>
  </si>
  <si>
    <t>95547U</t>
  </si>
  <si>
    <t>SABONETEIRA PLASTICA TIPO DISPENSER PARA SABONETE LIQUIDO COM RESERVATORIO 800 A 1500 ML, INCLUSO FIXAÇÃO. AF_01/2020</t>
  </si>
  <si>
    <t>ORSE 12128</t>
  </si>
  <si>
    <t>Barra de apoio, para lavatório,fixa, constituida de duas barras laterais em "U", em aço inox, d=1 1/4", Jackwal ou similar</t>
  </si>
  <si>
    <t>CJ</t>
  </si>
  <si>
    <t>ORSE 12208</t>
  </si>
  <si>
    <t xml:space="preserve">Porta papel toalha para papel interfolha 2 ou 3 dobras, injetado com a frente em plástico ABS branco, com visor frontal para controle de substituição do papel interfolha e fundo em Plástico ABS cinza.	</t>
  </si>
  <si>
    <t>ORSE 12511</t>
  </si>
  <si>
    <t>Dispenser, em plástico, para papel higiênico em rolo</t>
  </si>
  <si>
    <t>ORSE 2037</t>
  </si>
  <si>
    <t>Cabide de louça, DECA A680, branco ou similar</t>
  </si>
  <si>
    <t>04.01.870</t>
  </si>
  <si>
    <t>DE LABORATÓRIOS</t>
  </si>
  <si>
    <t>ORSE 7227 MOD</t>
  </si>
  <si>
    <t>Cuba de aço inox, dimensões 60 x 50cm, para instalação em bancada, c/ válvula cromada</t>
  </si>
  <si>
    <t>ORSE 9700</t>
  </si>
  <si>
    <t xml:space="preserve">Torneira cromada de mesa, bica móvel, para pia de cozinha, ref.1167 C50, modelo Prata, Deca ou similar	</t>
  </si>
  <si>
    <t>ORSE 9702</t>
  </si>
  <si>
    <t>Torneira cromada de parede, bica móvel, para pia de cozinha, ref.1168 C50, modelo Prata, Deca ou similar</t>
  </si>
  <si>
    <t>04.02.000</t>
  </si>
  <si>
    <t>COMUNICAÇÃO VISUAL</t>
  </si>
  <si>
    <t>04.02.103</t>
  </si>
  <si>
    <t>PLACAS ADESIVAS</t>
  </si>
  <si>
    <t>37539</t>
  </si>
  <si>
    <t>PLACA DE SINALIZACAO DE SEGURANCA CONTRA INCENDIO, FOTOLUMINESCENTE, RETANGULAR, *13 X 26* CM, EM PVC *2* MM ANTI-CHAMAS (SIMBOLOS, CORES E PICTOGRAMAS CONFORME NBR 13434)</t>
  </si>
  <si>
    <t>37556</t>
  </si>
  <si>
    <t>PLACA DE SINALIZACAO DE SEGURANCA CONTRA INCENDIO, FOTOLUMINESCENTE, QUADRADA, *20 X 20* CM, EM PVC *2* MM ANTI-CHAMAS (SIMBOLOS, CORES E PICTOGRAMAS CONFORME NBR 13434)</t>
  </si>
  <si>
    <t>37557</t>
  </si>
  <si>
    <t>PLACA DE SINALIZACAO DE SEGURANCA CONTRA INCENDIO, FOTOLUMINESCENTE, QUADRADA, *14 X 14* CM, EM PVC *2* MM ANTI-CHAMAS (SIMBOLOS, CORES E PICTOGRAMAS CONFORME NBR 13434)</t>
  </si>
  <si>
    <t>37559</t>
  </si>
  <si>
    <t>PLACA DE SINALIZACAO DE SEGURANCA CONTRA INCENDIO, FOTOLUMINESCENTE, RETANGULAR, *12 X 40* CM, EM PVC *2* MM ANTI-CHAMAS (SIMBOLOS, CORES E PICTOGRAMAS CONFORME NBR 13434)</t>
  </si>
  <si>
    <t>ORSE 11621</t>
  </si>
  <si>
    <t>Fita auto adesiva fotoluminescente "9m" l=2,5cm ou similar</t>
  </si>
  <si>
    <t>ORSE INSUMO 9475</t>
  </si>
  <si>
    <t>Adesivo indicativo de saída de fluxo de fuga, impresso no sistema digital refletivo</t>
  </si>
  <si>
    <t>SBC 202338</t>
  </si>
  <si>
    <t>PLACA TATIL BRAILLE/RELEVO ACO INOX 10x3cm CORRIMAO</t>
  </si>
  <si>
    <t>04.04.000</t>
  </si>
  <si>
    <t>PAISAGISMO</t>
  </si>
  <si>
    <t>04.04.300</t>
  </si>
  <si>
    <t>VEGETAÇÃO</t>
  </si>
  <si>
    <t>98504 MOD</t>
  </si>
  <si>
    <t>Plantio de grama esmeralda em placas</t>
  </si>
  <si>
    <t>05.00.000</t>
  </si>
  <si>
    <t>INSTALAÇÕES HIDRÁULICAS E SANITÁRIAS</t>
  </si>
  <si>
    <t>05.01.000</t>
  </si>
  <si>
    <t>ÁGUA FRIA</t>
  </si>
  <si>
    <t>05.01.200</t>
  </si>
  <si>
    <t>TUBULAÇÕES E CONEXÕES DE PVC RÍGIDO</t>
  </si>
  <si>
    <t>05.01.201</t>
  </si>
  <si>
    <t>TUBO</t>
  </si>
  <si>
    <t>89356U</t>
  </si>
  <si>
    <t>TUBO, PVC, SOLDÁVEL, DN 25MM, INSTALADO EM RAMAL OU SUB-RAMAL DE ÁGUA - FORNECIMENTO E INSTALAÇÃO. AF_12/2014</t>
  </si>
  <si>
    <t>89403U</t>
  </si>
  <si>
    <t>TUBO, PVC, SOLDÁVEL, DN 32MM, INSTALADO EM RAMAL DE DISTRIBUIÇÃO DE ÁGUA - FORNECIMENTO E INSTALAÇÃO. AF_12/2014</t>
  </si>
  <si>
    <t>89448U</t>
  </si>
  <si>
    <t>TUBO, PVC, SOLDÁVEL, DN 40MM, INSTALADO EM PRUMADA DE ÁGUA - FORNECIMENTO E INSTALAÇÃO. AF_12/2014</t>
  </si>
  <si>
    <t>89449U</t>
  </si>
  <si>
    <t>TUBO, PVC, SOLDÁVEL, DN 50MM, INSTALADO EM PRUMADA DE ÁGUA - FORNECIMENTO E INSTALAÇÃO. AF_12/2014</t>
  </si>
  <si>
    <t>89450U</t>
  </si>
  <si>
    <t>TUBO, PVC, SOLDÁVEL, DN 60MM, INSTALADO EM PRUMADA DE ÁGUA - FORNECIMENTO E INSTALAÇÃO. AF_12/2014</t>
  </si>
  <si>
    <t>89451U</t>
  </si>
  <si>
    <t>TUBO, PVC, SOLDÁVEL, DN 75MM, INSTALADO EM PRUMADA DE ÁGUA - FORNECIMENTO E INSTALAÇÃO. AF_12/2014</t>
  </si>
  <si>
    <t>05.01.202</t>
  </si>
  <si>
    <t>ADAPTADOR</t>
  </si>
  <si>
    <t>89383U</t>
  </si>
  <si>
    <t>ADAPTADOR CURTO COM BOLSA E ROSCA PARA REGISTRO, PVC, SOLDÁVEL, DN 25MM X 3/4?, INSTALADO EM RAMAL OU SUB-RAMAL DE ÁGUA - FORNECIMENTO E INSTALAÇÃO. AF_12/2014</t>
  </si>
  <si>
    <t>89436U</t>
  </si>
  <si>
    <t>ADAPTADOR CURTO COM BOLSA E ROSCA PARA REGISTRO, PVC, SOLDÁVEL, DN 32MM X 1?, INSTALADO EM RAMAL DE DISTRIBUIÇÃO DE ÁGUA - FORNECIMENTO E INSTALAÇÃO. AF_12/2014</t>
  </si>
  <si>
    <t>89572U</t>
  </si>
  <si>
    <t>ADAPTADOR CURTO COM BOLSA E ROSCA PARA REGISTRO, PVC, SOLDÁVEL, DN 40MM X 1.1/4?, INSTALADO EM PRUMADA DE ÁGUA - FORNECIMENTO E INSTALAÇÃO. AF_12/2014</t>
  </si>
  <si>
    <t>89596U</t>
  </si>
  <si>
    <t>ADAPTADOR CURTO COM BOLSA E ROSCA PARA REGISTRO, PVC, SOLDÁVEL, DN 50MM X 1.1/2?, INSTALADO EM PRUMADA DE ÁGUA - FORNECIMENTO E INSTALAÇÃO. AF_12/2014</t>
  </si>
  <si>
    <t>89613U</t>
  </si>
  <si>
    <t>ADAPTADOR CURTO COM BOLSA E ROSCA PARA REGISTRO, PVC, SOLDÁVEL, DN 75MM X 2.1/2?, INSTALADO EM PRUMADA DE ÁGUA - FORNECIMENTO E INSTALAÇÃO. AF_12/2014</t>
  </si>
  <si>
    <t>94704U</t>
  </si>
  <si>
    <t>ADAPTADOR COM FLANGE E ANEL DE VEDAÇÃO, PVC, SOLDÁVEL, DN 32 MM X 1 , INSTALADO EM RESERVAÇÃO DE ÁGUA DE EDIFICAÇÃO QUE POSSUA RESERVATÓRIO DE FIBRA/FIBROCIMENTO   FORNECIMENTO E INSTALAÇÃO. AF_06/2016</t>
  </si>
  <si>
    <t>94705U</t>
  </si>
  <si>
    <t>ADAPTADOR COM FLANGE E ANEL DE VEDAÇÃO, PVC, SOLDÁVEL, DN 40 MM X 1 1/4 , INSTALADO EM RESERVAÇÃO DE ÁGUA DE EDIFICAÇÃO QUE POSSUA RESERVATÓRIO DE FIBRA/FIBROCIMENTO   FORNECIMENTO E INSTALAÇÃO. AF_06/2016</t>
  </si>
  <si>
    <t>94706U</t>
  </si>
  <si>
    <t>ADAPTADOR COM FLANGE E ANEL DE VEDAÇÃO, PVC, SOLDÁVEL, DN 50 MM X 1 1/2 , INSTALADO EM RESERVAÇÃO DE ÁGUA DE EDIFICAÇÃO QUE POSSUA RESERVATÓRIO DE FIBRA/FIBROCIMENTO   FORNECIMENTO E INSTALAÇÃO. AF_06/2016</t>
  </si>
  <si>
    <t>94713U</t>
  </si>
  <si>
    <t>ADAPTADOR COM FLANGES LIVRES, PVC, SOLDÁVEL, DN 75 MM X 2 1/2 , INSTALADO EM RESERVAÇÃO DE ÁGUA DE EDIFICAÇÃO QUE POSSUA RESERVATÓRIO DE FIBRA/FIBROCIMENTO   FORNECIMENTO E INSTALAÇÃO. AF_06/2016</t>
  </si>
  <si>
    <t>05.01.203</t>
  </si>
  <si>
    <t>BUCHA DE REDUÇÃO</t>
  </si>
  <si>
    <t>90375 MOD 1</t>
  </si>
  <si>
    <t>BUCHA DE REDUÇÃO LONGA, PVC, SOLDÁVEL, DN 50MM X 25MM, INSTALADO EM RAMAL OU SUB-RAMAL DE ÁGUA - FORNECIMENTO E INSTALAÇÃO</t>
  </si>
  <si>
    <t>90375 MOD 2</t>
  </si>
  <si>
    <t>BUCHA DE REDUÇÃO LONGA, PVC, SOLDÁVEL, DN 50MM X 32MM, INSTALADO EM RAMAL OU SUB-RAMAL DE ÁGUA - FORNECIMENTO E INSTALAÇÃO</t>
  </si>
  <si>
    <t>90375 MOD 3</t>
  </si>
  <si>
    <t>BUCHA DE REDUÇÃO LONGA, PVC, SOLDÁVEL, DN 75MM X 50MM, INSTALADO EM RAMAL OU SUB-RAMAL DE ÁGUA - FORNECIMENTO E INSTALAÇÃO</t>
  </si>
  <si>
    <t>05.01.207</t>
  </si>
  <si>
    <t>JOELHO</t>
  </si>
  <si>
    <t>89362U</t>
  </si>
  <si>
    <t>JOELHO 90 GRAUS, PVC, SOLDÁVEL, DN 25MM, INSTALADO EM RAMAL OU SUB-RAMAL DE ÁGUA - FORNECIMENTO E INSTALAÇÃO. AF_12/2014</t>
  </si>
  <si>
    <t>89366U</t>
  </si>
  <si>
    <t>JOELHO 90 GRAUS COM BUCHA DE LATÃO, PVC, SOLDÁVEL, DN 25MM, X 3/4? INSTALADO EM RAMAL OU SUB-RAMAL DE ÁGUA - FORNECIMENTO E INSTALAÇÃO. AF_12/2014</t>
  </si>
  <si>
    <t>89413 MOD</t>
  </si>
  <si>
    <t>JOELHO DE REDUÇÃO 90 GRAUS, PVC, SOLDÁVEL, DN 32MM X 25 MM, INSTALADO EM RAMAL DE DISTRIBUIÇÃO DE ÁGUA - FORNECIMENTO E INSTALAÇÃO</t>
  </si>
  <si>
    <t>89413U</t>
  </si>
  <si>
    <t>JOELHO 90 GRAUS, PVC, SOLDÁVEL, DN 32MM, INSTALADO EM RAMAL DE DISTRIBUIÇÃO DE ÁGUA - FORNECIMENTO E INSTALAÇÃO. AF_12/2014</t>
  </si>
  <si>
    <t>89414U</t>
  </si>
  <si>
    <t>JOELHO 45 GRAUS, PVC, SOLDÁVEL, DN 32MM, INSTALADO EM RAMAL DE DISTRIBUIÇÃO DE ÁGUA - FORNECIMENTO E INSTALAÇÃO. AF_12/2014</t>
  </si>
  <si>
    <t>89497U</t>
  </si>
  <si>
    <t>JOELHO 90 GRAUS, PVC, SOLDÁVEL, DN 40MM, INSTALADO EM PRUMADA DE ÁGUA - FORNECIMENTO E INSTALAÇÃO. AF_12/2014</t>
  </si>
  <si>
    <t>89501U</t>
  </si>
  <si>
    <t>JOELHO 90 GRAUS, PVC, SOLDÁVEL, DN 50MM, INSTALADO EM PRUMADA DE ÁGUA - FORNECIMENTO E INSTALAÇÃO. AF_12/2014</t>
  </si>
  <si>
    <t>89505U</t>
  </si>
  <si>
    <t>JOELHO 90 GRAUS, PVC, SOLDÁVEL, DN 60MM, INSTALADO EM PRUMADA DE ÁGUA - FORNECIMENTO E INSTALAÇÃO. AF_12/2014</t>
  </si>
  <si>
    <t>89513U</t>
  </si>
  <si>
    <t>JOELHO 90 GRAUS, PVC, SOLDÁVEL, DN 75MM, INSTALADO EM PRUMADA DE ÁGUA - FORNECIMENTO E INSTALAÇÃO. AF_12/2014</t>
  </si>
  <si>
    <t>90373U</t>
  </si>
  <si>
    <t>JOELHO 90 GRAUS COM BUCHA DE LATÃO, PVC, SOLDÁVEL, DN 25MM, X 1/2? INSTALADO EM RAMAL OU SUB-RAMAL DE ÁGUA - FORNECIMENTO E INSTALAÇÃO. AF_12/2014</t>
  </si>
  <si>
    <t>05.01.208</t>
  </si>
  <si>
    <t>LUVA</t>
  </si>
  <si>
    <t>89378U</t>
  </si>
  <si>
    <t>LUVA, PVC, SOLDÁVEL, DN 25MM, INSTALADO EM RAMAL OU SUB-RAMAL DE ÁGUA - FORNECIMENTO E INSTALAÇÃO. AF_12/2014</t>
  </si>
  <si>
    <t>89431U</t>
  </si>
  <si>
    <t>LUVA, PVC, SOLDÁVEL, DN 32MM, INSTALADO EM RAMAL DE DISTRIBUIÇÃO DE ÁGUA - FORNECIMENTO E INSTALAÇÃO. AF_12/2014</t>
  </si>
  <si>
    <t>89532U</t>
  </si>
  <si>
    <t>LUVA DE REDUÇÃO, PVC, SOLDÁVEL, DN 32MM X 25MM, INSTALADO EM PRUMADA DE ÁGUA - FORNECIMENTO E INSTALAÇÃO. AF_12/2014</t>
  </si>
  <si>
    <t>89558U</t>
  </si>
  <si>
    <t>LUVA, PVC, SOLDÁVEL, DN 40MM, INSTALADO EM PRUMADA DE ÁGUA - FORNECIMENTO E INSTALAÇÃO. AF_12/2014</t>
  </si>
  <si>
    <t>89575U</t>
  </si>
  <si>
    <t>LUVA, PVC, SOLDÁVEL, DN 50MM, INSTALADO EM PRUMADA DE ÁGUA - FORNECIMENTO E INSTALAÇÃO. AF_12/2014</t>
  </si>
  <si>
    <t>89605U</t>
  </si>
  <si>
    <t>LUVA DE REDUÇÃO, PVC, SOLDÁVEL, DN 60MM X 50MM, INSTALADO EM PRUMADA DE ÁGUA - FORNECIMENTO E INSTALAÇÃO. AF_12/2014</t>
  </si>
  <si>
    <t>05.01.209</t>
  </si>
  <si>
    <t>TÊ</t>
  </si>
  <si>
    <t>89395U</t>
  </si>
  <si>
    <t>TE, PVC, SOLDÁVEL, DN 25MM, INSTALADO EM RAMAL OU SUB-RAMAL DE ÁGUA - FORNECIMENTO E INSTALAÇÃO. AF_12/2014</t>
  </si>
  <si>
    <t>89396U</t>
  </si>
  <si>
    <t>TÊ COM BUCHA DE LATÃO NA BOLSA CENTRAL, PVC, SOLDÁVEL, DN 25MM X 1/2?, INSTALADO EM RAMAL OU SUB-RAMAL DE ÁGUA - FORNECIMENTO E INSTALAÇÃO. AF_12/2014</t>
  </si>
  <si>
    <t>89443U</t>
  </si>
  <si>
    <t>TE, PVC, SOLDÁVEL, DN 32MM, INSTALADO EM RAMAL DE DISTRIBUIÇÃO DE ÁGUA - FORNECIMENTO E INSTALAÇÃO. AF_12/2014</t>
  </si>
  <si>
    <t>89623U</t>
  </si>
  <si>
    <t>TE, PVC, SOLDÁVEL, DN 40MM, INSTALADO EM PRUMADA DE ÁGUA - FORNECIMENTO E INSTALAÇÃO. AF_12/2014</t>
  </si>
  <si>
    <t>89625U</t>
  </si>
  <si>
    <t>TE, PVC, SOLDÁVEL, DN 50MM, INSTALADO EM PRUMADA DE ÁGUA - FORNECIMENTO E INSTALAÇÃO. AF_12/2014</t>
  </si>
  <si>
    <t>89627U</t>
  </si>
  <si>
    <t>TÊ DE REDUÇÃO, PVC, SOLDÁVEL, DN 50MM X 25MM, INSTALADO EM PRUMADA DE ÁGUA - FORNECIMENTO E INSTALAÇÃO. AF_12/2014</t>
  </si>
  <si>
    <t>89628U</t>
  </si>
  <si>
    <t>TE, PVC, SOLDÁVEL, DN 60MM, INSTALADO EM PRUMADA DE ÁGUA - FORNECIMENTO E INSTALAÇÃO. AF_12/2014</t>
  </si>
  <si>
    <t>89629U</t>
  </si>
  <si>
    <t>TE, PVC, SOLDÁVEL, DN 75MM, INSTALADO EM PRUMADA DE ÁGUA - FORNECIMENTO E INSTALAÇÃO. AF_12/2014</t>
  </si>
  <si>
    <t>89630 MOD</t>
  </si>
  <si>
    <t>TE DE REDUÇÃO, PVC, SOLDÁVEL, DN 75MM X 60MM, INSTALADO EM PRUMADA DE ÁGUA - FORNECIMENTO E INSTALAÇÃO</t>
  </si>
  <si>
    <t>89630U</t>
  </si>
  <si>
    <t>TE DE REDUÇÃO, PVC, SOLDÁVEL, DN 75MM X 50MM, INSTALADO EM PRUMADA DE ÁGUA - FORNECIMENTO E INSTALAÇÃO. AF_12/2014</t>
  </si>
  <si>
    <t>90374U</t>
  </si>
  <si>
    <t>TÊ COM BUCHA DE LATÃO NA BOLSA CENTRAL, PVC, SOLDÁVEL, DN 25MM X 3/4?, INSTALADO EM RAMAL OU SUB-RAMAL DE ÁGUA - FORNECIMENTO E INSTALAÇÃO. AF_03/2015</t>
  </si>
  <si>
    <t>05.01.500</t>
  </si>
  <si>
    <t>APARELHOS E ACESSÓRIOS SANITÁRIOS</t>
  </si>
  <si>
    <t>89987U</t>
  </si>
  <si>
    <t>REGISTRO DE GAVETA BRUTO, LATÃO, ROSCÁVEL, 3/4", COM ACABAMENTO E CANOPLA CROMADOS. FORNECIDO E INSTALADO EM RAMAL DE ÁGUA. AF_12/2014</t>
  </si>
  <si>
    <t>94495U</t>
  </si>
  <si>
    <t>REGISTRO DE GAVETA BRUTO, LATÃO, ROSCÁVEL, 1?, INSTALADO EM RESERVAÇÃO DE ÁGUA DE EDIFICAÇÃO QUE POSSUA RESERVATÓRIO DE FIBRA/FIBROCIMENTO ? FORNECIMENTO E INSTALAÇÃO. AF_06/2016</t>
  </si>
  <si>
    <t>94496U</t>
  </si>
  <si>
    <t>REGISTRO DE GAVETA BRUTO, LATÃO, ROSCÁVEL, 1 1/4?, INSTALADO EM RESERVAÇÃO DE ÁGUA DE EDIFICAÇÃO QUE POSSUA RESERVATÓRIO DE FIBRA/FIBROCIMENTO ? FORNECIMENTO E INSTALAÇÃO. AF_06/2016</t>
  </si>
  <si>
    <t>94497U</t>
  </si>
  <si>
    <t>REGISTRO DE GAVETA BRUTO, LATÃO, ROSCÁVEL, 1 1/2?, INSTALADO EM RESERVAÇÃO DE ÁGUA DE EDIFICAÇÃO QUE POSSUA RESERVATÓRIO DE FIBRA/FIBROCIMENTO ? FORNECIMENTO E INSTALAÇÃO. AF_06/2016</t>
  </si>
  <si>
    <t>94499U</t>
  </si>
  <si>
    <t>REGISTRO DE GAVETA BRUTO, LATÃO, ROSCÁVEL, 2 1/2?, INSTALADO EM RESERVAÇÃO DE ÁGUA DE EDIFICAÇÃO QUE POSSUA RESERVATÓRIO DE FIBRA/FIBROCIMENTO ? FORNECIMENTO E INSTALAÇÃO. AF_06/2016</t>
  </si>
  <si>
    <t>94794U</t>
  </si>
  <si>
    <t>REGISTRO DE GAVETA BRUTO, LATÃO, ROSCÁVEL, 1 1/2?, COM ACABAMENTO E CANOPLA CROMADOS, INSTALADO EM RESERVAÇÃO DE ÁGUA DE EDIFICAÇÃO QUE POSSUA RESERVATÓRIO DE FIBRA/FIBROCIMENTO ? FORNECIMENTO E INSTALAÇÃO. AF_06/2016</t>
  </si>
  <si>
    <t>94797U</t>
  </si>
  <si>
    <t>TORNEIRA DE BOIA, ROSCÁVEL, 1?, FORNECIDA E INSTALADA EM RESERVAÇÃO DE ÁGUA. AF_06/2016</t>
  </si>
  <si>
    <t>99635U</t>
  </si>
  <si>
    <t>VÁLVULA DE DESCARGA METÁLICA, BASE 1 1/2 ", ACABAMENTO METALICO CROMADO - FORNECIMENTO E INSTALAÇÃO. AF_01/2019</t>
  </si>
  <si>
    <t>CPOS 48.03.130</t>
  </si>
  <si>
    <t>Reservatório metálico cilíndrico horizontal - capacidade de 5.000 litros</t>
  </si>
  <si>
    <t>ORSE 10041</t>
  </si>
  <si>
    <t>Chuveiro e lava-olhos de emergência e bacia em aço inox</t>
  </si>
  <si>
    <t>05.03.000</t>
  </si>
  <si>
    <t>DRENAGEM DE ÁGUAS PLUVIAIS</t>
  </si>
  <si>
    <t>05.03.100</t>
  </si>
  <si>
    <t>TUBULAÇÕES E CONEXÕES DE FERRO FUNDIDO</t>
  </si>
  <si>
    <t>05.03.114</t>
  </si>
  <si>
    <t>GRELHA HEMISFÉRICA</t>
  </si>
  <si>
    <t>ORSE 4283</t>
  </si>
  <si>
    <t>Ralo hemisférico em fº fº, tipo abacaxi Ø 100mm</t>
  </si>
  <si>
    <t>05.03.300</t>
  </si>
  <si>
    <t>TUBULAÇÕES E CONEXÕES DE PVC</t>
  </si>
  <si>
    <t>05.03.301</t>
  </si>
  <si>
    <t>89578U</t>
  </si>
  <si>
    <t>TUBO PVC, SÉRIE R, ÁGUA PLUVIAL, DN 100 MM, FORNECIDO E INSTALADO EM CONDUTORES VERTICAIS DE ÁGUAS PLUVIAIS. AF_12/2014</t>
  </si>
  <si>
    <t>89849U</t>
  </si>
  <si>
    <t>TUBO PVC, SERIE NORMAL, ESGOTO PREDIAL, DN 150 MM, FORNECIDO E INSTALADO EM SUBCOLETOR AÉREO DE ESGOTO SANITÁRIO. AF_12/2014</t>
  </si>
  <si>
    <t>05.03.305</t>
  </si>
  <si>
    <t>89584U</t>
  </si>
  <si>
    <t>JOELHO 90 GRAUS, PVC, SERIE R, ÁGUA PLUVIAL, DN 100 MM, JUNTA ELÁSTICA, FORNECIDO E INSTALADO EM CONDUTORES VERTICAIS DE ÁGUAS PLUVIAIS. AF_12/2014</t>
  </si>
  <si>
    <t>05.04.000</t>
  </si>
  <si>
    <t>ESGOTOS SANITÁRIOS</t>
  </si>
  <si>
    <t>05.04.300</t>
  </si>
  <si>
    <t>05.04.301</t>
  </si>
  <si>
    <t>89711U</t>
  </si>
  <si>
    <t>TUBO PVC, SERIE NORMAL, ESGOTO PREDIAL, DN 40 MM, FORNECIDO E INSTALADO EM RAMAL DE DESCARGA OU RAMAL DE ESGOTO SANITÁRIO. AF_12/2014</t>
  </si>
  <si>
    <t>89712U</t>
  </si>
  <si>
    <t>TUBO PVC, SERIE NORMAL, ESGOTO PREDIAL, DN 50 MM, FORNECIDO E INSTALADO EM RAMAL DE DESCARGA OU RAMAL DE ESGOTO SANITÁRIO. AF_12/2014</t>
  </si>
  <si>
    <t>89713U</t>
  </si>
  <si>
    <t>TUBO PVC, SERIE NORMAL, ESGOTO PREDIAL, DN 75 MM, FORNECIDO E INSTALADO EM RAMAL DE DESCARGA OU RAMAL DE ESGOTO SANITÁRIO. AF_12/2014</t>
  </si>
  <si>
    <t>89800U</t>
  </si>
  <si>
    <t>TUBO PVC, SERIE NORMAL, ESGOTO PREDIAL, DN 100 MM, FORNECIDO E INSTALADO EM PRUMADA DE ESGOTO SANITÁRIO OU VENTILAÇÃO. AF_12/2014</t>
  </si>
  <si>
    <t>05.04.302</t>
  </si>
  <si>
    <t>CAP</t>
  </si>
  <si>
    <t>ORSE 1535</t>
  </si>
  <si>
    <t>Cap de pvc rígido soldavel p/ esgoto, diâm = 75mm</t>
  </si>
  <si>
    <t>ORSE 1536</t>
  </si>
  <si>
    <t>Cap de pvc rígido soldavel p/ esgoto, diâm = 100mm</t>
  </si>
  <si>
    <t>05.04.304</t>
  </si>
  <si>
    <t>CURVA</t>
  </si>
  <si>
    <t>89811U</t>
  </si>
  <si>
    <t>CURVA CURTA 90 GRAUS, PVC, SERIE NORMAL, ESGOTO PREDIAL, DN 100 MM, JUNTA ELÁSTICA, FORNECIDO E INSTALADO EM PRUMADA DE ESGOTO SANITÁRIO OU VENTILAÇÃO. AF_12/2014</t>
  </si>
  <si>
    <t>05.04.305</t>
  </si>
  <si>
    <t>89724U</t>
  </si>
  <si>
    <t>JOELHO 90 GRAUS, PVC, SERIE NORMAL, ESGOTO PREDIAL, DN 40 MM, JUNTA SOLDÁVEL, FORNECIDO E INSTALADO EM RAMAL DE DESCARGA OU RAMAL DE ESGOTO SANITÁRIO. AF_12/2014</t>
  </si>
  <si>
    <t>89726U</t>
  </si>
  <si>
    <t>JOELHO 45 GRAUS, PVC, SERIE NORMAL, ESGOTO PREDIAL, DN 40 MM, JUNTA SOLDÁVEL, FORNECIDO E INSTALADO EM RAMAL DE DESCARGA OU RAMAL DE ESGOTO SANITÁRIO. AF_12/2014</t>
  </si>
  <si>
    <t>89731U</t>
  </si>
  <si>
    <t>JOELHO 90 GRAUS, PVC, SERIE NORMAL, ESGOTO PREDIAL, DN 50 MM, JUNTA ELÁSTICA, FORNECIDO E INSTALADO EM RAMAL DE DESCARGA OU RAMAL DE ESGOTO SANITÁRIO. AF_12/2014</t>
  </si>
  <si>
    <t>89732U</t>
  </si>
  <si>
    <t>JOELHO 45 GRAUS, PVC, SERIE NORMAL, ESGOTO PREDIAL, DN 50 MM, JUNTA ELÁSTICA, FORNECIDO E INSTALADO EM RAMAL DE DESCARGA OU RAMAL DE ESGOTO SANITÁRIO. AF_12/2014</t>
  </si>
  <si>
    <t>89737U</t>
  </si>
  <si>
    <t>JOELHO 90 GRAUS, PVC, SERIE NORMAL, ESGOTO PREDIAL, DN 75 MM, JUNTA ELÁSTICA, FORNECIDO E INSTALADO EM RAMAL DE DESCARGA OU RAMAL DE ESGOTO SANITÁRIO. AF_12/2014</t>
  </si>
  <si>
    <t>89739U</t>
  </si>
  <si>
    <t>JOELHO 45 GRAUS, PVC, SERIE NORMAL, ESGOTO PREDIAL, DN 75 MM, JUNTA ELÁSTICA, FORNECIDO E INSTALADO EM RAMAL DE DESCARGA OU RAMAL DE ESGOTO SANITÁRIO. AF_12/2014</t>
  </si>
  <si>
    <t>89809U</t>
  </si>
  <si>
    <t>JOELHO 90 GRAUS, PVC, SERIE NORMAL, ESGOTO PREDIAL, DN 100 MM, JUNTA ELÁSTICA, FORNECIDO E INSTALADO EM PRUMADA DE ESGOTO SANITÁRIO OU VENTILAÇÃO. AF_12/2014</t>
  </si>
  <si>
    <t>89810U</t>
  </si>
  <si>
    <t>JOELHO 45 GRAUS, PVC, SERIE NORMAL, ESGOTO PREDIAL, DN 100 MM, JUNTA ELÁSTICA, FORNECIDO E INSTALADO EM PRUMADA DE ESGOTO SANITÁRIO OU VENTILAÇÃO. AF_12/2014</t>
  </si>
  <si>
    <t>05.04.306</t>
  </si>
  <si>
    <t>JUNÇÃO</t>
  </si>
  <si>
    <t>89795 MOD</t>
  </si>
  <si>
    <t>JUNÇÃO SIMPLES, PVC, SERIE NORMAL, ESGOTO PREDIAL, DN 75 X 50 MM, JUNTA ELÁSTICA, FORNECIDO E INSTALADO EM RAMAL DE DESCARGA OU RAMAL DE ESGOTO SANITÁRIO</t>
  </si>
  <si>
    <t>89795U</t>
  </si>
  <si>
    <t>JUNÇÃO SIMPLES, PVC, SERIE NORMAL, ESGOTO PREDIAL, DN 75 X 75 MM, JUNTA ELÁSTICA, FORNECIDO E INSTALADO EM RAMAL DE DESCARGA OU RAMAL DE ESGOTO SANITÁRIO. AF_12/2014</t>
  </si>
  <si>
    <t>89834 MOD</t>
  </si>
  <si>
    <t>JUNÇÃO SIMPLES, PVC, SERIE NORMAL, ESGOTO PREDIAL, DN 100 X 50 MM, JUNTA ELÁSTICA, FORNECIDO E INSTALADO EM RAMAL DE DESCARGA OU RAMAL DE ESGOTO SANITÁRIO</t>
  </si>
  <si>
    <t>89834U</t>
  </si>
  <si>
    <t>JUNÇÃO SIMPLES, PVC, SERIE NORMAL, ESGOTO PREDIAL, DN 100 X 100 MM, JUNTA ELÁSTICA, FORNECIDO E INSTALADO EM PRUMADA DE ESGOTO SANITÁRIO OU VENTILAÇÃO. AF_12/2014</t>
  </si>
  <si>
    <t>05.04.307</t>
  </si>
  <si>
    <t>89752U</t>
  </si>
  <si>
    <t>LUVA SIMPLES, PVC, SERIE NORMAL, ESGOTO PREDIAL, DN 40 MM, JUNTA SOLDÁVEL, FORNECIDO E INSTALADO EM RAMAL DE DESCARGA OU RAMAL DE ESGOTO SANITÁRIO. AF_12/2014</t>
  </si>
  <si>
    <t>89753U</t>
  </si>
  <si>
    <t>LUVA SIMPLES, PVC, SERIE NORMAL, ESGOTO PREDIAL, DN 50 MM, JUNTA ELÁSTICA, FORNECIDO E INSTALADO EM RAMAL DE DESCARGA OU RAMAL DE ESGOTO SANITÁRIO. AF_12/2014</t>
  </si>
  <si>
    <t>89774U</t>
  </si>
  <si>
    <t>LUVA SIMPLES, PVC, SERIE NORMAL, ESGOTO PREDIAL, DN 75 MM, JUNTA ELÁSTICA, FORNECIDO E INSTALADO EM RAMAL DE DESCARGA OU RAMAL DE ESGOTO SANITÁRIO. AF_12/2014</t>
  </si>
  <si>
    <t>89821U</t>
  </si>
  <si>
    <t>LUVA SIMPLES, PVC, SERIE NORMAL, ESGOTO PREDIAL, DN 100 MM, JUNTA ELÁSTICA, FORNECIDO E INSTALADO EM PRUMADA DE ESGOTO SANITÁRIO OU VENTILAÇÃO. AF_12/2014</t>
  </si>
  <si>
    <t>05.04.309</t>
  </si>
  <si>
    <t>REDUÇÃO</t>
  </si>
  <si>
    <t>89546U</t>
  </si>
  <si>
    <t>BUCHA DE REDUÇÃO LONGA, PVC, SERIE R, ÁGUA PLUVIAL, DN 50 X 40 MM, JUNTA ELÁSTICA, FORNECIDO E INSTALADO EM RAMAL DE ENCAMINHAMENTO. AF_12/2014</t>
  </si>
  <si>
    <t>ORSE 1582</t>
  </si>
  <si>
    <t>Redução excentrica em pvc rígido soldável, para esgoto primário, diâm = 75 x 50mm</t>
  </si>
  <si>
    <t>ORSE 1584</t>
  </si>
  <si>
    <t>Redução excentrica em pvc rígido soldável, para esgoto primário, diâm = 100 x 75mm</t>
  </si>
  <si>
    <t>05.04.316</t>
  </si>
  <si>
    <t>89784U</t>
  </si>
  <si>
    <t>TE, PVC, SERIE NORMAL, ESGOTO PREDIAL, DN 50 X 50 MM, JUNTA ELÁSTICA, FORNECIDO E INSTALADO EM RAMAL DE DESCARGA OU RAMAL DE ESGOTO SANITÁRIO. AF_12/2014</t>
  </si>
  <si>
    <t>89786 MOD</t>
  </si>
  <si>
    <t>TE, PVC, SERIE NORMAL, ESGOTO PREDIAL, DN 75 X 50 MM, JUNTA ELÁSTICA, FORNECIDO E INSTALADO EM RAMAL DE DESCARGA OU RAMAL DE ESGOTO SANITÁRIO</t>
  </si>
  <si>
    <t>89786U</t>
  </si>
  <si>
    <t>TE, PVC, SERIE NORMAL, ESGOTO PREDIAL, DN 75 X 75 MM, JUNTA ELÁSTICA, FORNECIDO E INSTALADO EM RAMAL DE DESCARGA OU RAMAL DE ESGOTO SANITÁRIO. AF_12/2014</t>
  </si>
  <si>
    <t>89833 MOD</t>
  </si>
  <si>
    <t>TE, PVC, SERIE NORMAL, ESGOTO PREDIAL, DN 100 X 50 MM, JUNTA ELÁSTICA, FORNECIDO E INSTALADO EM PRUMADA DE ESGOTO SANITÁRIO OU VENTILAÇÃO.</t>
  </si>
  <si>
    <t>89833U</t>
  </si>
  <si>
    <t>TE, PVC, SERIE NORMAL, ESGOTO PREDIAL, DN 100 X 100 MM, JUNTA ELÁSTICA, FORNECIDO E INSTALADO EM PRUMADA DE ESGOTO SANITÁRIO OU VENTILAÇÃO. AF_12/2014</t>
  </si>
  <si>
    <t>05.04.317</t>
  </si>
  <si>
    <t>TERMINAL DE VENTILAÇÃO</t>
  </si>
  <si>
    <t>ORSE 1594</t>
  </si>
  <si>
    <t>Terminal de ventilação em pvc rígido soldável, para esgoto primário, diâm = 50mm</t>
  </si>
  <si>
    <t>ORSE 7594</t>
  </si>
  <si>
    <t>Terminal de ventilação em pvc rígido soldável, para esgoto primário, diâm = 75mm</t>
  </si>
  <si>
    <t>05.04.800</t>
  </si>
  <si>
    <t>ACESSÓRIOS</t>
  </si>
  <si>
    <t>89707U</t>
  </si>
  <si>
    <t>CAIXA SIFONADA, PVC, DN 100 X 100 X 50 MM, JUNTA ELÁSTICA, FORNECIDA E INSTALADA EM RAMAL DE DESCARGA OU EM RAMAL DE ESGOTO SANITÁRIO. AF_12/2014</t>
  </si>
  <si>
    <t>89708 MOD</t>
  </si>
  <si>
    <t>CAIXA SIFONADA, PVC, DN 150 X 150 X 50 MM, JUNTA ELÁSTICA, FORNECIDA E INSTALADA EM RAMAL DE DESCARGA OU EM RAMAL DE ESGOTO SANITÁRIO.</t>
  </si>
  <si>
    <t>89708U</t>
  </si>
  <si>
    <t>CAIXA SIFONADA, PVC, DN 150 X 185 X 75 MM, JUNTA ELÁSTICA, FORNECIDA E INSTALADA EM RAMAL DE DESCARGA OU EM RAMAL DE ESGOTO SANITÁRIO. AF_12/2014</t>
  </si>
  <si>
    <t>05.06.000</t>
  </si>
  <si>
    <t>SERVIÇOS DIVERSOS</t>
  </si>
  <si>
    <t>05.06.100</t>
  </si>
  <si>
    <t>05.06.102</t>
  </si>
  <si>
    <t>MECANIZADA</t>
  </si>
  <si>
    <t>90105U</t>
  </si>
  <si>
    <t>ESCAVAÇÃO MECANIZADA DE VALA COM PROFUNDIDADE ATÉ 1,5 M (MÉDIA ENTRE MONTANTE E JUSANTE/UMA COMPOSIÇÃO POR TRECHO) COM RETROESCAVADEIRA (CAPACIDADE DA CAÇAMBA DA RETRO: 0,26 M3 / POTÊNCIA: 88 HP), LARGURA MENOR QUE 0,8 M, EM SOLO DE 1A CATEGORIA, LOCAIS COM BAIXO NÍVEL DE INTERFERÊNCIA. AF_01/2015</t>
  </si>
  <si>
    <t>05.06.103</t>
  </si>
  <si>
    <t>REATERRO COMPACTADO</t>
  </si>
  <si>
    <t>93378U</t>
  </si>
  <si>
    <t>REATERRO MECANIZADO DE VALA COM RETROESCAVADEIRA (CAPACIDADE DA CAÇAMBA DA RETRO: 0,26 M³ / POTÊNCIA: 88 HP), LARGURA ATÉ 0,8 M, PROFUNDIDADE ATÉ 1,5 M, COM SOLO DE 1ª CATEGORIA EM LOCAIS COM BAIXO NÍVEL DE INTERFERÊNCIA. AF_04/2016</t>
  </si>
  <si>
    <t>05.06.300</t>
  </si>
  <si>
    <t>CAIXA DE PASSAGEM</t>
  </si>
  <si>
    <t>05.06.301</t>
  </si>
  <si>
    <t>EM ALVENARIA</t>
  </si>
  <si>
    <t>72285U</t>
  </si>
  <si>
    <t>CAIXA DE AREIA 40X40X40CM EM ALVENARIA - EXECUÇÃO</t>
  </si>
  <si>
    <t>05.06.303</t>
  </si>
  <si>
    <t>EM CONCRETO PRÉ-MOLDADO</t>
  </si>
  <si>
    <t>11292</t>
  </si>
  <si>
    <t>TAMPAO FOFO SIMPLES COM BASE, CLASSE A15 CARGA MAX 1,5 T, 300 X 400 MM</t>
  </si>
  <si>
    <t>97906U</t>
  </si>
  <si>
    <t>CAIXA ENTERRADA HIDRÁULICA RETANGULAR, EM ALVENARIA COM BLOCOS DE CONCRETO, DIMENSÕES INTERNAS: 0,6X0,6X0,6 M PARA REDE DE ESGOTO. AF_05/2018</t>
  </si>
  <si>
    <t>98108U</t>
  </si>
  <si>
    <t>CAIXA DE GORDURA DUPLA (CAPACIDADE: 126 L), RETANGULAR, EM ALVENARIA COM BLOCOS DE CONCRETO, DIMENSÕES INTERNAS = 0,4X0,7 M, ALTURA INTERNA = 0,8 M. AF_05/2018</t>
  </si>
  <si>
    <t>98420U</t>
  </si>
  <si>
    <t>(COMPOSIÇÃO REPRESENTATIVA) POÇO DE VISITA CIRCULAR PARA ESGOTO, EM CONCRETO PRÉ-MOLDADO, DIÂMETRO INTERNO = 1,0 M, PROFUNDIDADE ATÉ 1,50 M, INCLUINDO TAMPÃO DE FERRO FUNDIDO, DIÂMETRO DE 60 CM. AF_04/2018</t>
  </si>
  <si>
    <t>98421U</t>
  </si>
  <si>
    <t>(COMPOSIÇÃO REPRESENTATIVA) POÇO DE VISITA CIRCULAR PARA ESGOTO, EM CONCRETO PRÉ-MOLDADO, DIÂMETRO INTERNO = 1,0 M, PROFUNDIDADE DE 1,50 A 2,00 M, INCLUINDO TAMPÃO DE FERRO FUNDIDO, DIÂMETRO DE 60 CM. AF_04/2018</t>
  </si>
  <si>
    <t>06.00.000</t>
  </si>
  <si>
    <t>INSTALAÇÕES ELÉTRICAS E ELETRÔNICAS</t>
  </si>
  <si>
    <t>06.01.000</t>
  </si>
  <si>
    <t>INSTALAÇÕES ELÉTRICAS</t>
  </si>
  <si>
    <t>06.01.300</t>
  </si>
  <si>
    <t>REDES EM MÉDIA E BAIXA TENSÃO</t>
  </si>
  <si>
    <t>06.01.302</t>
  </si>
  <si>
    <t>QUADRO DE FORÇA</t>
  </si>
  <si>
    <t>74131/4 MOD</t>
  </si>
  <si>
    <t>QUADRO DE DISTRIBUICAO DE ENERGIA DE SOBREPOR, EM CHAPA METALICA, PARA 18 DISJUNTORES TERMOMAGNETICOS MONOPOLARES, COM BARRAMENTO TRIFASICO E NEUTRO, FORNECIMENTO E INSTALACAO</t>
  </si>
  <si>
    <t>ORSE 10920</t>
  </si>
  <si>
    <t>QD - Quadro / Painel em chapa galvanizada e pintura eletrostática na cor bege,sem disjuntores,com ( barramentos, isolador, pafusos, conector, espelho e montagem) -1400x800x300mm</t>
  </si>
  <si>
    <t>06.01.303</t>
  </si>
  <si>
    <t>CENTRO DE DISTRIBUIÇÃO DE ILUMINAÇÃO E TOMADAS</t>
  </si>
  <si>
    <t>74131/5 MOD</t>
  </si>
  <si>
    <t>QUADRO DE DISTRIBUICAO DE ENERGIA DE SOBREPOR, EM CHAPA METALICA, PARA 28 DISJUNTORES TERMOMAGNETICOS MONOPOLARES, COM BARRAMENTO TRIFASICO E NEUTRO, FORNECIMENTO E INSTALACAO</t>
  </si>
  <si>
    <t>74131/6 MOD</t>
  </si>
  <si>
    <t>QUADRO DE DISTRIBUICAO DE ENERGIA DE SOBREPOR, EM CHAPA METALICA, PARA 30 DISJUNTORES TERMOMAGNETICOS MONOPOLARES, COM BARRAMENTO TRIFASICO E NEUTRO, FORNECIMENTO E INSTALACAO</t>
  </si>
  <si>
    <t>74131/7 MOD</t>
  </si>
  <si>
    <t>QUADRO DE DISTRIBUICAO DE ENERGIA DE SOBREPOR, EM CHAPA METALICA, PARA 36 DISJUNTORES TERMOMAGNETICOS MONOPOLARES, COM BARRAMENTO TRIFASICO E NEUTRO, FORNECIMENTO E INSTALACAO</t>
  </si>
  <si>
    <t>CPOS 37.04.290 MOD</t>
  </si>
  <si>
    <t>Quadro de distribuição universal de sobrepor, para disjuntores 56 DIN / 40 Bolt-on - 225 A - com barramento trifásico, sem disjuntores</t>
  </si>
  <si>
    <t>CPOS 37.04.300 MOD</t>
  </si>
  <si>
    <t>Quadro de distribuição universal de sobrepor, para disjuntores 70 DIN / 50 Bolt-on - 225 A - com barramento trifásico, sem disjuntores</t>
  </si>
  <si>
    <t>06.01.304</t>
  </si>
  <si>
    <t>ELETRODUTOS</t>
  </si>
  <si>
    <t>91860U</t>
  </si>
  <si>
    <t>ELETRODUTO FLEXÍVEL CORRUGADO, PEAD, DN 40 MM (1 1/4"), PARA CIRCUITOS TERMINAIS, INSTALADO EM PAREDE - FORNECIMENTO E INSTALAÇÃO. AF_12/2015</t>
  </si>
  <si>
    <t>91871U</t>
  </si>
  <si>
    <t>ELETRODUTO RÍGIDO ROSCÁVEL, PVC, DN 25 MM (3/4"), PARA CIRCUITOS TERMINAIS, INSTALADO EM PAREDE - FORNECIMENTO E INSTALAÇÃO. AF_12/2015</t>
  </si>
  <si>
    <t>93009U</t>
  </si>
  <si>
    <t>ELETRODUTO RÍGIDO ROSCÁVEL, PVC, DN 60 MM (2") - FORNECIMENTO E INSTALAÇÃO. AF_12/2015</t>
  </si>
  <si>
    <t>93011U</t>
  </si>
  <si>
    <t>ELETRODUTO RÍGIDO ROSCÁVEL, PVC, DN 85 MM (3") - FORNECIMENTO E INSTALAÇÃO. AF_12/2015</t>
  </si>
  <si>
    <t>95749U</t>
  </si>
  <si>
    <t>ELETRODUTO DE AÇO GALVANIZADO, CLASSE LEVE, DN 20 MM (3/4??), APARENTE, INSTALADO EM PAREDE - FORNECIMENTO E INSTALAÇÃO. AF_11/2016_P</t>
  </si>
  <si>
    <t>95750U</t>
  </si>
  <si>
    <t>ELETRODUTO DE AÇO GALVANIZADO, CLASSE LEVE, DN 25 MM (1??), APARENTE, INSTALADO EM PAREDE - FORNECIMENTO E INSTALAÇÃO. AF_11/2016_P</t>
  </si>
  <si>
    <t>95751U</t>
  </si>
  <si>
    <t>ELETRODUTO DE AÇO GALVANIZADO, CLASSE SEMI PESADO, DN 32 MM (1 1/4??), APARENTE, INSTALADO EM PAREDE - FORNECIMENTO E INSTALAÇÃO. AF_11/2016_P</t>
  </si>
  <si>
    <t>95752U</t>
  </si>
  <si>
    <t>ELETRODUTO DE AÇO GALVANIZADO, CLASSE SEMI PESADO, DN 40 MM (1 1/2  ), APARENTE, INSTALADO EM PAREDE - FORNECIMENTO E INSTALAÇÃO. AF_11/2016_P</t>
  </si>
  <si>
    <t>97669U</t>
  </si>
  <si>
    <t>ELETRODUTO FLEXÍVEL CORRUGADO, PEAD, DN 90 (3?) - FORNECIMENTO E INSTALAÇÃO. AF_04/2016</t>
  </si>
  <si>
    <t>CPOS 38.05.120</t>
  </si>
  <si>
    <t>Eletroduto galvanizado eletrolítico pesado 2'' - com acessórios</t>
  </si>
  <si>
    <t>06.01.305</t>
  </si>
  <si>
    <t>CABOS E FIOS (CONDUTORES)</t>
  </si>
  <si>
    <t>91926U</t>
  </si>
  <si>
    <t>CABO DE COBRE FLEXÍVEL ISOLADO, 2,5 MM², ANTI-CHAMA 450/750 V, PARA CIRCUITOS TERMINAIS - FORNECIMENTO E INSTALAÇÃO. AF_12/2015</t>
  </si>
  <si>
    <t>91928U</t>
  </si>
  <si>
    <t>CABO DE COBRE FLEXÍVEL ISOLADO, 4 MM², ANTI-CHAMA 450/750 V, PARA CIRCUITOS TERMINAIS - FORNECIMENTO E INSTALAÇÃO. AF_12/2015</t>
  </si>
  <si>
    <t>91930U</t>
  </si>
  <si>
    <t>CABO DE COBRE FLEXÍVEL ISOLADO, 6 MM², ANTI-CHAMA 450/750 V, PARA CIRCUITOS TERMINAIS - FORNECIMENTO E INSTALAÇÃO. AF_12/2015</t>
  </si>
  <si>
    <t>92980U</t>
  </si>
  <si>
    <t>CABO DE COBRE FLEXÍVEL ISOLADO, 10 MM², ANTI-CHAMA 0,6/1,0 KV, PARA DISTRIBUIÇÃO - FORNECIMENTO E INSTALAÇÃO. AF_12/2015</t>
  </si>
  <si>
    <t>ORSE 4005</t>
  </si>
  <si>
    <t>Cabo de cobre isolado EPR ou XLPE 6,0mm², 0,6/1kv / 90º C</t>
  </si>
  <si>
    <t>ORSE 7916</t>
  </si>
  <si>
    <t>Cabo de cobre isolado em EPR flexível unipolar 35mm² - 0,6Kv/1Kv/90°</t>
  </si>
  <si>
    <t>ORSE 7917</t>
  </si>
  <si>
    <t>Cabo de cobre isolado em EPR flexível unipolar 50mm² - 0,6Kv/1Kv/90°</t>
  </si>
  <si>
    <t>ORSE 8070</t>
  </si>
  <si>
    <t>Cabo de cobre isolado em EPR flexível unipolar 25mm² - 0,6Kv/1Kv/90°</t>
  </si>
  <si>
    <t>ORSE 8073</t>
  </si>
  <si>
    <t>Cabo de cobre isolado em EPR flexível unipolar 185mm² - 0,6Kv/1Kv/90°</t>
  </si>
  <si>
    <t>ORSE 9204</t>
  </si>
  <si>
    <t>Cabo de cobre isolado em EPR flexível unipolar 16mm² - 0,6Kv/1Kv/90°</t>
  </si>
  <si>
    <t>ORSE 9205</t>
  </si>
  <si>
    <t>Cabo de cobre isolado em EPR flexível unipolar 10mm² - 0,6Kv/1Kv/90°</t>
  </si>
  <si>
    <t>06.01.306</t>
  </si>
  <si>
    <t>CAIXAS DE PASSAGEM</t>
  </si>
  <si>
    <t>100556U</t>
  </si>
  <si>
    <t>CAIXA DE PASSAGEM PARA TELEFONE 15X15X10CM (SOBREPOR), FORNECIMENTO E INSTALACAO. AF_11/2019</t>
  </si>
  <si>
    <t>92866U</t>
  </si>
  <si>
    <t>CAIXA SEXTAVADA 3" X 3", METÁLICA, INSTALADA EM LAJE - FORNECIMENTO E INSTALAÇÃO. AF_12/2015</t>
  </si>
  <si>
    <t>92868U</t>
  </si>
  <si>
    <t>CAIXA RETANGULAR 4" X 2" MÉDIA (1,30 M DO PISO), METÁLICA, INSTALADA EM PAREDE - FORNECIMENTO E INSTALAÇÃO. AF_12/2015</t>
  </si>
  <si>
    <t>95778U</t>
  </si>
  <si>
    <t>CONDULETE DE ALUMÍNIO, TIPO C, PARA ELETRODUTO DE AÇO GALVANIZADO DN 20 MM (3/4), APARENTE - FORNECIMENTO E INSTALAÇÃO. AF_11/2016_P</t>
  </si>
  <si>
    <t>95779U</t>
  </si>
  <si>
    <t>CONDULETE DE ALUMÍNIO, TIPO E, PARA ELETRODUTO DE AÇO GALVANIZADO DN 20 MM (3/4), APARENTE - FORNECIMENTO E INSTALAÇÃO. AF_11/2016_P</t>
  </si>
  <si>
    <t>95781U</t>
  </si>
  <si>
    <t>CONDULETE DE ALUMÍNIO, TIPO C, PARA ELETRODUTO DE AÇO GALVANIZADO DN 25 MM (1), APARENTE - FORNECIMENTO E INSTALAÇÃO. AF_11/2016_P</t>
  </si>
  <si>
    <t>95787U</t>
  </si>
  <si>
    <t>CONDULETE DE ALUMÍNIO, TIPO LR, PARA ELETRODUTO DE AÇO GALVANIZADO DN 20 MM (3/4), APARENTE - FORNECIMENTO E INSTALAÇÃO. AF_11/2016_P</t>
  </si>
  <si>
    <t>95789U</t>
  </si>
  <si>
    <t>CONDULETE DE ALUMÍNIO, TIPO LR, PARA ELETRODUTO DE AÇO GALVANIZADO DN 25 MM (1), APARENTE - FORNECIMENTO E INSTALAÇÃO. AF_11/2016_P</t>
  </si>
  <si>
    <t>95795U</t>
  </si>
  <si>
    <t>CONDULETE DE ALUMÍNIO, TIPO T, PARA ELETRODUTO DE AÇO GALVANIZADO DN 20 MM (3/4), APARENTE - FORNECIMENTO E INSTALAÇÃO. AF_11/2016_P</t>
  </si>
  <si>
    <t>95796U</t>
  </si>
  <si>
    <t>CONDULETE DE ALUMÍNIO, TIPO T, PARA ELETRODUTO DE AÇO GALVANIZADO DN 25 MM (1), APARENTE - FORNECIMENTO E INSTALAÇÃO. AF_11/2016_P</t>
  </si>
  <si>
    <t>95801U</t>
  </si>
  <si>
    <t>CONDULETE DE ALUMÍNIO, TIPO X, PARA ELETRODUTO DE AÇO GALVANIZADO DN 20 MM (3/4), APARENTE - FORNECIMENTO E INSTALAÇÃO. AF_11/2016_P</t>
  </si>
  <si>
    <t>95802U</t>
  </si>
  <si>
    <t>CONDULETE DE ALUMÍNIO, TIPO X, PARA ELETRODUTO DE AÇO GALVANIZADO DN 25 MM (1), APARENTE - FORNECIMENTO E INSTALAÇÃO. AF_11/2016_P</t>
  </si>
  <si>
    <t>97886U</t>
  </si>
  <si>
    <t>CAIXA ENTERRADA ELÉTRICA RETANGULAR, EM ALVENARIA COM TIJOLOS CERÂMICOS MACIÇOS, FUNDO COM BRITA, DIMENSÕES INTERNAS: 0,3X0,3X0,3 M. AF_05/2018</t>
  </si>
  <si>
    <t>97889U</t>
  </si>
  <si>
    <t>CAIXA ENTERRADA ELÉTRICA RETANGULAR, EM ALVENARIA COM TIJOLOS CERÂMICOS MACIÇOS, FUNDO COM BRITA, DIMENSÕES INTERNAS: 0,8X0,8X0,6 M. AF_05/2018</t>
  </si>
  <si>
    <t>06.01.308</t>
  </si>
  <si>
    <t>DISJUNTORES</t>
  </si>
  <si>
    <t>74130/8U</t>
  </si>
  <si>
    <t>DISJUNTOR TERMOMAGNETICO TRIPOLAR EM CAIXA MOLDADA 300 A 400A 600V, FORNECIMENTO E INSTALACAO</t>
  </si>
  <si>
    <t>93655U</t>
  </si>
  <si>
    <t>DISJUNTOR MONOPOLAR TIPO DIN, CORRENTE NOMINAL DE 20A - FORNECIMENTO E INSTALAÇÃO. AF_04/2016</t>
  </si>
  <si>
    <t>93656U</t>
  </si>
  <si>
    <t>DISJUNTOR MONOPOLAR TIPO DIN, CORRENTE NOMINAL DE 25A - FORNECIMENTO E INSTALAÇÃO. AF_04/2016</t>
  </si>
  <si>
    <t>93659 MOD</t>
  </si>
  <si>
    <t>DISJUNTOR MONOPOLAR TIPO DIN, CORRENTE NOMINAL DE 63A - FORNECIMENTO E INSTALAÇÃO</t>
  </si>
  <si>
    <t>93659U</t>
  </si>
  <si>
    <t>DISJUNTOR MONOPOLAR TIPO DIN, CORRENTE NOMINAL DE 50A - FORNECIMENTO E INSTALAÇÃO. AF_04/2016</t>
  </si>
  <si>
    <t>93668U</t>
  </si>
  <si>
    <t>DISJUNTOR TRIPOLAR TIPO DIN, CORRENTE NOMINAL DE 16A - FORNECIMENTO E INSTALAÇÃO. AF_04/2016</t>
  </si>
  <si>
    <t>93671U</t>
  </si>
  <si>
    <t>DISJUNTOR TRIPOLAR TIPO DIN, CORRENTE NOMINAL DE 32A - FORNECIMENTO E INSTALAÇÃO. AF_04/2016</t>
  </si>
  <si>
    <t>93672U</t>
  </si>
  <si>
    <t>DISJUNTOR TRIPOLAR TIPO DIN, CORRENTE NOMINAL DE 40A - FORNECIMENTO E INSTALAÇÃO. AF_04/2016</t>
  </si>
  <si>
    <t>93673 MOD</t>
  </si>
  <si>
    <t>DISJUNTOR TRIPOLAR TIPO DIN, CORRENTE NOMINAL DE 63A - FORNECIMENTO E INSTALAÇÃO</t>
  </si>
  <si>
    <t>Disjuntor bipolar DR 25 A - Dispositivo residual diferencial, tipo AC, 30MA, ref.5SM1 312-OMB, Siemens ou similar</t>
  </si>
  <si>
    <t>ORSE 8078</t>
  </si>
  <si>
    <t>Disjuntor termomagnetico tripolar 125 A, padrão DIN (Europeu - linha branca), 10KA</t>
  </si>
  <si>
    <t>ORSE 8910</t>
  </si>
  <si>
    <t>Disjuntor tripolar 630 A com caixa moldada, 30kA</t>
  </si>
  <si>
    <t>ORSE 9004</t>
  </si>
  <si>
    <t xml:space="preserve">Disjuntor termomagnetico tripolar 80 A, padrão DIN (Europeu - linha branca)	</t>
  </si>
  <si>
    <t>ORSE 9690</t>
  </si>
  <si>
    <t>Disjuntor termomagnético tripolar 160 A com caixa moldada 10 kA</t>
  </si>
  <si>
    <t>06.01.309</t>
  </si>
  <si>
    <t>LEITOS</t>
  </si>
  <si>
    <t>02.INEL.ELCA.002/02</t>
  </si>
  <si>
    <t>ELETROCALHA LISA OU PERFURADA EM AÇO GALVANIZADO, LARGURA 100MM E ALTURA 50MM, INCLUSIVE EMENDA E FIXAÇÃO - FORNECIMENTO E INSTALAÇÃO</t>
  </si>
  <si>
    <t>02.INEL.ELCA.016/02</t>
  </si>
  <si>
    <t>CURVA HORIZONTAL 90º PARA ELETROCALHA, LISA OU PERFURADA EM AÇO GALVANIZADO, LARGURA DE 100MM E ALTURA DE 50MM - FORNECIMENTO E INSTALAÇÃO</t>
  </si>
  <si>
    <t>ORSE 4532</t>
  </si>
  <si>
    <t>Curva de inversão 100x50 mm</t>
  </si>
  <si>
    <t>ORSE 724</t>
  </si>
  <si>
    <t>Fornecimento e instalação de saída horizontal para eletroduto 1" (ref. vl 33 valemam ou similar)</t>
  </si>
  <si>
    <t>ORSE 725</t>
  </si>
  <si>
    <t>Fornecimento e instalação de saída horizontal para eletroduto 1 1/2" ou 1 1/4" (ref. vl 33 valemam ou similar)</t>
  </si>
  <si>
    <t>ORSE 760</t>
  </si>
  <si>
    <t>Fornecimento e instalação de saída horizontal para eletroduto 2" (ref. vl 33 ge valemam ou similar)</t>
  </si>
  <si>
    <t>06.01.312</t>
  </si>
  <si>
    <t>PROTEÇÃO CONTRA SURTOS</t>
  </si>
  <si>
    <t>ORSE 9041 MOD 1</t>
  </si>
  <si>
    <t>Dispositivo de proteção contra surto de tensão DPS monopolar 12kA - 275v</t>
  </si>
  <si>
    <t>ORSE 9041 MOD 2</t>
  </si>
  <si>
    <t>Dispositivo de proteção contra surto de tensão DPS monopolar 60kA - 275v</t>
  </si>
  <si>
    <t>06.01.313</t>
  </si>
  <si>
    <t>NO-BREAK</t>
  </si>
  <si>
    <t>COTAÇÃO 1</t>
  </si>
  <si>
    <t>Fornecimento de Nobreak (UPS) online trifásico, 20kVA/18kW, tensão de entrada de 380V, tensão de saída de 380V, fp de saída de 0,9, autonomia máxima de 54min com 25% de carga com baterias internas. Ref.: Keor T 20kVA de fabricação LEGRAND</t>
  </si>
  <si>
    <t>COTAÇÃO 2</t>
  </si>
  <si>
    <t>Fornecimento de Nobreak (UPS) online trifásico, 30kVA/27kW, tensão de entrada de 380V, tensão de saída de 380V, fp de saída de 0,9, autonomia máxima de 1h11min para 25% de carga com baterias internas. Ref.: Keor T 30kVA de fabricação LEGRAND</t>
  </si>
  <si>
    <t>CPOS 69.06.2X0 MOD</t>
  </si>
  <si>
    <t>Instalação de sistema ininterrupto de energia, trifásico online</t>
  </si>
  <si>
    <t>06.01.314</t>
  </si>
  <si>
    <t>CHAVES COMUTADORAS</t>
  </si>
  <si>
    <t>ORSE 3808</t>
  </si>
  <si>
    <t>Comutador de 3 posições</t>
  </si>
  <si>
    <t>06.01.400</t>
  </si>
  <si>
    <t>ILUMINAÇÃO E TOMADAS</t>
  </si>
  <si>
    <t>06.01.401</t>
  </si>
  <si>
    <t>LUMINÁRIAS</t>
  </si>
  <si>
    <t>97587U</t>
  </si>
  <si>
    <t>LUMINÁRIA TIPO CALHA, DE EMBUTIR, COM 2 LÂMPADAS FLUORESCENTES DE 14 W, COM REATOR DE PARTIDA RÁPIDA - FORNECIMENTO E INSTALAÇÃO. AF_02/2020</t>
  </si>
  <si>
    <t>97599U</t>
  </si>
  <si>
    <t>LUMINÁRIA DE EMERGÊNCIA, COM 30 LÂMPADAS LED DE 2 W, SEM REATOR - FORNECIMENTO E INSTALAÇÃO. AF_02/2020</t>
  </si>
  <si>
    <t>ORSE 12807 MOD</t>
  </si>
  <si>
    <t>Refletor LED, 100W (2x50W), Módulo DC com DPS, 90°, 5000K, 150 lumens/W, autovolt, em alumínio na cor branca. Ref.: Refletor Modular 100W da G-Light</t>
  </si>
  <si>
    <t>06.01.403</t>
  </si>
  <si>
    <t>INTERRUPTORES</t>
  </si>
  <si>
    <t>91952U</t>
  </si>
  <si>
    <t>INTERRUPTOR SIMPLES (1 MÓDULO), 10A/250V, SEM SUPORTE E SEM PLACA - FORNECIMENTO E INSTALAÇÃO. AF_12/2015</t>
  </si>
  <si>
    <t>91954U</t>
  </si>
  <si>
    <t>INTERRUPTOR PARALELO (1 MÓDULO), 10A/250V, SEM SUPORTE E SEM PLACA - FORNECIMENTO E INSTALAÇÃO. AF_12/2015</t>
  </si>
  <si>
    <t>97597U</t>
  </si>
  <si>
    <t>SENSOR DE PRESENÇA COM FOTOCÉLULA, FIXAÇÃO EM TETO - FORNECIMENTO E INSTALAÇÃO. AF_02/2020</t>
  </si>
  <si>
    <t>06.01.404</t>
  </si>
  <si>
    <t>TOMADAS</t>
  </si>
  <si>
    <t>40.04.140</t>
  </si>
  <si>
    <t>Tomada 3P+T de 32 A, blindada industrial de sobrepor negativa</t>
  </si>
  <si>
    <t>91994U</t>
  </si>
  <si>
    <t>TOMADA MÉDIA DE EMBUTIR (1 MÓDULO), 2P+T 10 A, SEM SUPORTE E SEM PLACA - FORNECIMENTO E INSTALAÇÃO. AF_12/2015</t>
  </si>
  <si>
    <t>91995U</t>
  </si>
  <si>
    <t>TOMADA MÉDIA DE EMBUTIR (1 MÓDULO), 2P+T 20 A, SEM SUPORTE E SEM PLACA - FORNECIMENTO E INSTALAÇÃO. AF_12/2015</t>
  </si>
  <si>
    <t>06.01.501</t>
  </si>
  <si>
    <t>CAPTOR</t>
  </si>
  <si>
    <t>11270</t>
  </si>
  <si>
    <t>ABRACADEIRA DE LATAO PARA FIXACAO DE CABO PARA-RAIO, DIMENSOES 32 X 24 X 24 MM</t>
  </si>
  <si>
    <t>1813</t>
  </si>
  <si>
    <t>CURVA 90 GRAUS DE FERRO GALVANIZADO, COM ROSCA BSP FEMEA, DE 3/4"</t>
  </si>
  <si>
    <t>6305</t>
  </si>
  <si>
    <t>TE DE REDUCAO DE FERRO GALVANIZADO, COM ROSCA BSP, DE 2" X 1"</t>
  </si>
  <si>
    <t>765</t>
  </si>
  <si>
    <t>BUCHA DE REDUCAO DE FERRO GALVANIZADO, COM ROSCA BSP, DE 1" X 3/4"</t>
  </si>
  <si>
    <t>96987 MOD</t>
  </si>
  <si>
    <t>BASE METÁLICA PARA MASTRO 2"  PARA SPDA - FORNECIMENTO E INSTALAÇÃO</t>
  </si>
  <si>
    <t>96988 MOD</t>
  </si>
  <si>
    <t>MASTRO 2"  PARA SPDA - FORNECIMENTO E INSTALAÇÃO.</t>
  </si>
  <si>
    <t>96989U</t>
  </si>
  <si>
    <t>CAPTOR TIPO FRANKLIN PARA SPDA - FORNECIMENTO E INSTALAÇÃO. AF_12/2017</t>
  </si>
  <si>
    <t>97054U</t>
  </si>
  <si>
    <t>INSTALAÇÃO DE SINALIZADOR NOTURNO LED. AF_11/2017</t>
  </si>
  <si>
    <t>CPOS 42.01.098</t>
  </si>
  <si>
    <t>Captor tipo terminal aéreo, h= 600 mm, diâmetro de 3/8´ galvanizado a fogo</t>
  </si>
  <si>
    <t>ORSE INSUMO 9482</t>
  </si>
  <si>
    <t>Conjunto de estais 2" para mastro d=2" (pára-raio)</t>
  </si>
  <si>
    <t>06.01.502</t>
  </si>
  <si>
    <t>CONECTORES E TERMINAIS</t>
  </si>
  <si>
    <t>160312/IOPES</t>
  </si>
  <si>
    <t>Kit completo para solda Exotérmica (Molde HCL 5/8" Ref: TEL905611 / Cartucho n° 115 Ref: TEL 909115 / Alicate Z 201 Ref: TEL 998201), marca de referência Termotécnica ou equivalente</t>
  </si>
  <si>
    <t>und</t>
  </si>
  <si>
    <t>06.01.504</t>
  </si>
  <si>
    <t>CABOS DE DESCIDA</t>
  </si>
  <si>
    <t>ORSE INSUMO 11486</t>
  </si>
  <si>
    <t>Barra de aço redonda re-bar3/8" x 3,00m</t>
  </si>
  <si>
    <t>06.01.506</t>
  </si>
  <si>
    <t>ELETRODO DA TERRA</t>
  </si>
  <si>
    <t>96985U</t>
  </si>
  <si>
    <t>HASTE DE ATERRAMENTO 5/8  PARA SPDA - FORNECIMENTO E INSTALAÇÃO. AF_12/2017</t>
  </si>
  <si>
    <t>06.01.507</t>
  </si>
  <si>
    <t>CAIXA DE INSPEÇÃO DE ATERRAMENTO</t>
  </si>
  <si>
    <t>06.01.508</t>
  </si>
  <si>
    <t>CORDOALHA DE COBRE</t>
  </si>
  <si>
    <t>96971 MOD</t>
  </si>
  <si>
    <t>CORDOALHA DE COBRE NU 16 MM², ENTERRADA, SEM ISOLADOR - FORNECIMENTO E INSTALAÇÃO</t>
  </si>
  <si>
    <t>96973 MOD 2</t>
  </si>
  <si>
    <t>CORDOALHA DE COBRE NU 35 MM², ENTERRADA, SEM ISOLADOR - FORNECIMENTO E INSTALAÇÃO</t>
  </si>
  <si>
    <t>96977U</t>
  </si>
  <si>
    <t>CORDOALHA DE COBRE NU 50 MM², ENTERRADA, SEM ISOLADOR - FORNECIMENTO E INSTALAÇÃO. AF_12/2017</t>
  </si>
  <si>
    <t>06.01.509</t>
  </si>
  <si>
    <t>CAIXAS DE EQUIPOTENCIALIZAÇÃO</t>
  </si>
  <si>
    <t>ORSE 9051</t>
  </si>
  <si>
    <t>Caixa de equalização p/aterramento 20x20x10cm de sobrepor p/11 terminais de pressão c/barramento</t>
  </si>
  <si>
    <t>06.01.510</t>
  </si>
  <si>
    <t>ORSE 10694</t>
  </si>
  <si>
    <t>Conector em latão tipo minigar para cabos 16 - 50 mm² (SPDA)</t>
  </si>
  <si>
    <t>ORSE 11132</t>
  </si>
  <si>
    <t>Presilha de latão, L=20mm, para fixação de cabos de cobre, furo d=5mm, para cabos 35mm² a 50mm², ref:TEL-744 ou similar (SPDA)</t>
  </si>
  <si>
    <t>ORSE 7904</t>
  </si>
  <si>
    <t>Clips 3/8" para haste de aterramento galvanizada</t>
  </si>
  <si>
    <t>06.01.511</t>
  </si>
  <si>
    <t>LAUDO DE SPDA</t>
  </si>
  <si>
    <t>SBC 78850</t>
  </si>
  <si>
    <t>LAUDO DE RESISTIVIDADE DE SOLO PARA ATERRAMENTO</t>
  </si>
  <si>
    <t>06.09.000</t>
  </si>
  <si>
    <t>SISTEMA DE CABEAMENTO ESTRUTURADO</t>
  </si>
  <si>
    <t>06.09.001</t>
  </si>
  <si>
    <t>HUB</t>
  </si>
  <si>
    <t>ORSE INSUMO 13510</t>
  </si>
  <si>
    <t>Fornecimento de Switch 24 portas Gerenciável POE 10/100 /1000 + 4SFP</t>
  </si>
  <si>
    <t>ORSE 12791 MOD</t>
  </si>
  <si>
    <t>Instalação de Switch 24 portas Gerenciável POE 10/100 /1000 + 4SFP</t>
  </si>
  <si>
    <t>06.09.002</t>
  </si>
  <si>
    <t>PAINEL DE DISTRIBUIÇÃO</t>
  </si>
  <si>
    <t>98302U</t>
  </si>
  <si>
    <t>PATCH PANEL 24 PORTAS, CATEGORIA 6 - FORNECIMENTO E INSTALAÇÃO. AF_11/2019</t>
  </si>
  <si>
    <t>ORSE 12781 MOD</t>
  </si>
  <si>
    <t>Rack de pedestal, padrão 19", estrutura em aço martelado, possuir ventilação forçada, porta em acrílico transparente, sistema de chave e fechadura, colunas de 2° plano, possuir laterais e traseira removíveis, possuir conjunto de porcas e parafusos para fixação, possuir uma régua com 12 tomadas (universais 2P+T, 16A/250V) polarização NEMA 5/15, acompanhamento de duas bandejas (uma fixa e outra móvel) altura de 42U's</t>
  </si>
  <si>
    <t>ORSE 8362</t>
  </si>
  <si>
    <t>Fornecimento e montagem de guia de cabos horizontais fechado de corpo de aço sae 1020, prof=40mm</t>
  </si>
  <si>
    <t>06.09.003</t>
  </si>
  <si>
    <t>CONVERSOR ÓTICO</t>
  </si>
  <si>
    <t>ORSE 11307</t>
  </si>
  <si>
    <t>Distribuidor interno óptico - D.I.O</t>
  </si>
  <si>
    <t>06.09.004</t>
  </si>
  <si>
    <t>CABOS EM PAR TRANÇADO</t>
  </si>
  <si>
    <t>98297U</t>
  </si>
  <si>
    <t>CABO ELETRÔNICO CATEGORIA 6, INSTALADO EM EDIFICAÇÃO INSTITUCIONAL - FORNECIMENTO E INSTALAÇÃO. AF_11/2019</t>
  </si>
  <si>
    <t>ORSE 8645</t>
  </si>
  <si>
    <t>Cabo telefonico CTP-APL-G 50/50P</t>
  </si>
  <si>
    <t>06.09.005</t>
  </si>
  <si>
    <t>CABOS DE FIBRA ÓTICAS</t>
  </si>
  <si>
    <t>ORSE 8690</t>
  </si>
  <si>
    <t>Cabo de fibra ótica de 6 vias</t>
  </si>
  <si>
    <t>SBC INSUMO 237</t>
  </si>
  <si>
    <t>FIBRA OPTICA - SERVICOS DE FUSAO EM FIBRA OPTICA</t>
  </si>
  <si>
    <t>06.09.006</t>
  </si>
  <si>
    <t>CABOS DE CONEXÃO</t>
  </si>
  <si>
    <t>ORSE 10268</t>
  </si>
  <si>
    <t>Fornecimento e instalação de patch cords cat.6 c/2,50m</t>
  </si>
  <si>
    <t>06.09.007</t>
  </si>
  <si>
    <t>98307U</t>
  </si>
  <si>
    <t>TOMADA DE REDE RJ45 - FORNECIMENTO E INSTALAÇÃO. AF_11/2019</t>
  </si>
  <si>
    <t>ORSE INSUMO 10322</t>
  </si>
  <si>
    <t>Certificação de rede cabeamento estruturado</t>
  </si>
  <si>
    <t>06.09.008</t>
  </si>
  <si>
    <t>CAIXAS PARA TOMADAS</t>
  </si>
  <si>
    <t>06.09.009</t>
  </si>
  <si>
    <t>ELETRODUTOS (INCLUSIVE ACESSÓRIOS DE CONEXÃO, SUPORTE E FIXAÇÃO)</t>
  </si>
  <si>
    <t>91872U</t>
  </si>
  <si>
    <t>ELETRODUTO RÍGIDO ROSCÁVEL, PVC, DN 32 MM (1"), PARA CIRCUITOS TERMINAIS, INSTALADO EM PAREDE - FORNECIMENTO E INSTALAÇÃO. AF_12/2015</t>
  </si>
  <si>
    <t>95782U</t>
  </si>
  <si>
    <t>CONDULETE DE ALUMÍNIO, TIPO E, ELETRODUTO DE AÇO GALVANIZADO DN 25 MM (1), APARENTE - FORNECIMENTO E INSTALAÇÃO. AF_11/2016_P</t>
  </si>
  <si>
    <t>06.09.011</t>
  </si>
  <si>
    <t>ELETROCALHAS (INCLUSIVE ACESSÓRIOS DE CONEXÃO, SUPORTE E FIXAÇÃO)</t>
  </si>
  <si>
    <t>02.INEL.ELCA.001/01</t>
  </si>
  <si>
    <t>ELETROCALHA LISA OU PERFURADA EM AÇO GALVANIZADO, LARGURA 50MM E ALTURA 50MM, INCLUSIVE EMENDA E FIXAÇÃO - FORNECIMENTO E INSTALAÇÃO</t>
  </si>
  <si>
    <t>02.INEL.ELCA.023/02</t>
  </si>
  <si>
    <t>TÊ HORIZONTAL 90º, PARA ELETROCALHA, LISA OU PERFURADA EM AÇO GALVANIZADO, LARGURA DE 100MM E ALTURA DE 50MM - FORNECIMENTO E INSTALAÇÃO</t>
  </si>
  <si>
    <t>ORSE 11831</t>
  </si>
  <si>
    <t xml:space="preserve">Redução concêntrica 100 x 50mm para eletrocalha metálica (ref. mopa ou similar)	</t>
  </si>
  <si>
    <t>06.10.000</t>
  </si>
  <si>
    <t>06.10.100</t>
  </si>
  <si>
    <t>06.10.102</t>
  </si>
  <si>
    <t>06.10.103</t>
  </si>
  <si>
    <t>06.10.300</t>
  </si>
  <si>
    <t>73749/2U</t>
  </si>
  <si>
    <t>CAIXA ENTERRADA PARA INSTALACOES TELEFONICAS TIPO R2 1,07X0,52X0,50M EM BLOCOS DE CONCRETO ESTRUTURAL</t>
  </si>
  <si>
    <t>84796U</t>
  </si>
  <si>
    <t>TAMPAO FOFO P/ CAIXA R2 PADRAO TELEBRAS COMPLETO - FORNECIMENTO E INSTALACAO</t>
  </si>
  <si>
    <t>07.00.000</t>
  </si>
  <si>
    <t>INSTALAÇÕES MECÂNICAS E DE UTILIDADES</t>
  </si>
  <si>
    <t>07.01.000</t>
  </si>
  <si>
    <t>ELEVADORES</t>
  </si>
  <si>
    <t>COTAÇÃO 9</t>
  </si>
  <si>
    <t>Elevador de uso restrito, conforme projeto e especificações, fornecimento e instalação</t>
  </si>
  <si>
    <t>07.02.000</t>
  </si>
  <si>
    <t>AR CONDICIONADO CENTRAL</t>
  </si>
  <si>
    <t>07.02.200</t>
  </si>
  <si>
    <t>CONDICIONADORES</t>
  </si>
  <si>
    <t>39556</t>
  </si>
  <si>
    <t>AR CONDICIONADO SPLIT ON/OFF, CASSETE (TETO), 18000 BTUS/H, CICLO QUENTE/FRIO, 60 HZ, CLASSIFICACAO ENERGETICA C - SELO PROCEL, GAS HFC, CONTROLE S/ FIO</t>
  </si>
  <si>
    <t>39557</t>
  </si>
  <si>
    <t>AR CONDICIONADO SPLIT ON/OFF, CASSETE (TETO), 24000 BTUS/H, CICLO QUENTE/FRIO, 60 HZ, CLASSIFICACAO ENERGETICA C - SELO PROCEL, GAS HFC, CONTROLE S/ FIO</t>
  </si>
  <si>
    <t>39559</t>
  </si>
  <si>
    <t>AR CONDICIONADO SPLIT ON/OFF, CASSETE (TETO), 36000 BTUS/H, CICLO QUENTE/FRIO, 60 HZ, CLASSIFICACAO ENERGETICA A - SELO PROCEL, GAS HFC, CONTROLE S/ FIO</t>
  </si>
  <si>
    <t>42424</t>
  </si>
  <si>
    <t>AR CONDICIONADO SPLIT INVERTER, HI-WALL (PAREDE), 9000 BTU/H, CICLO FRIO, 60HZ, CLASSIFICACAO A (SELO PROCEL), GAS HFC, CONTROLE S/FIO</t>
  </si>
  <si>
    <t>42425</t>
  </si>
  <si>
    <t>AR CONDICIONADO SPLIT INVERTER, HI-WALL (PAREDE), 12000 BTU/H, CICLO FRIO, 60HZ, CLASSIFICACAO A (SELO PROCEL), GAS HFC, CONTROLE S/FIO</t>
  </si>
  <si>
    <t>COMP. MONTADA 37</t>
  </si>
  <si>
    <t>Mão de obra para instalação de equipamentos de ar-condicionado tipo split hi-wall ou cassete</t>
  </si>
  <si>
    <t>SBC 70902 MOD</t>
  </si>
  <si>
    <t>07.02.300</t>
  </si>
  <si>
    <t>REDES DE DUTOS</t>
  </si>
  <si>
    <t>07.02.301</t>
  </si>
  <si>
    <t>DUTOS</t>
  </si>
  <si>
    <t>1325</t>
  </si>
  <si>
    <t>CHAPA DE ACO FINA A FRIO BITOLA MSG 20, E = 0,90 MM (7,20 KG/M2)</t>
  </si>
  <si>
    <t>97327U</t>
  </si>
  <si>
    <t>TUBO EM COBRE FLEXÍVEL, DN 1/4?, COM ISOLAMENTO, INSTALADO EM RAMAL DE ALIMENTAÇÃO DE AR CONDICIONADO COM CONDENSADORA INDIVIDUAL   FORNECIMENTO E INSTALAÇÃO. AF_12/2015</t>
  </si>
  <si>
    <t>97328U</t>
  </si>
  <si>
    <t>TUBO EM COBRE FLEXÍVEL, DN 3/8", COM ISOLAMENTO, INSTALADO EM RAMAL DE ALIMENTAÇÃO DE AR CONDICIONADO COM CONDENSADORA INDIVIDUAL ? FORNECIMENTO E INSTALAÇÃO. AF_12/2015</t>
  </si>
  <si>
    <t>97329U</t>
  </si>
  <si>
    <t>TUBO EM COBRE FLEXÍVEL, DN 1/2", COM ISOLAMENTO, INSTALADO EM RAMAL DE ALIMENTAÇÃO DE AR CONDICIONADO COM CONDENSADORA INDIVIDUAL ? FORNECIMENTO E INSTALAÇÃO. AF_12/2015</t>
  </si>
  <si>
    <t>97330 MOD 1</t>
  </si>
  <si>
    <t>TUBO EM COBRE FLEXÍVEL, DN 3/4", COM ISOLAMENTO, INSTALADO EM RAMAL DE ALIMENTAÇÃO DE AR CONDICIONADO COM CONDENSADORA INDIVIDUAL ? FORNECIMENTO E INSTALAÇÃO</t>
  </si>
  <si>
    <t>97330 MOD 2</t>
  </si>
  <si>
    <t>TUBO EM COBRE FLEXÍVEL, DN 7/8", COM ISOLAMENTO, INSTALADO EM RAMAL DE ALIMENTAÇÃO DE AR CONDICIONADO COM CONDENSADORA INDIVIDUAL ? FORNECIMENTO E INSTALAÇÃO</t>
  </si>
  <si>
    <t>97330U</t>
  </si>
  <si>
    <t>TUBO EM COBRE FLEXÍVEL, DN 5/8", COM ISOLAMENTO, INSTALADO EM RAMAL DE ALIMENTAÇÃO DE AR CONDICIONADO COM CONDENSADORA INDIVIDUAL ? FORNECIMENTO E INSTALAÇÃO. AF_12/2015</t>
  </si>
  <si>
    <t>CPOS 61.10.564</t>
  </si>
  <si>
    <t>Grelha de insuflação de ar em alumínio anodizado, de dupla deflexão, tamanho: até 0,10 m²</t>
  </si>
  <si>
    <t>07.02.400</t>
  </si>
  <si>
    <t>REDES HIDRÁULICAS</t>
  </si>
  <si>
    <t>39739</t>
  </si>
  <si>
    <t>TUBO DE BORRACHA ELASTOMERICA FLEXIVEL, PRETA, PARA ISOLAMENTO TERMICO DE TUBULACAO, DN 1" (25 MM), E= 32 MM, COEFICIENTE DE CONDUTIVIDADE TERMICA 0,036W/mK, VAPOR DE AGUA MAIOR OU IGUAL A 10.000</t>
  </si>
  <si>
    <t>39740</t>
  </si>
  <si>
    <t>TUBO DE BORRACHA ELASTOMERICA FLEXIVEL, PRETA, PARA ISOLAMENTO TERMICO DE TUBULACAO, DN 3/4" (18 MM), E= 32 MM, COEFICIENTE DE CONDUTIVIDADE TERMICA 0,036W/mK, VAPOR DE AGUA MAIOR OU IGUAL A 10.000</t>
  </si>
  <si>
    <t>89401U</t>
  </si>
  <si>
    <t>TUBO, PVC, SOLDÁVEL, DN 20MM, INSTALADO EM RAMAL DE DISTRIBUIÇÃO DE ÁGUA - FORNECIMENTO E INSTALAÇÃO. AF_12/2014</t>
  </si>
  <si>
    <t>89865U</t>
  </si>
  <si>
    <t>TUBO, PVC, SOLDÁVEL, DN 25MM, INSTALADO EM DRENO DE AR-CONDICIONADO - FORNECIMENTO E INSTALAÇÃO. AF_12/2014</t>
  </si>
  <si>
    <t>07.02.507</t>
  </si>
  <si>
    <t>QUADROS ELÉTRICOS</t>
  </si>
  <si>
    <t>02.INEL.ELCA.004/02 MOD</t>
  </si>
  <si>
    <t>ELETROCALHA LISA OU PERFURADA EM AÇO GALVANIZADO, LARGURA 200MM E ALTURA 50MM, INCLUSIVE EMENDA E FIXAÇÃO - FORNECIMENTO E INSTALAÇÃO</t>
  </si>
  <si>
    <t>2504</t>
  </si>
  <si>
    <t>ELETRODUTO FLEXIVEL, EM ACO GALVANIZADO, REVESTIDO EXTERNAMENTE COM PVC PRETO, DIAMETRO EXTERNO DE 25 MM (3/4"), TIPO SEALTUBO</t>
  </si>
  <si>
    <t>93654U</t>
  </si>
  <si>
    <t>DISJUNTOR MONOPOLAR TIPO DIN, CORRENTE NOMINAL DE 16A - FORNECIMENTO E INSTALAÇÃO. AF_04/2016</t>
  </si>
  <si>
    <t>ORSE 8348</t>
  </si>
  <si>
    <t>Cabo de cobre isolado HEPR (XLPE), flexível, 4,0mm², 1kv / 90º C</t>
  </si>
  <si>
    <t>ORSE 8490</t>
  </si>
  <si>
    <t xml:space="preserve">Disjuntor termomagnetico tripolar 100 A, padrão DIN (Europeu - linha branca), 10KA	</t>
  </si>
  <si>
    <t>08.00.000</t>
  </si>
  <si>
    <t>INSTALAÇÕES DE PREVENÇÃO E COMBATE A INCÊNDIO</t>
  </si>
  <si>
    <t>08.01.000</t>
  </si>
  <si>
    <t>PREVENÇÃO E COMBATE A INCÊNDIO</t>
  </si>
  <si>
    <t>08.01.100</t>
  </si>
  <si>
    <t>1169</t>
  </si>
  <si>
    <t>CAP OU TAMPAO DE FERRO GALVANIZADO, COM ROSCA BSP, DE 2 1/2"</t>
  </si>
  <si>
    <t>92367U</t>
  </si>
  <si>
    <t>TUBO DE AÇO GALVANIZADO COM COSTURA, CLASSE MÉDIA, DN 65 (2 1/2"), CONEXÃO ROSQUEADA, INSTALADO EM REDE DE ALIMENTAÇÃO PARA HIDRANTE - FORNECIMENTO E INSTALAÇÃO. AF_12/2015</t>
  </si>
  <si>
    <t>92390U</t>
  </si>
  <si>
    <t>JOELHO 90 GRAUS, EM FERRO GALVANIZADO, DN 65 (2 1/2"), CONEXÃO ROSQUEADA, INSTALADO EM REDE DE ALIMENTAÇÃO PARA HIDRANTE - FORNECIMENTO E INSTALAÇÃO. AF_12/2015</t>
  </si>
  <si>
    <t>92642U</t>
  </si>
  <si>
    <t>TÊ, EM FERRO GALVANIZADO, CONEXÃO ROSQUEADA, DN 65 (2 1/2"), INSTALADO EM REDE DE ALIMENTAÇÃO PARA HIDRANTE - FORNECIMENTO E INSTALAÇÃO. AF_12/2015</t>
  </si>
  <si>
    <t>08.01.500</t>
  </si>
  <si>
    <t>08.01.512</t>
  </si>
  <si>
    <t>HIDRANTE DE COLUNA</t>
  </si>
  <si>
    <t>96765 MOD</t>
  </si>
  <si>
    <t>ABRIGO PARA HIDRANTE, 90X60X17CM, COM REGISTRO GLOBO ANGULAR 45 GRAUS 2 1/2", ADAPTADOR STORZ 2 1/2", 2 MANGUEIRAS DE INCÊNDIO 15M, REDUÇÃO 2 1/2 X 1 1/2" E ESGUICHO EM LATÃO 1 1/2" - FORNECIMENTO E INSTALAÇÃO. AF_08/2017</t>
  </si>
  <si>
    <t>08.01.517</t>
  </si>
  <si>
    <t>EXTINTOR PORTÁTIL</t>
  </si>
  <si>
    <t>83635U</t>
  </si>
  <si>
    <t>EXTINTOR INCENDIO TP PO QUIMICO 6KG - FORNECIMENTO E INSTALACAO</t>
  </si>
  <si>
    <t>02.02.320</t>
  </si>
  <si>
    <t>REMOÇÃO DE REDES HIDRÁULICAS, ELÉTRICAS E DE UTILIDADES</t>
  </si>
  <si>
    <t>02.02.321</t>
  </si>
  <si>
    <t>REDES ENTERRADAS</t>
  </si>
  <si>
    <t>SCO-RJ IP 59.20.0150</t>
  </si>
  <si>
    <t>Retirada de condutores singelos ou múltiplos instalados em linha de dutos</t>
  </si>
  <si>
    <t>02.02.323</t>
  </si>
  <si>
    <t>REDES AÉREAS</t>
  </si>
  <si>
    <t>SCO-RJ IP 59.20.0100</t>
  </si>
  <si>
    <t>Retirada de conjunto de aterramento</t>
  </si>
  <si>
    <t>SCO-RJ IP 59.20.0106</t>
  </si>
  <si>
    <t>Retirada de conjunto de ferragens em linha de baixa tensão</t>
  </si>
  <si>
    <t>SCO-RJ IP 59.20.0112</t>
  </si>
  <si>
    <t>Retirada de conjunto de ferragens em rede de alta tensão (AT)</t>
  </si>
  <si>
    <t>SCO-RJ IP 59.20.0200</t>
  </si>
  <si>
    <t>Retirada de conjunto de chaves fusíveis e ferragens em linha de 13,2kV</t>
  </si>
  <si>
    <t>SCO-RJ IP 59.20.0506</t>
  </si>
  <si>
    <t>Retirada de poste de concreto ou aço de 10m a 12m</t>
  </si>
  <si>
    <t>SCO-RJ IP 59.20.0650</t>
  </si>
  <si>
    <t>Retirada de rede aérea de 13,2kV (por lance)</t>
  </si>
  <si>
    <t>SCO-RJ IP 59.20.0800</t>
  </si>
  <si>
    <t>Retirada de transformador de 225kVA</t>
  </si>
  <si>
    <t>03.02.100</t>
  </si>
  <si>
    <t>CONCRETO ARMADO</t>
  </si>
  <si>
    <t>92720U</t>
  </si>
  <si>
    <t>CONCRETAGEM DE PILARES, FCK = 25 MPA, COM USO DE BOMBA EM EDIFICAÇÃO COM SEÇÃO MÉDIA DE PILARES MENOR OU IGUAL A 0,25 M² - LANÇAMENTO, ADENSAMENTO E ACABAMENTO. AF_12/2015</t>
  </si>
  <si>
    <t>92775U</t>
  </si>
  <si>
    <t>ARMAÇÃO DE PILAR OU VIGA DE UMA ESTRUTURA CONVENCIONAL DE CONCRETO ARMADO EM UMA EDIFICAÇÃO TÉRREA OU SOBRADO UTILIZANDO AÇO CA-60 DE 5,0 MM - MONTAGEM. AF_12/2015</t>
  </si>
  <si>
    <t>92778U</t>
  </si>
  <si>
    <t>ARMAÇÃO DE PILAR OU VIGA DE UMA ESTRUTURA CONVENCIONAL DE CONCRETO ARMADO EM UMA EDIFICAÇÃO TÉRREA OU SOBRADO UTILIZANDO AÇO CA-50 DE 10,0 MM - MONTAGEM. AF_12/2015</t>
  </si>
  <si>
    <t>92779U</t>
  </si>
  <si>
    <t>ARMAÇÃO DE PILAR OU VIGA DE UMA ESTRUTURA CONVENCIONAL DE CONCRETO ARMADO EM UMA EDIFICAÇÃO TÉRREA OU SOBRADO UTILIZANDO AÇO CA-50 DE 12,5 MM - MONTAGEM. AF_12/2015</t>
  </si>
  <si>
    <t>92780U</t>
  </si>
  <si>
    <t>ARMAÇÃO DE PILAR OU VIGA DE UMA ESTRUTURA CONVENCIONAL DE CONCRETO ARMADO EM UMA EDIFICAÇÃO TÉRREA OU SOBRADO UTILIZANDO AÇO CA-50 DE 16,0 MM - MONTAGEM. AF_12/2015</t>
  </si>
  <si>
    <t>96557 MOD 2</t>
  </si>
  <si>
    <t>CONCRETAGEM DE BLOCOS DE COROAMENTO E VIGAS BALDRAMES, FCK 25 MPA, COM USO DE BOMBA ? LANÇAMENTO, ADENSAMENTO E ACABAMENTO. AF_06/2017</t>
  </si>
  <si>
    <t>03.02.125</t>
  </si>
  <si>
    <t>92468U</t>
  </si>
  <si>
    <t>MONTAGEM E DESMONTAGEM DE FÔRMA DE VIGA, ESCORAMENTO METÁLICO, PÉ-DIREITO SIMPLES, EM CHAPA DE MADEIRA PLASTIFICADA, 10 UTILIZAÇÕES. AF_12/2015</t>
  </si>
  <si>
    <t>92724 MOD</t>
  </si>
  <si>
    <t>CONCRETAGEM DE VIGAS E LAJES, FCK=25 MPA, PARA LAJES PREMOLDADAS COM USO DE BOMBA EM EDIFICAÇÃO COM ÁREA MÉDIA DE LAJES MAIOR QUE 20 M² - LANÇAMENTO, ADENSAMENTO E ACABAMENTO. AF_12/2015</t>
  </si>
  <si>
    <t>92776U</t>
  </si>
  <si>
    <t>ARMAÇÃO DE PILAR OU VIGA DE UMA ESTRUTURA CONVENCIONAL DE CONCRETO ARMADO EM UMA EDIFICAÇÃO TÉRREA OU SOBRADO UTILIZANDO AÇO CA-50 DE 6,3 MM - MONTAGEM. AF_12/2015</t>
  </si>
  <si>
    <t>92777U</t>
  </si>
  <si>
    <t>ARMAÇÃO DE PILAR OU VIGA DE UMA ESTRUTURA CONVENCIONAL DE CONCRETO ARMADO EM UMA EDIFICAÇÃO TÉRREA OU SOBRADO UTILIZANDO AÇO CA-50 DE 8,0 MM - MONTAGEM. AF_12/2015</t>
  </si>
  <si>
    <t>92781U</t>
  </si>
  <si>
    <t>ARMAÇÃO DE PILAR OU VIGA DE UMA ESTRUTURA CONVENCIONAL DE CONCRETO ARMADO EM UMA EDIFICAÇÃO TÉRREA OU SOBRADO UTILIZANDO AÇO CA-50 DE 20,0 MM - MONTAGEM. AF_12/2015</t>
  </si>
  <si>
    <t>ORSE 9779</t>
  </si>
  <si>
    <t>Laje pré-fabricada treliçada para piso ou cobertura, intereixo 38cm, h=16cm, enchimento em bloco ceramico h=12cm, inclusive escoramento em madeira e capeamento 4cm.</t>
  </si>
  <si>
    <t>04.01.100</t>
  </si>
  <si>
    <t>PAREDES</t>
  </si>
  <si>
    <t>93198U</t>
  </si>
  <si>
    <t>CONTRAVERGA MOLDADA IN LOCO COM UTILIZAÇÃO DE BLOCOS CANALETA PARA VÃOS DE ATÉ 1,5 M DE COMPRIMENTO. AF_03/2016</t>
  </si>
  <si>
    <t>04.01.140</t>
  </si>
  <si>
    <t>ENCUNHAMENTO/APERTO DE ALVENARIA</t>
  </si>
  <si>
    <t>04.01.200</t>
  </si>
  <si>
    <t>ESQUADRIAS</t>
  </si>
  <si>
    <t>04.01.201</t>
  </si>
  <si>
    <t>PORTA DE FERRO EM CHAPA MACIÇA</t>
  </si>
  <si>
    <t>ORSE 12745 MOD</t>
  </si>
  <si>
    <t>Porta de abrir com 1 folha em chapa de aço #16, incluindo pintura, maçaneta, fechadura e dobradiças, 90x210 (PME01)</t>
  </si>
  <si>
    <t>ORSE 12747 MOD</t>
  </si>
  <si>
    <t>Porta de abrir com 2 folhas em chapa de aço #16, incluindo pintura, maçaneta, fechadura e dobradiças, 200x210 (PME02)</t>
  </si>
  <si>
    <t>ORSE 12750 MOD</t>
  </si>
  <si>
    <t>Porta de abrir com 2 folhas em chapa de aço #16, incluindo pintura, maçaneta, fechadura e dobradiças, 160x210 (PME03)</t>
  </si>
  <si>
    <t>04.01.203</t>
  </si>
  <si>
    <t>PORTA DE FERRA EM VENEZIANA</t>
  </si>
  <si>
    <t>94807 MOD</t>
  </si>
  <si>
    <t>Portão de aço em veneziana, 2 folhas, de abrir, com bandeira, inclusive dobradiças, fechadura e batente, 200x250 cm, bandeira 90cm (PVE01)</t>
  </si>
  <si>
    <t>04.01.204</t>
  </si>
  <si>
    <t>PORTA DE FERRO EM TELA METÁLICA</t>
  </si>
  <si>
    <t>ORSE 11445</t>
  </si>
  <si>
    <t>Gradil em tela fio 16, malha 13mm, com requadro em tubos de aço galvanizado 40x40x1,25mm, inclusive dobradiças, fechos e pintura</t>
  </si>
  <si>
    <t>04.01.208</t>
  </si>
  <si>
    <t>PORTA CORTA-FOGO</t>
  </si>
  <si>
    <t>ORSE 12169</t>
  </si>
  <si>
    <t>Porta corta-fogo, duas folhas, incluindo guarnição, fechaduras, barras, ferragens e pintura 160x210cm (PCF 01)</t>
  </si>
  <si>
    <t>04.01.213</t>
  </si>
  <si>
    <t>CAIXILHO FIXO DE FERRO EM TELA METÁLICA</t>
  </si>
  <si>
    <t>ORSE 9945 MOD</t>
  </si>
  <si>
    <t>Esquadria fixa de aço galvanizado com fechamento em tela metálica, 135x50cm (ET01)</t>
  </si>
  <si>
    <t>04.01.225</t>
  </si>
  <si>
    <t>CAIXILHO FIXO DE ALUMÍNIO EM VENEZIANA</t>
  </si>
  <si>
    <t>CPOS 25.01.100 MOD</t>
  </si>
  <si>
    <t>Caixilho fixo de alumínio tipo veneziana, com tela metálica, 135x150mm (EV 01)</t>
  </si>
  <si>
    <t>04.01.500</t>
  </si>
  <si>
    <t>REVESTIMENTOS</t>
  </si>
  <si>
    <t>94995 MOD</t>
  </si>
  <si>
    <t>EXECUÇÃO DE PASSEIO (CALÇADA) OU PISO DE CONCRETO COM CONCRETO MOLDADO IN LOCO, USINADO, ACABAMENTO CONVENCIONAL, ESPESSURA 15 CM, ARMADO. AF_07/2016</t>
  </si>
  <si>
    <t>94995U</t>
  </si>
  <si>
    <t>EXECUÇÃO DE PASSEIO (CALÇADA) OU PISO DE CONCRETO COM CONCRETO MOLDADO IN LOCO, USINADO, ACABAMENTO CONVENCIONAL, ESPESSURA 8 CM, ARMADO. AF_07/2016</t>
  </si>
  <si>
    <t>96622U</t>
  </si>
  <si>
    <t>LASTRO COM MATERIAL GRANULAR, APLICAÇÃO EM PISOS OU RADIERS, ESPESSURA DE *5 CM*. AF_08/2017</t>
  </si>
  <si>
    <t>04.01.708</t>
  </si>
  <si>
    <t>CALHAS</t>
  </si>
  <si>
    <t>89509U</t>
  </si>
  <si>
    <t>TUBO PVC, SÉRIE R, ÁGUA PLUVIAL, DN 50 MM, FORNECIDO E INSTALADO EM RAMAL DE ENCAMINHAMENTO. AF_12/2014</t>
  </si>
  <si>
    <t>06.01.200</t>
  </si>
  <si>
    <t>ENTRADA E MEDIÇÃO DE ENERGIA EM MT E AT</t>
  </si>
  <si>
    <t>06.01.201</t>
  </si>
  <si>
    <t>MUFLAS</t>
  </si>
  <si>
    <t>CPOS 36.06.060</t>
  </si>
  <si>
    <t>Terminal modular (mufla) unipolar externo para cabo até 70 mm²/15 kV</t>
  </si>
  <si>
    <t>CPOS 36.06.080</t>
  </si>
  <si>
    <t>Terminal modular (mufla) unipolar interno para cabo até 70 mm²/15 kV</t>
  </si>
  <si>
    <t>ORSE INSUMO 4353</t>
  </si>
  <si>
    <t>Suporte para mufla</t>
  </si>
  <si>
    <t>06.01.202</t>
  </si>
  <si>
    <t>CABOS</t>
  </si>
  <si>
    <t>ORSE 9508</t>
  </si>
  <si>
    <t>Cabo de cobre isolado EPR, flexivel, 35mm², 8,7/15kv / 90º C (Eprotenax ou similar)</t>
  </si>
  <si>
    <t>ORSE INSUMO 392</t>
  </si>
  <si>
    <t>Cabo de aço 9,5 mm AWG</t>
  </si>
  <si>
    <t>ORSE INSUMO 4616</t>
  </si>
  <si>
    <t>Cabo protegido anti-tracking 15kv 50mm²</t>
  </si>
  <si>
    <t>SCO-RJ IP 14.10.0200</t>
  </si>
  <si>
    <t>Rede de alta tensão (AT), aérea, com 3 condutores de alumínio; exclusive fornecimento dos condutores (lance)</t>
  </si>
  <si>
    <t>06.01.203</t>
  </si>
  <si>
    <t>97670U</t>
  </si>
  <si>
    <t>ELETRODUTO FLEXÍVEL CORRUGADO, PEAD, DN 100 (4?) - FORNECIMENTO E INSTALAÇÃO. AF_04/2016</t>
  </si>
  <si>
    <t>CPOS 38.05.180</t>
  </si>
  <si>
    <t>Eletroduto galvanizado eletrolítico pesado 4'' - com acessórios</t>
  </si>
  <si>
    <t>06.01.204</t>
  </si>
  <si>
    <t>PÁRA-RAIOS</t>
  </si>
  <si>
    <t>CPOS 36.07.060</t>
  </si>
  <si>
    <t>Para-raios de distribuição, classe 15 kV/12 kA, completo, encapsulado com polímero</t>
  </si>
  <si>
    <t>06.01.205</t>
  </si>
  <si>
    <t>CHAVES SECCIONADORAS</t>
  </si>
  <si>
    <t>CPOS 37.12.140 MOD</t>
  </si>
  <si>
    <t>Fusível tipo HH para 15 kV de 60 A até 120 A</t>
  </si>
  <si>
    <t>ORSE 10433</t>
  </si>
  <si>
    <t>Fornecimento e instalação de chave seccionadora tripolar 15kv - 400a, com porta fusivel HH incorporado</t>
  </si>
  <si>
    <t>06.01.206</t>
  </si>
  <si>
    <t>CHAVES FUSÍVEIS</t>
  </si>
  <si>
    <t>CPOS 37.15.150</t>
  </si>
  <si>
    <t>Chave fusível base ´C´ para 15 kV/100 A, com capacidade de ruptura até 10 kA</t>
  </si>
  <si>
    <t>SCO-RJ IP 39.10.0300 MOD</t>
  </si>
  <si>
    <t>Elo-fusível, tipo K, de 40A, 15Kv.  Fornecimento.</t>
  </si>
  <si>
    <t>06.01.207</t>
  </si>
  <si>
    <t>DISJUNTOR GERAL</t>
  </si>
  <si>
    <t>COTAÇÃO 3</t>
  </si>
  <si>
    <t>Fornecimento de disjuntor tripolar isolado a SF6, comando automático, corrente nominal 630A, capacidade de interrupção simétrica de 25kA, 60Hz, NBI 95kV, com relé de proteção Vamp 11 (Schneider), transformadores de corrente e no-break (solução on-board)</t>
  </si>
  <si>
    <t>CPOS 37.25.215 MOD</t>
  </si>
  <si>
    <t>Instalação de Disjuntor tripolar isolado a SF6, comando automático, corrente nominal 630A, capacidade de interrupção simétrica de 25kA, 60Hz, NBI 95kV, com relé de proteção Vamp 11 (Schneider), transformadores de corrente e no-break (solução on-board)</t>
  </si>
  <si>
    <t>06.01.209</t>
  </si>
  <si>
    <t>TRANSFORMADOR DE POTÊNCIA</t>
  </si>
  <si>
    <t>CPOS 36.09.360 MOD</t>
  </si>
  <si>
    <t>Instalação de transformador de potência trifásico de 750 kVA, classe 15 kV, a seco</t>
  </si>
  <si>
    <t>CPOS P.12.000.041063</t>
  </si>
  <si>
    <t>Transformador de potência trifásico de 750 kVA, classe 15 kV, IP33, a seco</t>
  </si>
  <si>
    <t>06.01.213</t>
  </si>
  <si>
    <t>ACESSÓRIOS DA SUBESTAÇÃO</t>
  </si>
  <si>
    <t>ORSE 10294</t>
  </si>
  <si>
    <t xml:space="preserve">Fornecimento e instalação de Bucha de passagem interna/interna, em porcelana, classe 15 kV, corrente 400A (NBI 110 kV), incluso suporte p/bucha	</t>
  </si>
  <si>
    <t>ORSE 12844</t>
  </si>
  <si>
    <t xml:space="preserve">Estrado (tapete) de borracha isolante 15 kv - dimensões 1.000 x 1.000 x 25 mm	</t>
  </si>
  <si>
    <t>ORSE 12845</t>
  </si>
  <si>
    <t>Placa de advertência 470 x 340 mm ,metálica (perigo de morte)</t>
  </si>
  <si>
    <t>ORSE 7380</t>
  </si>
  <si>
    <t>Fornecimento e instalção de isolador suporte pedestal de uso interno com prensa fio, em porcelana tipo pilar cor branca, classe tensão 15 kV</t>
  </si>
  <si>
    <t>ORSE INSUMO 4912</t>
  </si>
  <si>
    <t xml:space="preserve">Barramento de alta tensão em vergalhão de cobre nu 3/8"	</t>
  </si>
  <si>
    <t>06.01.214</t>
  </si>
  <si>
    <t>06.01.220</t>
  </si>
  <si>
    <t>11236</t>
  </si>
  <si>
    <t>GRELHA FOFO SIMPLES COM REQUADRO, CARGA MAXIMA 1,5 T, 200 X 1000 MM, E= *15* MM</t>
  </si>
  <si>
    <t>13343</t>
  </si>
  <si>
    <t>KIT DE MATERIAIS PARA BRACADEIRA PARA FIXACAO EM POSTE CIRCULAR, CONTEM TRES FIXADORES E UM ROLO DE FITA DE 3 M EM ACO CARBONO</t>
  </si>
  <si>
    <t>06.01.221</t>
  </si>
  <si>
    <t>ISOLADORES</t>
  </si>
  <si>
    <t>ORSE INSUMO 10631</t>
  </si>
  <si>
    <t>Isolador polimérico tipo ancoragem - classe de tensão 15 KV</t>
  </si>
  <si>
    <t>06.01.222</t>
  </si>
  <si>
    <t>HASTE PARA ATERRAMENTO</t>
  </si>
  <si>
    <t>06.01.223</t>
  </si>
  <si>
    <t>CORDOALHA OU CABO DE COBRE NU</t>
  </si>
  <si>
    <t>96973 MOD</t>
  </si>
  <si>
    <t>CORDOALHA DE COBRE NU 35 MM², NÃO ENTERRADA, SEM ISOLADOR - FORNECIMENTO E INSTALAÇÃO</t>
  </si>
  <si>
    <t>ORSE INSUMO 664</t>
  </si>
  <si>
    <t>Conector p/ haste de aterramento 5/8"</t>
  </si>
  <si>
    <t>06.01.224</t>
  </si>
  <si>
    <t>ACESSÓRIOS DE REDE DE DISTRIBUIÇÃO</t>
  </si>
  <si>
    <t>100612U</t>
  </si>
  <si>
    <t>ASSENTAMENTO DE POSTE DE CONCRETO COM COMPRIMENTO NOMINAL DE 11 M, CARGA NOMINAL DE 600 DAN, ENGASTAMENTO BASE CONCRETADA COM 1 M DE CONCRETO E 0,7 M DE SOLO (NÃO INCLUI FORNECIMENTO). AF_11/2019</t>
  </si>
  <si>
    <t>402</t>
  </si>
  <si>
    <t>GANCHO OLHAL EM ACO GALVANIZADO, ESPESSURA 16MM, ABERTURA 21MM</t>
  </si>
  <si>
    <t>7581</t>
  </si>
  <si>
    <t>SAPATILHA EM ACO GALVANIZADO PARA CABOS COM DIAMETRO NOMINAL ATE 5/8"</t>
  </si>
  <si>
    <t>CPOS 36.20.540</t>
  </si>
  <si>
    <t>Cruzeta metálica de 2400 mm, para fixação de mufla ou para-raios</t>
  </si>
  <si>
    <t>ORSE INSUMO 10507</t>
  </si>
  <si>
    <t xml:space="preserve">Cinta aço galvanizado 180mm	</t>
  </si>
  <si>
    <t>ORSE INSUMO 10609</t>
  </si>
  <si>
    <t>Conector Cunha com capa de proteção - classe de tensão 15KV - em Liga de alumínio para condutores isolados de 70mm/35mm - 50mm/50mm</t>
  </si>
  <si>
    <t>ORSE INSUMO 155</t>
  </si>
  <si>
    <t>Alça preformada p/ estai 9,5 mm mr</t>
  </si>
  <si>
    <t>ORSE INSUMO 1585</t>
  </si>
  <si>
    <t xml:space="preserve">Manilha sapatilha liga alumínio	</t>
  </si>
  <si>
    <t>ORSE INSUMO 1592</t>
  </si>
  <si>
    <t>Mão francesa plana 619mm</t>
  </si>
  <si>
    <t>ORSE INSUMO 1672</t>
  </si>
  <si>
    <t xml:space="preserve">Parafuso cabeça abaulada 16 x 70mm	</t>
  </si>
  <si>
    <t>ORSE INSUMO 3855</t>
  </si>
  <si>
    <t>Braço suporte tipo C, ref. BSC-04</t>
  </si>
  <si>
    <t>ORSE INSUMO 4646</t>
  </si>
  <si>
    <t>Poste circular de concreto 11/ 600 Para linha de Transmissão</t>
  </si>
  <si>
    <t>ORSE INSUMO 4655</t>
  </si>
  <si>
    <t>Espaçador losangular 15kv</t>
  </si>
  <si>
    <t>06.01.301</t>
  </si>
  <si>
    <t>QUADRO GERAL DE BAIXA TENSÃO</t>
  </si>
  <si>
    <t>83463U</t>
  </si>
  <si>
    <t>QUADRO DE DISTRIBUICAO DE ENERGIA EM CHAPA DE ACO GALVANIZADO, PARA 12 DISJUNTORES TERMOMAGNETICOS MONOPOLARES, COM BARRAMENTO TRIFASICO E NEUTRO - FORNECIMENTO E INSTALACAO</t>
  </si>
  <si>
    <t>97668U</t>
  </si>
  <si>
    <t>ELETRODUTO FLEXÍVEL CORRUGADO, PEAD, DN 63 (2")  - FORNECIMENTO E INSTALAÇÃO. AF_04/2016</t>
  </si>
  <si>
    <t>ORSE 7151</t>
  </si>
  <si>
    <t>Duto corrugado flexível em PEAD Ø = 5", tipo Kanalex ou similar, lançado diretamente no solo, exclusive escavação e reaterro</t>
  </si>
  <si>
    <t>ORSE 7152</t>
  </si>
  <si>
    <t>Duto corrugado flexível em PEAD Ø = 6", tipo Kanalex ou similar, lançado diretamente no solo, exclusive escavação e reaterro</t>
  </si>
  <si>
    <t>ORSE 7918</t>
  </si>
  <si>
    <t>Cabo de cobre isolado em EPR flexível unipolar 95mm² - 0,6Kv/1Kv/90°</t>
  </si>
  <si>
    <t>ORSE 8071</t>
  </si>
  <si>
    <t>Cabo de cobre isolado em EPR flexível unipolar 70mm² - 0,6Kv/1Kv/90°</t>
  </si>
  <si>
    <t>ORSE 8072</t>
  </si>
  <si>
    <t>Cabo de cobre isolado em EPR flexível unipolar 120mm² - 0,6Kv/1Kv/90°</t>
  </si>
  <si>
    <t>ORSE 8348 MOD</t>
  </si>
  <si>
    <t>Cabo de cobre isolado HEPR (XLPE), flexível, 2,5mm², 1kv / 90º C</t>
  </si>
  <si>
    <t>93657U</t>
  </si>
  <si>
    <t>DISJUNTOR MONOPOLAR TIPO DIN, CORRENTE NOMINAL DE 32A - FORNECIMENTO E INSTALAÇÃO. AF_04/2016</t>
  </si>
  <si>
    <t>CPOS 37.13.770</t>
  </si>
  <si>
    <t>Disjuntor em caixa moldada, térmico e magnético ajustáveis, tripolar 1250/690 V, faixa de ajuste de 800 até 1250 A</t>
  </si>
  <si>
    <t>CPOS 41.14.090 MOD</t>
  </si>
  <si>
    <t>Luminária retangular de sobrepor tipo calha fechada, com difusor translúcido, para 2 lâmpadas fluorescentes de 28 W, inclusive lâmpadas e reator</t>
  </si>
  <si>
    <t>CPOS 50.05.160</t>
  </si>
  <si>
    <t>Módulo para adaptação de luminária de emergência, autonomia 90 minutos para lâmpada fluorescente</t>
  </si>
  <si>
    <t>91978U</t>
  </si>
  <si>
    <t>INTERRUPTOR INTERMEDIÁRIO (1 MÓDULO), 10A/250V, SEM SUPORTE E SEM PLACA - FORNECIMENTO E INSTALAÇÃO. AF_09/2017</t>
  </si>
  <si>
    <t>06.01.600</t>
  </si>
  <si>
    <t>GERAÇÃO DE EMERGÊNCIA</t>
  </si>
  <si>
    <t>06.01.601</t>
  </si>
  <si>
    <t>GERADOR</t>
  </si>
  <si>
    <t>COTAÇÃO 4</t>
  </si>
  <si>
    <t>Fornecimento de grupo gerador D300D6 Cummins, open-set, 300kW/375kVA (stand-by), grau de proteção IP 23, 380/220V, 60Hz, com pré-aquecimento, inclusive chave de transferência automática e kit atenuador de ruído</t>
  </si>
  <si>
    <t>CPOS 36.08.140 MOD</t>
  </si>
  <si>
    <t>Instalação de grupo gerador 300kW/375kVA, com acessórios</t>
  </si>
  <si>
    <t>72554U</t>
  </si>
  <si>
    <t>EXTINTOR DE CO2 6KG - FORNECIMENTO E INSTALACAO</t>
  </si>
  <si>
    <t>SUBESTAÇÃO E PERGOLADO</t>
  </si>
  <si>
    <t>SERVIÇOS PAGOS DE FORMA PROPORCIONAL À EXECUÇÃO</t>
  </si>
  <si>
    <t>PREÇO TOTAL DA OBRA</t>
  </si>
  <si>
    <t>91677U</t>
  </si>
  <si>
    <t>ENGENHEIRO MECÂNICO COM ENCARGOS COMPLEMENTARES</t>
  </si>
  <si>
    <t>93563U</t>
  </si>
  <si>
    <t>PINTURA HIDROFUGANTE COM SILICONE SOBRE PEÇAS DE GRANITO, UMA DEMAO</t>
  </si>
  <si>
    <t>Pintura de acabamento com aplicação de 02 demãos de tinta à base de resina epóxi sobre bancadas de concreto</t>
  </si>
  <si>
    <t>APLICAÇÃO DE FUNDO SELADOR ACRÍLICO EM ESTRUTURAS DE CONCRETO APARENTE, UMA DEMÃO</t>
  </si>
  <si>
    <t>Pintura de acabamento com aplicação de 01 demão de verniz acrílico em estruturas de concreto aparente</t>
  </si>
  <si>
    <t>ACABAMENTOS PARA FORRO (TABICA)</t>
  </si>
  <si>
    <t>TOTAL ADMINISTRAÇÃO LOCAL</t>
  </si>
  <si>
    <t>PROPORÇÃO DE ADMINISTRAÇÃO LOCAL</t>
  </si>
  <si>
    <t>TOTAL CANTEIRO DE OBRAS</t>
  </si>
  <si>
    <t>FORNECIMENTO DE CAIXA DE VENTILAÇÃO PARA FORRO ATÉ 500M3/H</t>
  </si>
  <si>
    <t>SBC INSUMO 1387</t>
  </si>
  <si>
    <t>INSTALAÇÃO DE CAIXA DE VENTILAÇÃO PARA FORRO ATÉ 500M3/H</t>
  </si>
  <si>
    <t>APLICAÇÃO DE FUNDO SELADOR ACRÍLICO ESTRUTURAS DE CONCRETO APARENTE, UMA DEMÃO. AF_06/2014</t>
  </si>
  <si>
    <t>93565U</t>
  </si>
  <si>
    <t>ENGENHEIRO CIVIL DE OBRA JUNIOR COM ENCARGOS COMPLEMENTARES</t>
  </si>
  <si>
    <t>ORSE 7996</t>
  </si>
  <si>
    <t>DEMOLIÇÃO DA BANCADA DE CONCRETO NO BLOCO EXISTENTE</t>
  </si>
  <si>
    <t>DEMOLIÇÃO DE PISO ELEVADO NO BLOCO EXISTENTE</t>
  </si>
  <si>
    <t>Demolição do piso de concreto do canteiro antigo</t>
  </si>
  <si>
    <t>CENTRO DE PLANEJAMENTO OSCAR NIEMEYER</t>
  </si>
  <si>
    <t>Conclusão dos Laboratórios Analíticos em Geociências – LGC (Bloco 4) e subestação de energia elétrica (Bloco 5)</t>
  </si>
  <si>
    <t>ENDEREÇO:</t>
  </si>
  <si>
    <t>OBRA:</t>
  </si>
  <si>
    <t>DATA:</t>
  </si>
  <si>
    <t>Outubro de 2020</t>
  </si>
  <si>
    <t>REF. INSUMOS:</t>
  </si>
  <si>
    <t>SINAPI 08/2020; TCPO/PINI 08/2020; Informativo SBC 08/2020; SCO-RJ 08/2020; CPOS 07/2020; ORSE 06/2020; IOPES 02/2020</t>
  </si>
  <si>
    <t>BDI NORMAL:</t>
  </si>
  <si>
    <t>BDI DIFERENCIADO:</t>
  </si>
  <si>
    <t>Taxas de BDI conforme Resolução nº 0013/2016 do Decanato de Administração</t>
  </si>
  <si>
    <t>EDIFÍCIO PRINCIPAL (BLOCO 4)</t>
  </si>
  <si>
    <t>PROPORÇÃO DE CANTEIRO DE OBRAS</t>
  </si>
  <si>
    <t>VIGAS BALDRAME</t>
  </si>
  <si>
    <t>IOPES INS MO 071820</t>
  </si>
  <si>
    <t>ORSE INS MO 3314</t>
  </si>
  <si>
    <t>S BTOTAL (ETAPA): </t>
  </si>
  <si>
    <t>ORSE INS MO 12000</t>
  </si>
  <si>
    <t>ORSE INS MO 4815</t>
  </si>
  <si>
    <t xml:space="preserve">74125/2 </t>
  </si>
  <si>
    <t>ORSE INS MO 13118</t>
  </si>
  <si>
    <t>ORSE INS MO 13120</t>
  </si>
  <si>
    <t>ORSE INS MO 3663</t>
  </si>
  <si>
    <t xml:space="preserve">73978/1 </t>
  </si>
  <si>
    <t>ORSE INS MO 9475</t>
  </si>
  <si>
    <t xml:space="preserve">74130/8 </t>
  </si>
  <si>
    <t>ORSE INS MO 9482</t>
  </si>
  <si>
    <t>ORSE INS MO 11486</t>
  </si>
  <si>
    <t>ORSE INS MO 13510</t>
  </si>
  <si>
    <t>SBC INS MO 237</t>
  </si>
  <si>
    <t>ORSE INS MO 10322</t>
  </si>
  <si>
    <t xml:space="preserve">73749/2 </t>
  </si>
  <si>
    <t>SBC INS MO 1387</t>
  </si>
  <si>
    <t>S BESTAÇÃO E PERGOLADO</t>
  </si>
  <si>
    <t>ORSE INS MO 4353</t>
  </si>
  <si>
    <t>ORSE INS MO 392</t>
  </si>
  <si>
    <t>ORSE INS MO 4616</t>
  </si>
  <si>
    <t>ORSE INS MO 4912</t>
  </si>
  <si>
    <t>ORSE INS MO 10631</t>
  </si>
  <si>
    <t>ORSE INS MO 664</t>
  </si>
  <si>
    <t>ORSE INS MO 10507</t>
  </si>
  <si>
    <t>ORSE INS MO 10609</t>
  </si>
  <si>
    <t>ORSE INS MO 155</t>
  </si>
  <si>
    <t>ORSE INS MO 1585</t>
  </si>
  <si>
    <t>ORSE INS MO 1592</t>
  </si>
  <si>
    <t>ORSE INS MO 1672</t>
  </si>
  <si>
    <t>ORSE INS MO 3855</t>
  </si>
  <si>
    <t>ORSE INS MO 4646</t>
  </si>
  <si>
    <t>ORSE INS MO 4655</t>
  </si>
  <si>
    <t>SERVIÇOS PAGOS DE FORMA PROPORCIONAL À EXEC ÇÃO</t>
  </si>
  <si>
    <t>Planilha Orçamentária Sintética</t>
  </si>
  <si>
    <t>_______________________________________________________________
Jose Alex do Nascimento Maciel
Engenheiro Civil
CREA/PA: 13538D 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</si>
</sst>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R$&quot;* #,##0.00_-;\-&quot;R$&quot;* #,##0.00_-;_-&quot;R$&quot;* &quot;-&quot;??_-;_-@_-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2"/>
      <color theme="0"/>
      <name val="Calibri"/>
      <family val="2"/>
      <scheme val="minor"/>
    </font>
    <font>
      <b/>
      <sz val="10"/>
      <color theme="0"/>
      <name val="Arial"/>
      <family val="2"/>
    </font>
    <font>
      <b/>
      <sz val="10"/>
      <name val="Arial"/>
      <family val="2"/>
    </font>
    <font>
      <b/>
      <sz val="16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6"/>
      <name val="Times New Roman"/>
      <family val="1"/>
    </font>
  </fonts>
  <fills count="40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</patternFill>
    </fill>
  </fills>
  <borders count="3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hair">
        <color indexed="64"/>
      </right>
      <top style="medium">
        <color auto="1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auto="1"/>
      </top>
      <bottom style="hair">
        <color indexed="64"/>
      </bottom>
      <diagonal/>
    </border>
    <border>
      <left style="hair">
        <color indexed="64"/>
      </left>
      <right style="medium">
        <color auto="1"/>
      </right>
      <top style="medium">
        <color auto="1"/>
      </top>
      <bottom style="hair">
        <color indexed="64"/>
      </bottom>
      <diagonal/>
    </border>
    <border>
      <left style="medium">
        <color auto="1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auto="1"/>
      </right>
      <top style="hair">
        <color indexed="64"/>
      </top>
      <bottom style="hair">
        <color indexed="64"/>
      </bottom>
      <diagonal/>
    </border>
    <border>
      <left style="medium">
        <color auto="1"/>
      </left>
      <right/>
      <top style="hair">
        <color indexed="64"/>
      </top>
      <bottom style="hair">
        <color indexed="64"/>
      </bottom>
      <diagonal/>
    </border>
    <border>
      <left/>
      <right style="medium">
        <color auto="1"/>
      </right>
      <top style="hair">
        <color indexed="64"/>
      </top>
      <bottom style="hair">
        <color indexed="64"/>
      </bottom>
      <diagonal/>
    </border>
    <border>
      <left style="medium">
        <color auto="1"/>
      </left>
      <right/>
      <top style="hair">
        <color indexed="64"/>
      </top>
      <bottom style="medium">
        <color auto="1"/>
      </bottom>
      <diagonal/>
    </border>
    <border>
      <left/>
      <right/>
      <top style="hair">
        <color indexed="64"/>
      </top>
      <bottom style="medium">
        <color auto="1"/>
      </bottom>
      <diagonal/>
    </border>
    <border>
      <left/>
      <right style="hair">
        <color indexed="64"/>
      </right>
      <top style="hair">
        <color indexed="64"/>
      </top>
      <bottom style="medium">
        <color auto="1"/>
      </bottom>
      <diagonal/>
    </border>
    <border>
      <left style="hair">
        <color indexed="64"/>
      </left>
      <right style="medium">
        <color auto="1"/>
      </right>
      <top style="hair">
        <color indexed="64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3">
    <xf numFmtId="0" fontId="0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" fillId="21" borderId="0" applyNumberFormat="0" applyBorder="0" applyAlignment="0" applyProtection="0"/>
    <xf numFmtId="0" fontId="3" fillId="22" borderId="2" applyNumberFormat="0" applyAlignment="0" applyProtection="0"/>
    <xf numFmtId="0" fontId="4" fillId="23" borderId="3" applyNumberFormat="0" applyAlignment="0" applyProtection="0"/>
    <xf numFmtId="0" fontId="5" fillId="0" borderId="4" applyNumberFormat="0" applyFill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7" fillId="30" borderId="2" applyNumberFormat="0" applyAlignment="0" applyProtection="0"/>
    <xf numFmtId="0" fontId="8" fillId="31" borderId="0" applyNumberFormat="0" applyBorder="0" applyAlignment="0" applyProtection="0"/>
    <xf numFmtId="0" fontId="1" fillId="32" borderId="5" applyNumberFormat="0" applyFont="0" applyAlignment="0" applyProtection="0"/>
    <xf numFmtId="0" fontId="9" fillId="33" borderId="0" applyNumberFormat="0" applyBorder="0" applyAlignment="0" applyProtection="0"/>
    <xf numFmtId="0" fontId="10" fillId="22" borderId="6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6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10" applyNumberFormat="0" applyFill="0" applyAlignment="0" applyProtection="0"/>
    <xf numFmtId="9" fontId="1" fillId="0" borderId="0" applyFont="0" applyFill="0" applyBorder="0" applyAlignment="0" applyProtection="0"/>
  </cellStyleXfs>
  <cellXfs count="95">
    <xf numFmtId="0" fontId="0" fillId="0" borderId="0" xfId="0"/>
    <xf numFmtId="4" fontId="0" fillId="0" borderId="0" xfId="0" applyNumberFormat="1" applyAlignment="1">
      <alignment vertical="center" wrapText="1"/>
    </xf>
    <xf numFmtId="4" fontId="18" fillId="0" borderId="0" xfId="0" applyNumberFormat="1" applyFont="1" applyAlignment="1">
      <alignment horizontal="left" vertical="center" wrapText="1"/>
    </xf>
    <xf numFmtId="49" fontId="17" fillId="2" borderId="1" xfId="0" applyNumberFormat="1" applyFont="1" applyFill="1" applyBorder="1" applyAlignment="1">
      <alignment horizontal="center" vertical="center" wrapText="1"/>
    </xf>
    <xf numFmtId="4" fontId="19" fillId="0" borderId="0" xfId="0" applyNumberFormat="1" applyFont="1" applyAlignment="1">
      <alignment vertical="center" wrapText="1"/>
    </xf>
    <xf numFmtId="49" fontId="19" fillId="0" borderId="1" xfId="0" applyNumberFormat="1" applyFont="1" applyBorder="1" applyAlignment="1">
      <alignment horizontal="left" vertical="center" wrapText="1"/>
    </xf>
    <xf numFmtId="49" fontId="19" fillId="0" borderId="1" xfId="0" applyNumberFormat="1" applyFont="1" applyBorder="1" applyAlignment="1">
      <alignment horizontal="center" vertical="center" wrapText="1"/>
    </xf>
    <xf numFmtId="4" fontId="19" fillId="0" borderId="1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 horizontal="center" vertical="center" wrapText="1"/>
    </xf>
    <xf numFmtId="164" fontId="17" fillId="2" borderId="1" xfId="0" applyNumberFormat="1" applyFont="1" applyFill="1" applyBorder="1" applyAlignment="1">
      <alignment horizontal="center" vertical="center" wrapText="1"/>
    </xf>
    <xf numFmtId="164" fontId="19" fillId="0" borderId="1" xfId="0" applyNumberFormat="1" applyFont="1" applyBorder="1" applyAlignment="1">
      <alignment vertical="center" wrapText="1"/>
    </xf>
    <xf numFmtId="164" fontId="18" fillId="0" borderId="1" xfId="0" applyNumberFormat="1" applyFont="1" applyBorder="1" applyAlignment="1">
      <alignment vertical="center" wrapText="1"/>
    </xf>
    <xf numFmtId="164" fontId="0" fillId="0" borderId="0" xfId="0" applyNumberFormat="1" applyAlignment="1">
      <alignment vertical="center" wrapText="1"/>
    </xf>
    <xf numFmtId="164" fontId="17" fillId="0" borderId="0" xfId="0" applyNumberFormat="1" applyFont="1" applyAlignment="1">
      <alignment vertical="center" wrapText="1"/>
    </xf>
    <xf numFmtId="10" fontId="19" fillId="0" borderId="0" xfId="42" applyNumberFormat="1" applyFont="1" applyAlignment="1">
      <alignment vertical="center" wrapText="1"/>
    </xf>
    <xf numFmtId="164" fontId="0" fillId="0" borderId="0" xfId="0" applyNumberFormat="1" applyBorder="1" applyAlignment="1">
      <alignment vertical="center" wrapText="1"/>
    </xf>
    <xf numFmtId="4" fontId="19" fillId="37" borderId="0" xfId="0" applyNumberFormat="1" applyFont="1" applyFill="1" applyAlignment="1">
      <alignment vertical="center" wrapText="1"/>
    </xf>
    <xf numFmtId="164" fontId="19" fillId="38" borderId="1" xfId="0" applyNumberFormat="1" applyFont="1" applyFill="1" applyBorder="1" applyAlignment="1">
      <alignment vertical="center" wrapText="1"/>
    </xf>
    <xf numFmtId="49" fontId="19" fillId="38" borderId="1" xfId="0" applyNumberFormat="1" applyFont="1" applyFill="1" applyBorder="1" applyAlignment="1">
      <alignment horizontal="left" vertical="center" wrapText="1"/>
    </xf>
    <xf numFmtId="49" fontId="19" fillId="38" borderId="1" xfId="0" applyNumberFormat="1" applyFont="1" applyFill="1" applyBorder="1" applyAlignment="1">
      <alignment horizontal="center" vertical="center" wrapText="1"/>
    </xf>
    <xf numFmtId="4" fontId="19" fillId="38" borderId="1" xfId="0" applyNumberFormat="1" applyFont="1" applyFill="1" applyBorder="1" applyAlignment="1">
      <alignment horizontal="center" vertical="center" wrapText="1"/>
    </xf>
    <xf numFmtId="164" fontId="18" fillId="38" borderId="1" xfId="0" applyNumberFormat="1" applyFont="1" applyFill="1" applyBorder="1" applyAlignment="1">
      <alignment vertical="center" wrapText="1"/>
    </xf>
    <xf numFmtId="4" fontId="0" fillId="0" borderId="0" xfId="0" applyNumberFormat="1" applyBorder="1" applyAlignment="1">
      <alignment vertical="center" wrapText="1"/>
    </xf>
    <xf numFmtId="49" fontId="23" fillId="0" borderId="0" xfId="0" applyNumberFormat="1" applyFont="1" applyBorder="1" applyAlignment="1">
      <alignment vertical="center" wrapText="1"/>
    </xf>
    <xf numFmtId="164" fontId="19" fillId="37" borderId="13" xfId="0" applyNumberFormat="1" applyFont="1" applyFill="1" applyBorder="1" applyAlignment="1">
      <alignment vertical="center" wrapText="1"/>
    </xf>
    <xf numFmtId="49" fontId="17" fillId="2" borderId="22" xfId="0" applyNumberFormat="1" applyFont="1" applyFill="1" applyBorder="1" applyAlignment="1">
      <alignment horizontal="center" vertical="center" wrapText="1"/>
    </xf>
    <xf numFmtId="49" fontId="17" fillId="2" borderId="23" xfId="0" applyNumberFormat="1" applyFont="1" applyFill="1" applyBorder="1" applyAlignment="1">
      <alignment horizontal="center" vertical="center" wrapText="1"/>
    </xf>
    <xf numFmtId="4" fontId="17" fillId="2" borderId="23" xfId="0" applyNumberFormat="1" applyFont="1" applyFill="1" applyBorder="1" applyAlignment="1">
      <alignment horizontal="center" vertical="center" wrapText="1"/>
    </xf>
    <xf numFmtId="164" fontId="17" fillId="2" borderId="23" xfId="0" applyNumberFormat="1" applyFont="1" applyFill="1" applyBorder="1" applyAlignment="1">
      <alignment horizontal="center" vertical="center" wrapText="1"/>
    </xf>
    <xf numFmtId="164" fontId="17" fillId="2" borderId="24" xfId="0" applyNumberFormat="1" applyFont="1" applyFill="1" applyBorder="1" applyAlignment="1">
      <alignment horizontal="center" vertical="center" wrapText="1"/>
    </xf>
    <xf numFmtId="49" fontId="18" fillId="0" borderId="25" xfId="0" applyNumberFormat="1" applyFont="1" applyBorder="1" applyAlignment="1">
      <alignment horizontal="left" vertical="center" wrapText="1"/>
    </xf>
    <xf numFmtId="49" fontId="19" fillId="0" borderId="25" xfId="0" applyNumberFormat="1" applyFont="1" applyBorder="1" applyAlignment="1">
      <alignment horizontal="left" vertical="center" wrapText="1"/>
    </xf>
    <xf numFmtId="164" fontId="18" fillId="0" borderId="26" xfId="0" applyNumberFormat="1" applyFont="1" applyBorder="1" applyAlignment="1">
      <alignment vertical="center" wrapText="1"/>
    </xf>
    <xf numFmtId="49" fontId="19" fillId="38" borderId="25" xfId="0" applyNumberFormat="1" applyFont="1" applyFill="1" applyBorder="1" applyAlignment="1">
      <alignment horizontal="left" vertical="center" wrapText="1"/>
    </xf>
    <xf numFmtId="164" fontId="18" fillId="38" borderId="26" xfId="0" applyNumberFormat="1" applyFont="1" applyFill="1" applyBorder="1" applyAlignment="1">
      <alignment vertical="center" wrapText="1"/>
    </xf>
    <xf numFmtId="164" fontId="18" fillId="2" borderId="26" xfId="0" applyNumberFormat="1" applyFont="1" applyFill="1" applyBorder="1" applyAlignment="1">
      <alignment vertical="center" wrapText="1"/>
    </xf>
    <xf numFmtId="4" fontId="0" fillId="0" borderId="17" xfId="0" applyNumberFormat="1" applyBorder="1" applyAlignment="1">
      <alignment vertical="center" wrapText="1"/>
    </xf>
    <xf numFmtId="164" fontId="17" fillId="0" borderId="18" xfId="0" applyNumberFormat="1" applyFont="1" applyBorder="1" applyAlignment="1">
      <alignment vertical="center" wrapText="1"/>
    </xf>
    <xf numFmtId="49" fontId="17" fillId="2" borderId="25" xfId="0" applyNumberFormat="1" applyFont="1" applyFill="1" applyBorder="1" applyAlignment="1">
      <alignment horizontal="center" vertical="center" wrapText="1"/>
    </xf>
    <xf numFmtId="164" fontId="17" fillId="2" borderId="26" xfId="0" applyNumberFormat="1" applyFont="1" applyFill="1" applyBorder="1" applyAlignment="1">
      <alignment horizontal="center" vertical="center" wrapText="1"/>
    </xf>
    <xf numFmtId="164" fontId="21" fillId="34" borderId="26" xfId="0" applyNumberFormat="1" applyFont="1" applyFill="1" applyBorder="1" applyAlignment="1">
      <alignment vertical="center" wrapText="1"/>
    </xf>
    <xf numFmtId="164" fontId="22" fillId="36" borderId="26" xfId="0" applyNumberFormat="1" applyFont="1" applyFill="1" applyBorder="1" applyAlignment="1">
      <alignment vertical="center" wrapText="1"/>
    </xf>
    <xf numFmtId="10" fontId="22" fillId="36" borderId="26" xfId="42" applyNumberFormat="1" applyFont="1" applyFill="1" applyBorder="1" applyAlignment="1">
      <alignment vertical="center" wrapText="1"/>
    </xf>
    <xf numFmtId="10" fontId="22" fillId="36" borderId="32" xfId="42" applyNumberFormat="1" applyFont="1" applyFill="1" applyBorder="1" applyAlignment="1">
      <alignment vertical="center" wrapText="1"/>
    </xf>
    <xf numFmtId="10" fontId="26" fillId="35" borderId="0" xfId="0" applyNumberFormat="1" applyFont="1" applyFill="1" applyBorder="1" applyAlignment="1">
      <alignment horizontal="left" vertical="center"/>
    </xf>
    <xf numFmtId="0" fontId="26" fillId="35" borderId="0" xfId="0" applyFont="1" applyFill="1" applyBorder="1" applyAlignment="1">
      <alignment horizontal="left" vertical="center"/>
    </xf>
    <xf numFmtId="10" fontId="26" fillId="35" borderId="20" xfId="0" applyNumberFormat="1" applyFont="1" applyFill="1" applyBorder="1" applyAlignment="1">
      <alignment horizontal="left" vertical="center"/>
    </xf>
    <xf numFmtId="0" fontId="26" fillId="35" borderId="20" xfId="0" applyFont="1" applyFill="1" applyBorder="1" applyAlignment="1">
      <alignment horizontal="left" vertical="center"/>
    </xf>
    <xf numFmtId="0" fontId="25" fillId="35" borderId="14" xfId="0" applyFont="1" applyFill="1" applyBorder="1" applyAlignment="1">
      <alignment horizontal="left" vertical="center"/>
    </xf>
    <xf numFmtId="0" fontId="26" fillId="35" borderId="15" xfId="0" applyFont="1" applyFill="1" applyBorder="1" applyAlignment="1">
      <alignment horizontal="left" vertical="center"/>
    </xf>
    <xf numFmtId="164" fontId="26" fillId="35" borderId="16" xfId="0" applyNumberFormat="1" applyFont="1" applyFill="1" applyBorder="1" applyAlignment="1">
      <alignment horizontal="left" vertical="center"/>
    </xf>
    <xf numFmtId="0" fontId="25" fillId="35" borderId="17" xfId="0" applyFont="1" applyFill="1" applyBorder="1" applyAlignment="1">
      <alignment horizontal="left" vertical="center"/>
    </xf>
    <xf numFmtId="164" fontId="26" fillId="35" borderId="0" xfId="0" applyNumberFormat="1" applyFont="1" applyFill="1" applyBorder="1" applyAlignment="1">
      <alignment horizontal="left" vertical="center"/>
    </xf>
    <xf numFmtId="164" fontId="25" fillId="35" borderId="18" xfId="0" applyNumberFormat="1" applyFont="1" applyFill="1" applyBorder="1" applyAlignment="1">
      <alignment horizontal="left" vertical="center"/>
    </xf>
    <xf numFmtId="164" fontId="26" fillId="35" borderId="18" xfId="0" applyNumberFormat="1" applyFont="1" applyFill="1" applyBorder="1" applyAlignment="1">
      <alignment horizontal="left" vertical="center"/>
    </xf>
    <xf numFmtId="0" fontId="25" fillId="35" borderId="19" xfId="0" applyFont="1" applyFill="1" applyBorder="1" applyAlignment="1">
      <alignment horizontal="left" vertical="center"/>
    </xf>
    <xf numFmtId="164" fontId="26" fillId="35" borderId="20" xfId="0" applyNumberFormat="1" applyFont="1" applyFill="1" applyBorder="1" applyAlignment="1">
      <alignment horizontal="left" vertical="center"/>
    </xf>
    <xf numFmtId="164" fontId="25" fillId="35" borderId="21" xfId="0" applyNumberFormat="1" applyFont="1" applyFill="1" applyBorder="1" applyAlignment="1">
      <alignment horizontal="left" vertical="center"/>
    </xf>
    <xf numFmtId="0" fontId="26" fillId="35" borderId="0" xfId="0" applyFont="1" applyFill="1" applyBorder="1" applyAlignment="1">
      <alignment horizontal="left" vertical="center"/>
    </xf>
    <xf numFmtId="49" fontId="24" fillId="0" borderId="14" xfId="0" applyNumberFormat="1" applyFont="1" applyBorder="1" applyAlignment="1">
      <alignment horizontal="center" vertical="center" wrapText="1"/>
    </xf>
    <xf numFmtId="49" fontId="24" fillId="0" borderId="15" xfId="0" applyNumberFormat="1" applyFont="1" applyBorder="1" applyAlignment="1">
      <alignment horizontal="center" vertical="center" wrapText="1"/>
    </xf>
    <xf numFmtId="49" fontId="24" fillId="0" borderId="16" xfId="0" applyNumberFormat="1" applyFont="1" applyBorder="1" applyAlignment="1">
      <alignment horizontal="center" vertical="center" wrapText="1"/>
    </xf>
    <xf numFmtId="49" fontId="24" fillId="0" borderId="17" xfId="0" applyNumberFormat="1" applyFont="1" applyBorder="1" applyAlignment="1">
      <alignment horizontal="center" vertical="center" wrapText="1"/>
    </xf>
    <xf numFmtId="49" fontId="24" fillId="0" borderId="0" xfId="0" applyNumberFormat="1" applyFont="1" applyBorder="1" applyAlignment="1">
      <alignment horizontal="center" vertical="center" wrapText="1"/>
    </xf>
    <xf numFmtId="49" fontId="24" fillId="0" borderId="18" xfId="0" applyNumberFormat="1" applyFont="1" applyBorder="1" applyAlignment="1">
      <alignment horizontal="center" vertical="center" wrapText="1"/>
    </xf>
    <xf numFmtId="49" fontId="24" fillId="0" borderId="19" xfId="0" applyNumberFormat="1" applyFont="1" applyBorder="1" applyAlignment="1">
      <alignment horizontal="center" vertical="center" wrapText="1"/>
    </xf>
    <xf numFmtId="49" fontId="24" fillId="0" borderId="20" xfId="0" applyNumberFormat="1" applyFont="1" applyBorder="1" applyAlignment="1">
      <alignment horizontal="center" vertical="center" wrapText="1"/>
    </xf>
    <xf numFmtId="49" fontId="24" fillId="0" borderId="21" xfId="0" applyNumberFormat="1" applyFont="1" applyBorder="1" applyAlignment="1">
      <alignment horizontal="center" vertical="center" wrapText="1"/>
    </xf>
    <xf numFmtId="0" fontId="27" fillId="39" borderId="33" xfId="0" applyFont="1" applyFill="1" applyBorder="1" applyAlignment="1">
      <alignment horizontal="center" vertical="center" wrapText="1"/>
    </xf>
    <xf numFmtId="0" fontId="27" fillId="39" borderId="34" xfId="0" applyFont="1" applyFill="1" applyBorder="1" applyAlignment="1">
      <alignment horizontal="center" vertical="center" wrapText="1"/>
    </xf>
    <xf numFmtId="0" fontId="27" fillId="39" borderId="35" xfId="0" applyFont="1" applyFill="1" applyBorder="1" applyAlignment="1">
      <alignment horizontal="center" vertical="center" wrapText="1"/>
    </xf>
    <xf numFmtId="49" fontId="18" fillId="0" borderId="27" xfId="0" applyNumberFormat="1" applyFont="1" applyBorder="1" applyAlignment="1">
      <alignment horizontal="right" vertical="center" wrapText="1"/>
    </xf>
    <xf numFmtId="49" fontId="18" fillId="0" borderId="12" xfId="0" applyNumberFormat="1" applyFont="1" applyBorder="1" applyAlignment="1">
      <alignment horizontal="right" vertical="center" wrapText="1"/>
    </xf>
    <xf numFmtId="49" fontId="18" fillId="0" borderId="13" xfId="0" applyNumberFormat="1" applyFont="1" applyBorder="1" applyAlignment="1">
      <alignment horizontal="right" vertical="center" wrapText="1"/>
    </xf>
    <xf numFmtId="49" fontId="18" fillId="0" borderId="1" xfId="0" applyNumberFormat="1" applyFont="1" applyBorder="1" applyAlignment="1">
      <alignment horizontal="left" vertical="center" wrapText="1"/>
    </xf>
    <xf numFmtId="0" fontId="19" fillId="0" borderId="1" xfId="0" applyFont="1" applyBorder="1" applyAlignment="1">
      <alignment horizontal="left" vertical="center" wrapText="1"/>
    </xf>
    <xf numFmtId="0" fontId="19" fillId="0" borderId="26" xfId="0" applyFont="1" applyBorder="1" applyAlignment="1">
      <alignment horizontal="left" vertical="center" wrapText="1"/>
    </xf>
    <xf numFmtId="49" fontId="18" fillId="2" borderId="27" xfId="0" applyNumberFormat="1" applyFont="1" applyFill="1" applyBorder="1" applyAlignment="1">
      <alignment horizontal="right" vertical="center" wrapText="1"/>
    </xf>
    <xf numFmtId="49" fontId="18" fillId="2" borderId="12" xfId="0" applyNumberFormat="1" applyFont="1" applyFill="1" applyBorder="1" applyAlignment="1">
      <alignment horizontal="right" vertical="center" wrapText="1"/>
    </xf>
    <xf numFmtId="49" fontId="18" fillId="2" borderId="13" xfId="0" applyNumberFormat="1" applyFont="1" applyFill="1" applyBorder="1" applyAlignment="1">
      <alignment horizontal="right" vertical="center" wrapText="1"/>
    </xf>
    <xf numFmtId="49" fontId="18" fillId="0" borderId="11" xfId="0" applyNumberFormat="1" applyFont="1" applyBorder="1" applyAlignment="1">
      <alignment horizontal="left" vertical="center" wrapText="1"/>
    </xf>
    <xf numFmtId="49" fontId="18" fillId="0" borderId="12" xfId="0" applyNumberFormat="1" applyFont="1" applyBorder="1" applyAlignment="1">
      <alignment horizontal="left" vertical="center" wrapText="1"/>
    </xf>
    <xf numFmtId="49" fontId="18" fillId="0" borderId="28" xfId="0" applyNumberFormat="1" applyFont="1" applyBorder="1" applyAlignment="1">
      <alignment horizontal="left" vertical="center" wrapText="1"/>
    </xf>
    <xf numFmtId="4" fontId="20" fillId="34" borderId="17" xfId="0" applyNumberFormat="1" applyFont="1" applyFill="1" applyBorder="1" applyAlignment="1">
      <alignment horizontal="center" vertical="center" wrapText="1"/>
    </xf>
    <xf numFmtId="4" fontId="20" fillId="34" borderId="0" xfId="0" applyNumberFormat="1" applyFont="1" applyFill="1" applyBorder="1" applyAlignment="1">
      <alignment horizontal="center" vertical="center" wrapText="1"/>
    </xf>
    <xf numFmtId="4" fontId="20" fillId="34" borderId="18" xfId="0" applyNumberFormat="1" applyFont="1" applyFill="1" applyBorder="1" applyAlignment="1">
      <alignment horizontal="center" vertical="center" wrapText="1"/>
    </xf>
    <xf numFmtId="49" fontId="22" fillId="36" borderId="27" xfId="0" applyNumberFormat="1" applyFont="1" applyFill="1" applyBorder="1" applyAlignment="1">
      <alignment horizontal="right" vertical="center" wrapText="1"/>
    </xf>
    <xf numFmtId="49" fontId="22" fillId="36" borderId="12" xfId="0" applyNumberFormat="1" applyFont="1" applyFill="1" applyBorder="1" applyAlignment="1">
      <alignment horizontal="right" vertical="center" wrapText="1"/>
    </xf>
    <xf numFmtId="49" fontId="22" fillId="36" borderId="13" xfId="0" applyNumberFormat="1" applyFont="1" applyFill="1" applyBorder="1" applyAlignment="1">
      <alignment horizontal="right" vertical="center" wrapText="1"/>
    </xf>
    <xf numFmtId="49" fontId="22" fillId="36" borderId="29" xfId="0" applyNumberFormat="1" applyFont="1" applyFill="1" applyBorder="1" applyAlignment="1">
      <alignment horizontal="right" vertical="center" wrapText="1"/>
    </xf>
    <xf numFmtId="49" fontId="22" fillId="36" borderId="30" xfId="0" applyNumberFormat="1" applyFont="1" applyFill="1" applyBorder="1" applyAlignment="1">
      <alignment horizontal="right" vertical="center" wrapText="1"/>
    </xf>
    <xf numFmtId="49" fontId="22" fillId="36" borderId="31" xfId="0" applyNumberFormat="1" applyFont="1" applyFill="1" applyBorder="1" applyAlignment="1">
      <alignment horizontal="right" vertical="center" wrapText="1"/>
    </xf>
    <xf numFmtId="49" fontId="21" fillId="34" borderId="27" xfId="0" applyNumberFormat="1" applyFont="1" applyFill="1" applyBorder="1" applyAlignment="1">
      <alignment horizontal="right" vertical="center" wrapText="1"/>
    </xf>
    <xf numFmtId="49" fontId="21" fillId="34" borderId="12" xfId="0" applyNumberFormat="1" applyFont="1" applyFill="1" applyBorder="1" applyAlignment="1">
      <alignment horizontal="right" vertical="center" wrapText="1"/>
    </xf>
    <xf numFmtId="49" fontId="21" fillId="34" borderId="13" xfId="0" applyNumberFormat="1" applyFont="1" applyFill="1" applyBorder="1" applyAlignment="1">
      <alignment horizontal="right" vertical="center" wrapText="1"/>
    </xf>
  </cellXfs>
  <cellStyles count="43">
    <cellStyle name="20% - Ênfase1" xfId="1" builtinId="30" customBuiltin="1"/>
    <cellStyle name="20% - Ênfase2" xfId="2" builtinId="34" customBuiltin="1"/>
    <cellStyle name="20% - Ênfase3" xfId="3" builtinId="38" customBuiltin="1"/>
    <cellStyle name="20% - Ênfase4" xfId="4" builtinId="42" customBuiltin="1"/>
    <cellStyle name="20% - Ênfase5" xfId="5" builtinId="46" customBuiltin="1"/>
    <cellStyle name="20% - Ênfase6" xfId="6" builtinId="50" customBuiltin="1"/>
    <cellStyle name="40% - Ênfase1" xfId="7" builtinId="31" customBuiltin="1"/>
    <cellStyle name="40% - Ênfase2" xfId="8" builtinId="35" customBuiltin="1"/>
    <cellStyle name="40% - Ênfase3" xfId="9" builtinId="39" customBuiltin="1"/>
    <cellStyle name="40% - Ênfase4" xfId="10" builtinId="43" customBuiltin="1"/>
    <cellStyle name="40% - Ênfase5" xfId="11" builtinId="47" customBuiltin="1"/>
    <cellStyle name="40% - Ênfase6" xfId="12" builtinId="51" customBuiltin="1"/>
    <cellStyle name="60% - Ênfase1" xfId="13" builtinId="32" customBuiltin="1"/>
    <cellStyle name="60% - Ênfase2" xfId="14" builtinId="36" customBuiltin="1"/>
    <cellStyle name="60% - Ênfase3" xfId="15" builtinId="40" customBuiltin="1"/>
    <cellStyle name="60% - Ênfase4" xfId="16" builtinId="44" customBuiltin="1"/>
    <cellStyle name="60% - Ênfase5" xfId="17" builtinId="48" customBuiltin="1"/>
    <cellStyle name="60% - Ênfase6" xfId="18" builtinId="52" customBuiltin="1"/>
    <cellStyle name="Bom" xfId="19" builtinId="26" customBuiltin="1"/>
    <cellStyle name="Cálculo" xfId="20" builtinId="22" customBuiltin="1"/>
    <cellStyle name="Célula de Verificação" xfId="21" builtinId="23" customBuiltin="1"/>
    <cellStyle name="Célula Vinculada" xfId="22" builtinId="24" customBuiltin="1"/>
    <cellStyle name="Ênfase1" xfId="23" builtinId="29" customBuiltin="1"/>
    <cellStyle name="Ênfase2" xfId="24" builtinId="33" customBuiltin="1"/>
    <cellStyle name="Ênfase3" xfId="25" builtinId="37" customBuiltin="1"/>
    <cellStyle name="Ênfase4" xfId="26" builtinId="41" customBuiltin="1"/>
    <cellStyle name="Ênfase5" xfId="27" builtinId="45" customBuiltin="1"/>
    <cellStyle name="Ênfase6" xfId="28" builtinId="49" customBuiltin="1"/>
    <cellStyle name="Entrada" xfId="29" builtinId="20" customBuiltin="1"/>
    <cellStyle name="Neutro" xfId="30" builtinId="28" customBuiltin="1"/>
    <cellStyle name="Normal" xfId="0" builtinId="0"/>
    <cellStyle name="Nota" xfId="31" builtinId="10" customBuiltin="1"/>
    <cellStyle name="Porcentagem" xfId="42" builtinId="5"/>
    <cellStyle name="Ruim" xfId="32" builtinId="27" customBuiltin="1"/>
    <cellStyle name="Saída" xfId="33" builtinId="21" customBuiltin="1"/>
    <cellStyle name="Texto de Aviso" xfId="34" builtinId="11" customBuiltin="1"/>
    <cellStyle name="Texto Explicativo" xfId="35" builtinId="53" customBuiltin="1"/>
    <cellStyle name="Título" xfId="36" builtinId="15" customBuiltin="1"/>
    <cellStyle name="Título 1" xfId="37" builtinId="16" customBuiltin="1"/>
    <cellStyle name="Título 2" xfId="38" builtinId="17" customBuiltin="1"/>
    <cellStyle name="Título 3" xfId="39" builtinId="18" customBuiltin="1"/>
    <cellStyle name="Título 4" xfId="40" builtinId="19" customBuiltin="1"/>
    <cellStyle name="Total" xfId="41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179351</xdr:colOff>
      <xdr:row>0</xdr:row>
      <xdr:rowOff>84666</xdr:rowOff>
    </xdr:from>
    <xdr:to>
      <xdr:col>0</xdr:col>
      <xdr:colOff>1090084</xdr:colOff>
      <xdr:row>2</xdr:row>
      <xdr:rowOff>299840</xdr:rowOff>
    </xdr:to>
    <xdr:pic>
      <xdr:nvPicPr>
        <xdr:cNvPr id="4" name="Picture 1024" descr="Resultado de imagem para LOGO UNB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23047" b="23047"/>
        <a:stretch>
          <a:fillRect/>
        </a:stretch>
      </xdr:blipFill>
      <xdr:spPr bwMode="auto">
        <a:xfrm>
          <a:off x="179351" y="84666"/>
          <a:ext cx="910733" cy="6173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211824</xdr:colOff>
      <xdr:row>0</xdr:row>
      <xdr:rowOff>94213</xdr:rowOff>
    </xdr:from>
    <xdr:to>
      <xdr:col>1</xdr:col>
      <xdr:colOff>1068917</xdr:colOff>
      <xdr:row>2</xdr:row>
      <xdr:rowOff>287965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5407" y="94213"/>
          <a:ext cx="857093" cy="595919"/>
        </a:xfrm>
        <a:prstGeom prst="rect">
          <a:avLst/>
        </a:prstGeom>
      </xdr:spPr>
    </xdr:pic>
    <xdr:clientData/>
  </xdr:twoCellAnchor>
  <xdr:oneCellAnchor>
    <xdr:from>
      <xdr:col>8</xdr:col>
      <xdr:colOff>254002</xdr:colOff>
      <xdr:row>0</xdr:row>
      <xdr:rowOff>95250</xdr:rowOff>
    </xdr:from>
    <xdr:ext cx="1481666" cy="571500"/>
    <xdr:pic>
      <xdr:nvPicPr>
        <xdr:cNvPr id="7" name="Imagem 6" descr="VERTICAL 1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2752" y="6815667"/>
          <a:ext cx="1481666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026"/>
  <sheetViews>
    <sheetView showGridLines="0" tabSelected="1" topLeftCell="A985" zoomScale="90" zoomScaleNormal="90" zoomScaleSheetLayoutView="100" zoomScalePageLayoutView="55" workbookViewId="0">
      <selection activeCell="H992" sqref="H992"/>
    </sheetView>
  </sheetViews>
  <sheetFormatPr defaultRowHeight="15" x14ac:dyDescent="0.25"/>
  <cols>
    <col min="1" max="1" width="17.28515625" style="1" customWidth="1"/>
    <col min="2" max="2" width="41.5703125" style="1" customWidth="1"/>
    <col min="3" max="3" width="10.42578125" style="1" customWidth="1"/>
    <col min="4" max="4" width="12.85546875" style="1" customWidth="1"/>
    <col min="5" max="5" width="16.28515625" style="12" customWidth="1"/>
    <col min="6" max="6" width="18.5703125" style="12" hidden="1" customWidth="1"/>
    <col min="7" max="9" width="18.5703125" style="12" customWidth="1"/>
    <col min="10" max="10" width="18.5703125" style="13" customWidth="1"/>
    <col min="11" max="11" width="15.5703125" style="1" hidden="1" customWidth="1"/>
    <col min="12" max="12" width="0" style="1" hidden="1" customWidth="1"/>
    <col min="13" max="14" width="10.28515625" style="1" hidden="1" customWidth="1"/>
    <col min="15" max="18" width="0" style="1" hidden="1" customWidth="1"/>
    <col min="19" max="16384" width="9.140625" style="1"/>
  </cols>
  <sheetData>
    <row r="1" spans="1:20" ht="15.75" x14ac:dyDescent="0.25">
      <c r="A1" s="59" t="s">
        <v>0</v>
      </c>
      <c r="B1" s="60"/>
      <c r="C1" s="60"/>
      <c r="D1" s="60"/>
      <c r="E1" s="60"/>
      <c r="F1" s="60"/>
      <c r="G1" s="60"/>
      <c r="H1" s="60"/>
      <c r="I1" s="60"/>
      <c r="J1" s="61"/>
    </row>
    <row r="2" spans="1:20" ht="15.75" x14ac:dyDescent="0.25">
      <c r="A2" s="62" t="s">
        <v>1626</v>
      </c>
      <c r="B2" s="63"/>
      <c r="C2" s="63"/>
      <c r="D2" s="63"/>
      <c r="E2" s="63"/>
      <c r="F2" s="63"/>
      <c r="G2" s="63"/>
      <c r="H2" s="63"/>
      <c r="I2" s="63"/>
      <c r="J2" s="64"/>
    </row>
    <row r="3" spans="1:20" ht="27" customHeight="1" thickBot="1" x14ac:dyDescent="0.3">
      <c r="A3" s="65" t="s">
        <v>1676</v>
      </c>
      <c r="B3" s="66"/>
      <c r="C3" s="66"/>
      <c r="D3" s="66"/>
      <c r="E3" s="66"/>
      <c r="F3" s="66"/>
      <c r="G3" s="66"/>
      <c r="H3" s="66"/>
      <c r="I3" s="66"/>
      <c r="J3" s="67"/>
    </row>
    <row r="4" spans="1:20" x14ac:dyDescent="0.25">
      <c r="A4" s="48" t="s">
        <v>1629</v>
      </c>
      <c r="B4" s="49" t="s">
        <v>1627</v>
      </c>
      <c r="C4" s="49"/>
      <c r="D4" s="49"/>
      <c r="E4" s="49"/>
      <c r="F4" s="49"/>
      <c r="G4" s="49"/>
      <c r="H4" s="49"/>
      <c r="I4" s="49"/>
      <c r="J4" s="50"/>
    </row>
    <row r="5" spans="1:20" x14ac:dyDescent="0.25">
      <c r="A5" s="51" t="s">
        <v>1628</v>
      </c>
      <c r="B5" s="58" t="s">
        <v>1</v>
      </c>
      <c r="C5" s="58"/>
      <c r="D5" s="58"/>
      <c r="E5" s="52"/>
      <c r="F5" s="52"/>
      <c r="G5" s="52"/>
      <c r="H5" s="52"/>
      <c r="I5" s="52"/>
      <c r="J5" s="53"/>
    </row>
    <row r="6" spans="1:20" x14ac:dyDescent="0.25">
      <c r="A6" s="51" t="s">
        <v>1630</v>
      </c>
      <c r="B6" s="58" t="s">
        <v>1631</v>
      </c>
      <c r="C6" s="58"/>
      <c r="D6" s="58"/>
      <c r="E6" s="52"/>
      <c r="F6" s="52"/>
      <c r="G6" s="52"/>
      <c r="H6" s="52"/>
      <c r="I6" s="52"/>
      <c r="J6" s="53"/>
    </row>
    <row r="7" spans="1:20" s="8" customFormat="1" x14ac:dyDescent="0.25">
      <c r="A7" s="51" t="s">
        <v>1632</v>
      </c>
      <c r="B7" s="45" t="s">
        <v>1633</v>
      </c>
      <c r="C7" s="45"/>
      <c r="D7" s="45"/>
      <c r="E7" s="45"/>
      <c r="F7" s="45"/>
      <c r="G7" s="45"/>
      <c r="H7" s="45"/>
      <c r="I7" s="45"/>
      <c r="J7" s="54"/>
    </row>
    <row r="8" spans="1:20" x14ac:dyDescent="0.25">
      <c r="A8" s="51" t="s">
        <v>1634</v>
      </c>
      <c r="B8" s="44">
        <v>0.26929999999999998</v>
      </c>
      <c r="C8" s="45"/>
      <c r="D8" s="45"/>
      <c r="E8" s="52"/>
      <c r="F8" s="52"/>
      <c r="G8" s="52"/>
      <c r="H8" s="52"/>
      <c r="I8" s="52"/>
      <c r="J8" s="53"/>
    </row>
    <row r="9" spans="1:20" ht="15.75" thickBot="1" x14ac:dyDescent="0.3">
      <c r="A9" s="55" t="s">
        <v>1635</v>
      </c>
      <c r="B9" s="46">
        <v>0.20930000000000001</v>
      </c>
      <c r="C9" s="47" t="s">
        <v>1636</v>
      </c>
      <c r="D9" s="47"/>
      <c r="E9" s="56"/>
      <c r="F9" s="56"/>
      <c r="G9" s="56"/>
      <c r="H9" s="56"/>
      <c r="I9" s="56"/>
      <c r="J9" s="57"/>
    </row>
    <row r="10" spans="1:20" ht="30" x14ac:dyDescent="0.25">
      <c r="A10" s="25" t="s">
        <v>2</v>
      </c>
      <c r="B10" s="26" t="s">
        <v>3</v>
      </c>
      <c r="C10" s="26" t="s">
        <v>4</v>
      </c>
      <c r="D10" s="27" t="s">
        <v>5</v>
      </c>
      <c r="E10" s="28" t="s">
        <v>191</v>
      </c>
      <c r="F10" s="28" t="s">
        <v>192</v>
      </c>
      <c r="G10" s="28" t="s">
        <v>193</v>
      </c>
      <c r="H10" s="28" t="s">
        <v>194</v>
      </c>
      <c r="I10" s="28" t="s">
        <v>195</v>
      </c>
      <c r="J10" s="29" t="s">
        <v>196</v>
      </c>
    </row>
    <row r="11" spans="1:20" ht="27.75" customHeight="1" x14ac:dyDescent="0.25">
      <c r="A11" s="30" t="s">
        <v>14</v>
      </c>
      <c r="B11" s="74" t="s">
        <v>15</v>
      </c>
      <c r="C11" s="75"/>
      <c r="D11" s="75"/>
      <c r="E11" s="75"/>
      <c r="F11" s="75"/>
      <c r="G11" s="75"/>
      <c r="H11" s="75"/>
      <c r="I11" s="75"/>
      <c r="J11" s="76"/>
    </row>
    <row r="12" spans="1:20" x14ac:dyDescent="0.25">
      <c r="A12" s="30" t="s">
        <v>16</v>
      </c>
      <c r="B12" s="74" t="s">
        <v>17</v>
      </c>
      <c r="C12" s="75"/>
      <c r="D12" s="75"/>
      <c r="E12" s="75"/>
      <c r="F12" s="75"/>
      <c r="G12" s="75"/>
      <c r="H12" s="75"/>
      <c r="I12" s="75"/>
      <c r="J12" s="76"/>
    </row>
    <row r="13" spans="1:20" ht="20.25" x14ac:dyDescent="0.25">
      <c r="A13" s="30" t="s">
        <v>18</v>
      </c>
      <c r="B13" s="74" t="s">
        <v>19</v>
      </c>
      <c r="C13" s="75"/>
      <c r="D13" s="75"/>
      <c r="E13" s="75"/>
      <c r="F13" s="75"/>
      <c r="G13" s="75"/>
      <c r="H13" s="75"/>
      <c r="I13" s="75"/>
      <c r="J13" s="76"/>
      <c r="K13" s="23"/>
      <c r="L13" s="2"/>
      <c r="M13" s="2"/>
      <c r="N13" s="2"/>
      <c r="O13" s="2"/>
      <c r="P13" s="2"/>
      <c r="Q13" s="2"/>
      <c r="R13" s="2"/>
      <c r="S13" s="2"/>
      <c r="T13" s="2"/>
    </row>
    <row r="14" spans="1:20" ht="20.25" x14ac:dyDescent="0.25">
      <c r="A14" s="30" t="s">
        <v>20</v>
      </c>
      <c r="B14" s="74" t="s">
        <v>21</v>
      </c>
      <c r="C14" s="75"/>
      <c r="D14" s="75"/>
      <c r="E14" s="75"/>
      <c r="F14" s="75"/>
      <c r="G14" s="75"/>
      <c r="H14" s="75"/>
      <c r="I14" s="75"/>
      <c r="J14" s="76"/>
      <c r="K14" s="23"/>
      <c r="L14" s="2"/>
      <c r="M14" s="2"/>
      <c r="N14" s="2"/>
      <c r="O14" s="2"/>
      <c r="P14" s="2"/>
      <c r="Q14" s="2"/>
      <c r="R14" s="2"/>
      <c r="S14" s="2"/>
      <c r="T14" s="2"/>
    </row>
    <row r="15" spans="1:20" ht="51" x14ac:dyDescent="0.25">
      <c r="A15" s="31" t="s">
        <v>22</v>
      </c>
      <c r="B15" s="5" t="s">
        <v>23</v>
      </c>
      <c r="C15" s="6" t="s">
        <v>24</v>
      </c>
      <c r="D15" s="7">
        <v>54</v>
      </c>
      <c r="E15" s="17">
        <f>ROUND(L26*(1-18%),2)</f>
        <v>428.04</v>
      </c>
      <c r="F15" s="10">
        <f>TRUNC(E15*D15,2)</f>
        <v>23114.16</v>
      </c>
      <c r="G15" s="10">
        <f>TRUNC(E15*0.2693,2)</f>
        <v>115.27</v>
      </c>
      <c r="H15" s="10"/>
      <c r="I15" s="10">
        <f>H15+G15+E15</f>
        <v>543.31000000000006</v>
      </c>
      <c r="J15" s="32">
        <f>TRUNC(I15*D15,2)</f>
        <v>29338.74</v>
      </c>
      <c r="K15" s="23"/>
    </row>
    <row r="16" spans="1:20" ht="25.5" x14ac:dyDescent="0.25">
      <c r="A16" s="31" t="s">
        <v>25</v>
      </c>
      <c r="B16" s="5" t="s">
        <v>26</v>
      </c>
      <c r="C16" s="6" t="s">
        <v>12</v>
      </c>
      <c r="D16" s="7">
        <v>3</v>
      </c>
      <c r="E16" s="17">
        <f>ROUND(M27*(1-18%),2)</f>
        <v>717.5</v>
      </c>
      <c r="F16" s="10">
        <f>TRUNC(E16*D16,2)</f>
        <v>2152.5</v>
      </c>
      <c r="G16" s="10">
        <f>TRUNC(E16*0.2693,2)</f>
        <v>193.22</v>
      </c>
      <c r="H16" s="10"/>
      <c r="I16" s="10">
        <f>H16+G16+E16</f>
        <v>910.72</v>
      </c>
      <c r="J16" s="32">
        <f>TRUNC(I16*D16,2)</f>
        <v>2732.16</v>
      </c>
      <c r="K16" s="8"/>
    </row>
    <row r="17" spans="1:22" x14ac:dyDescent="0.25">
      <c r="A17" s="30" t="s">
        <v>27</v>
      </c>
      <c r="B17" s="74" t="s">
        <v>28</v>
      </c>
      <c r="C17" s="75"/>
      <c r="D17" s="75"/>
      <c r="E17" s="75"/>
      <c r="F17" s="75"/>
      <c r="G17" s="75"/>
      <c r="H17" s="75"/>
      <c r="I17" s="75"/>
      <c r="J17" s="76"/>
      <c r="K17" s="4"/>
    </row>
    <row r="18" spans="1:22" s="8" customFormat="1" ht="20.25" customHeight="1" x14ac:dyDescent="0.25">
      <c r="A18" s="31" t="s">
        <v>29</v>
      </c>
      <c r="B18" s="5" t="s">
        <v>30</v>
      </c>
      <c r="C18" s="6" t="s">
        <v>31</v>
      </c>
      <c r="D18" s="7">
        <v>28.8</v>
      </c>
      <c r="E18" s="17">
        <f>ROUND(M29*(1-18%),2)</f>
        <v>499.34</v>
      </c>
      <c r="F18" s="10">
        <f>TRUNC(E18*D18,2)</f>
        <v>14380.99</v>
      </c>
      <c r="G18" s="10">
        <f>TRUNC(E18*0.2693,2)</f>
        <v>134.47</v>
      </c>
      <c r="H18" s="10"/>
      <c r="I18" s="10">
        <f>H18+G18+E18</f>
        <v>633.80999999999995</v>
      </c>
      <c r="J18" s="32">
        <f>TRUNC(I18*D18,2)</f>
        <v>18253.72</v>
      </c>
      <c r="K18" s="4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</row>
    <row r="19" spans="1:22" ht="20.25" customHeight="1" x14ac:dyDescent="0.25">
      <c r="A19" s="30" t="s">
        <v>32</v>
      </c>
      <c r="B19" s="74" t="s">
        <v>33</v>
      </c>
      <c r="C19" s="75"/>
      <c r="D19" s="75"/>
      <c r="E19" s="75"/>
      <c r="F19" s="75"/>
      <c r="G19" s="75"/>
      <c r="H19" s="75"/>
      <c r="I19" s="75"/>
      <c r="J19" s="76"/>
      <c r="K19" s="4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</row>
    <row r="20" spans="1:22" ht="20.25" customHeight="1" x14ac:dyDescent="0.25">
      <c r="A20" s="31" t="s">
        <v>34</v>
      </c>
      <c r="B20" s="5" t="s">
        <v>35</v>
      </c>
      <c r="C20" s="6" t="s">
        <v>31</v>
      </c>
      <c r="D20" s="7">
        <v>38.4</v>
      </c>
      <c r="E20" s="17">
        <f>ROUND(M31*(1-18%),2)</f>
        <v>325.02</v>
      </c>
      <c r="F20" s="10">
        <f>TRUNC(E20*D20,2)</f>
        <v>12480.76</v>
      </c>
      <c r="G20" s="10">
        <f>TRUNC(E20*0.2693,2)</f>
        <v>87.52</v>
      </c>
      <c r="H20" s="10"/>
      <c r="I20" s="10">
        <f>H20+G20+E20</f>
        <v>412.53999999999996</v>
      </c>
      <c r="J20" s="32">
        <f>TRUNC(I20*D20,2)</f>
        <v>15841.53</v>
      </c>
      <c r="K20" s="4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</row>
    <row r="21" spans="1:22" ht="45" x14ac:dyDescent="0.25">
      <c r="A21" s="30" t="s">
        <v>36</v>
      </c>
      <c r="B21" s="74" t="s">
        <v>37</v>
      </c>
      <c r="C21" s="75"/>
      <c r="D21" s="75"/>
      <c r="E21" s="75"/>
      <c r="F21" s="75"/>
      <c r="G21" s="75"/>
      <c r="H21" s="75"/>
      <c r="I21" s="75"/>
      <c r="J21" s="76"/>
      <c r="K21" s="4"/>
      <c r="L21" s="8" t="s">
        <v>191</v>
      </c>
      <c r="M21" s="8"/>
      <c r="N21" s="8"/>
      <c r="O21" s="8"/>
      <c r="P21" s="8"/>
      <c r="Q21" s="8"/>
      <c r="R21" s="8"/>
      <c r="S21" s="8"/>
      <c r="T21" s="8"/>
      <c r="U21" s="8"/>
    </row>
    <row r="22" spans="1:22" ht="51" x14ac:dyDescent="0.25">
      <c r="A22" s="31" t="s">
        <v>38</v>
      </c>
      <c r="B22" s="5" t="s">
        <v>39</v>
      </c>
      <c r="C22" s="6" t="s">
        <v>31</v>
      </c>
      <c r="D22" s="7">
        <v>21.22</v>
      </c>
      <c r="E22" s="17">
        <f>ROUND(M33*(1-18%),2)</f>
        <v>560.87</v>
      </c>
      <c r="F22" s="10">
        <f>TRUNC(E22*D22,2)</f>
        <v>11901.66</v>
      </c>
      <c r="G22" s="10">
        <f>TRUNC(E22*0.2693,2)</f>
        <v>151.04</v>
      </c>
      <c r="H22" s="10"/>
      <c r="I22" s="10">
        <f>H22+G22+E22</f>
        <v>711.91</v>
      </c>
      <c r="J22" s="32">
        <f>TRUNC(I22*D22,2)</f>
        <v>15106.73</v>
      </c>
      <c r="K22" s="8" t="s">
        <v>2</v>
      </c>
      <c r="L22" s="4"/>
      <c r="M22" s="4"/>
      <c r="N22" s="4"/>
      <c r="O22" s="4"/>
      <c r="P22" s="4"/>
      <c r="Q22" s="4"/>
      <c r="R22" s="4"/>
      <c r="S22" s="4"/>
    </row>
    <row r="23" spans="1:22" x14ac:dyDescent="0.25">
      <c r="A23" s="30" t="s">
        <v>40</v>
      </c>
      <c r="B23" s="74" t="s">
        <v>41</v>
      </c>
      <c r="C23" s="75"/>
      <c r="D23" s="75"/>
      <c r="E23" s="75"/>
      <c r="F23" s="75"/>
      <c r="G23" s="75"/>
      <c r="H23" s="75"/>
      <c r="I23" s="75"/>
      <c r="J23" s="76"/>
      <c r="K23" s="4" t="s">
        <v>14</v>
      </c>
      <c r="L23" s="4"/>
      <c r="M23" s="4"/>
      <c r="N23" s="4"/>
      <c r="O23" s="4"/>
      <c r="P23" s="4"/>
      <c r="Q23" s="4"/>
      <c r="R23" s="4"/>
      <c r="S23" s="4"/>
    </row>
    <row r="24" spans="1:22" x14ac:dyDescent="0.25">
      <c r="A24" s="30" t="s">
        <v>42</v>
      </c>
      <c r="B24" s="74" t="s">
        <v>43</v>
      </c>
      <c r="C24" s="75"/>
      <c r="D24" s="75"/>
      <c r="E24" s="75"/>
      <c r="F24" s="75"/>
      <c r="G24" s="75"/>
      <c r="H24" s="75"/>
      <c r="I24" s="75"/>
      <c r="J24" s="76"/>
      <c r="K24" s="4" t="s">
        <v>16</v>
      </c>
      <c r="L24" s="4"/>
      <c r="M24" s="4"/>
      <c r="N24" s="4"/>
      <c r="O24" s="4"/>
      <c r="P24" s="4"/>
      <c r="Q24" s="4"/>
      <c r="R24" s="4"/>
      <c r="S24" s="4"/>
    </row>
    <row r="25" spans="1:22" ht="51" x14ac:dyDescent="0.25">
      <c r="A25" s="31" t="s">
        <v>44</v>
      </c>
      <c r="B25" s="5" t="s">
        <v>45</v>
      </c>
      <c r="C25" s="6" t="s">
        <v>46</v>
      </c>
      <c r="D25" s="7">
        <v>117.34</v>
      </c>
      <c r="E25" s="17">
        <f>ROUND(M36*(1-18%),2)</f>
        <v>18.37</v>
      </c>
      <c r="F25" s="10">
        <f>TRUNC(E25*D25,2)</f>
        <v>2155.5300000000002</v>
      </c>
      <c r="G25" s="10">
        <f>TRUNC(E25*0.2693,2)</f>
        <v>4.9400000000000004</v>
      </c>
      <c r="H25" s="10"/>
      <c r="I25" s="10">
        <f>H25+G25+E25</f>
        <v>23.310000000000002</v>
      </c>
      <c r="J25" s="32">
        <f>TRUNC(I25*D25,2)</f>
        <v>2735.19</v>
      </c>
      <c r="K25" s="4" t="s">
        <v>18</v>
      </c>
      <c r="L25" s="4"/>
      <c r="M25" s="4"/>
      <c r="N25" s="4"/>
      <c r="O25" s="4"/>
      <c r="P25" s="4"/>
      <c r="Q25" s="4"/>
      <c r="R25" s="4"/>
      <c r="S25" s="4"/>
    </row>
    <row r="26" spans="1:22" ht="51" x14ac:dyDescent="0.25">
      <c r="A26" s="31" t="s">
        <v>47</v>
      </c>
      <c r="B26" s="5" t="s">
        <v>48</v>
      </c>
      <c r="C26" s="6" t="s">
        <v>12</v>
      </c>
      <c r="D26" s="7">
        <v>1</v>
      </c>
      <c r="E26" s="17">
        <f>ROUND(M37*(1-18%),2)</f>
        <v>3753.07</v>
      </c>
      <c r="F26" s="10">
        <f>TRUNC(E26*D26,2)</f>
        <v>3753.07</v>
      </c>
      <c r="G26" s="10">
        <f>TRUNC(E26*0.2693,2)</f>
        <v>1010.7</v>
      </c>
      <c r="H26" s="10"/>
      <c r="I26" s="10">
        <f>H26+G26+E26</f>
        <v>4763.7700000000004</v>
      </c>
      <c r="J26" s="32">
        <f>TRUNC(I26*D26,2)</f>
        <v>4763.7700000000004</v>
      </c>
      <c r="K26" s="4" t="s">
        <v>20</v>
      </c>
      <c r="L26" s="16">
        <v>522</v>
      </c>
      <c r="M26" s="4"/>
      <c r="N26" s="4"/>
      <c r="O26" s="4"/>
      <c r="P26" s="4"/>
      <c r="Q26" s="4"/>
      <c r="R26" s="4"/>
      <c r="S26" s="4"/>
    </row>
    <row r="27" spans="1:22" x14ac:dyDescent="0.25">
      <c r="A27" s="30" t="s">
        <v>49</v>
      </c>
      <c r="B27" s="74" t="s">
        <v>50</v>
      </c>
      <c r="C27" s="75"/>
      <c r="D27" s="75"/>
      <c r="E27" s="75"/>
      <c r="F27" s="75"/>
      <c r="G27" s="75"/>
      <c r="H27" s="75"/>
      <c r="I27" s="75"/>
      <c r="J27" s="76"/>
      <c r="K27" s="16" t="s">
        <v>22</v>
      </c>
      <c r="L27" s="4"/>
      <c r="M27" s="4">
        <v>875</v>
      </c>
      <c r="N27" s="4"/>
      <c r="O27" s="4"/>
      <c r="P27" s="4"/>
      <c r="Q27" s="4"/>
      <c r="R27" s="4"/>
      <c r="S27" s="4"/>
      <c r="T27" s="4"/>
    </row>
    <row r="28" spans="1:22" ht="63.75" x14ac:dyDescent="0.25">
      <c r="A28" s="31" t="s">
        <v>51</v>
      </c>
      <c r="B28" s="5" t="s">
        <v>52</v>
      </c>
      <c r="C28" s="6" t="s">
        <v>46</v>
      </c>
      <c r="D28" s="7">
        <v>75.599999999999994</v>
      </c>
      <c r="E28" s="17">
        <f>ROUND(M39*(1-18%),2)</f>
        <v>5.73</v>
      </c>
      <c r="F28" s="10">
        <f>TRUNC(E28*D28,2)</f>
        <v>433.18</v>
      </c>
      <c r="G28" s="10">
        <f>TRUNC(E28*0.2693,2)</f>
        <v>1.54</v>
      </c>
      <c r="H28" s="10"/>
      <c r="I28" s="10">
        <f>H28+G28+E28</f>
        <v>7.2700000000000005</v>
      </c>
      <c r="J28" s="32">
        <f>TRUNC(I28*D28,2)</f>
        <v>549.61</v>
      </c>
      <c r="K28" s="24" t="s">
        <v>1640</v>
      </c>
      <c r="L28" s="4"/>
      <c r="M28" s="4"/>
      <c r="N28" s="4"/>
      <c r="O28" s="4"/>
      <c r="P28" s="4"/>
      <c r="Q28" s="4"/>
      <c r="R28" s="4"/>
      <c r="S28" s="4"/>
      <c r="T28" s="4"/>
    </row>
    <row r="29" spans="1:22" ht="38.25" x14ac:dyDescent="0.25">
      <c r="A29" s="31" t="s">
        <v>53</v>
      </c>
      <c r="B29" s="5" t="s">
        <v>54</v>
      </c>
      <c r="C29" s="6" t="s">
        <v>12</v>
      </c>
      <c r="D29" s="7">
        <v>1</v>
      </c>
      <c r="E29" s="17">
        <f>ROUND(M40*(1-18%),2)</f>
        <v>60.13</v>
      </c>
      <c r="F29" s="10">
        <f>TRUNC(E29*D29,2)</f>
        <v>60.13</v>
      </c>
      <c r="G29" s="10">
        <f>TRUNC(E29*0.2693,2)</f>
        <v>16.190000000000001</v>
      </c>
      <c r="H29" s="10"/>
      <c r="I29" s="10">
        <f>H29+G29+E29</f>
        <v>76.320000000000007</v>
      </c>
      <c r="J29" s="32">
        <f>TRUNC(I29*D29,2)</f>
        <v>76.319999999999993</v>
      </c>
      <c r="K29" s="4" t="s">
        <v>27</v>
      </c>
      <c r="L29" s="4"/>
      <c r="M29" s="4">
        <v>608.95000000000005</v>
      </c>
      <c r="N29" s="4"/>
      <c r="O29" s="4"/>
      <c r="P29" s="4"/>
      <c r="Q29" s="4"/>
      <c r="R29" s="4"/>
      <c r="S29" s="4"/>
      <c r="T29" s="4"/>
    </row>
    <row r="30" spans="1:22" ht="25.5" x14ac:dyDescent="0.25">
      <c r="A30" s="33" t="s">
        <v>55</v>
      </c>
      <c r="B30" s="18" t="s">
        <v>56</v>
      </c>
      <c r="C30" s="19" t="s">
        <v>46</v>
      </c>
      <c r="D30" s="20">
        <v>75.599999999999994</v>
      </c>
      <c r="E30" s="17">
        <f>ROUND(M41*(1-18%),2)</f>
        <v>12.95</v>
      </c>
      <c r="F30" s="10">
        <f>TRUNC(E30*D30,2)</f>
        <v>979.02</v>
      </c>
      <c r="G30" s="17">
        <f>TRUNC(E30*0.2693,2)</f>
        <v>3.48</v>
      </c>
      <c r="H30" s="17"/>
      <c r="I30" s="17">
        <f>H30+G30+E30</f>
        <v>16.43</v>
      </c>
      <c r="J30" s="34">
        <f>TRUNC(I30*D30,2)</f>
        <v>1242.0999999999999</v>
      </c>
      <c r="K30" s="16">
        <v>93584</v>
      </c>
      <c r="L30" s="4"/>
      <c r="M30" s="4"/>
      <c r="N30" s="4"/>
      <c r="O30" s="4"/>
      <c r="P30" s="4"/>
      <c r="Q30" s="4"/>
      <c r="R30" s="4"/>
      <c r="S30" s="4"/>
      <c r="T30" s="4"/>
    </row>
    <row r="31" spans="1:22" x14ac:dyDescent="0.25">
      <c r="A31" s="30" t="s">
        <v>57</v>
      </c>
      <c r="B31" s="74" t="s">
        <v>58</v>
      </c>
      <c r="C31" s="75"/>
      <c r="D31" s="75"/>
      <c r="E31" s="75"/>
      <c r="F31" s="75"/>
      <c r="G31" s="75"/>
      <c r="H31" s="75"/>
      <c r="I31" s="75"/>
      <c r="J31" s="76"/>
      <c r="K31" s="4" t="s">
        <v>32</v>
      </c>
      <c r="L31" s="4"/>
      <c r="M31" s="4">
        <v>396.37</v>
      </c>
      <c r="N31" s="4"/>
      <c r="O31" s="4"/>
      <c r="P31" s="4"/>
      <c r="Q31" s="4"/>
      <c r="R31" s="4"/>
      <c r="S31" s="4"/>
      <c r="T31" s="4"/>
    </row>
    <row r="32" spans="1:22" ht="51" x14ac:dyDescent="0.25">
      <c r="A32" s="31" t="s">
        <v>59</v>
      </c>
      <c r="B32" s="5" t="s">
        <v>60</v>
      </c>
      <c r="C32" s="6" t="s">
        <v>46</v>
      </c>
      <c r="D32" s="7">
        <v>32.9</v>
      </c>
      <c r="E32" s="17">
        <f>ROUND(M43*(1-18%),2)</f>
        <v>17.36</v>
      </c>
      <c r="F32" s="10">
        <f>TRUNC(E32*D32,2)</f>
        <v>571.14</v>
      </c>
      <c r="G32" s="10">
        <f>TRUNC(E32*0.2693,2)</f>
        <v>4.67</v>
      </c>
      <c r="H32" s="10"/>
      <c r="I32" s="10">
        <f>H32+G32+E32</f>
        <v>22.03</v>
      </c>
      <c r="J32" s="32">
        <f>TRUNC(I32*D32,2)</f>
        <v>724.78</v>
      </c>
      <c r="K32" s="16">
        <v>93210</v>
      </c>
      <c r="L32" s="4"/>
      <c r="M32" s="4"/>
      <c r="N32" s="4"/>
      <c r="O32" s="4"/>
      <c r="P32" s="4"/>
      <c r="Q32" s="4"/>
      <c r="R32" s="4"/>
      <c r="S32" s="4"/>
      <c r="T32" s="4"/>
    </row>
    <row r="33" spans="1:20" x14ac:dyDescent="0.25">
      <c r="A33" s="30" t="s">
        <v>61</v>
      </c>
      <c r="B33" s="74" t="s">
        <v>62</v>
      </c>
      <c r="C33" s="75"/>
      <c r="D33" s="75"/>
      <c r="E33" s="75"/>
      <c r="F33" s="75"/>
      <c r="G33" s="75"/>
      <c r="H33" s="75"/>
      <c r="I33" s="75"/>
      <c r="J33" s="76"/>
      <c r="K33" s="4" t="s">
        <v>36</v>
      </c>
      <c r="L33" s="4"/>
      <c r="M33" s="4">
        <v>683.99</v>
      </c>
      <c r="N33" s="4"/>
      <c r="O33" s="4"/>
      <c r="P33" s="4"/>
      <c r="Q33" s="4"/>
      <c r="R33" s="4"/>
      <c r="S33" s="4"/>
      <c r="T33" s="4"/>
    </row>
    <row r="34" spans="1:20" x14ac:dyDescent="0.25">
      <c r="A34" s="30" t="s">
        <v>63</v>
      </c>
      <c r="B34" s="74" t="s">
        <v>64</v>
      </c>
      <c r="C34" s="75"/>
      <c r="D34" s="75"/>
      <c r="E34" s="75"/>
      <c r="F34" s="75"/>
      <c r="G34" s="75"/>
      <c r="H34" s="75"/>
      <c r="I34" s="75"/>
      <c r="J34" s="76"/>
      <c r="K34" s="4">
        <v>93212</v>
      </c>
      <c r="L34" s="4"/>
      <c r="M34" s="4"/>
      <c r="N34" s="4"/>
      <c r="O34" s="4"/>
      <c r="P34" s="4"/>
      <c r="Q34" s="4"/>
      <c r="R34" s="4"/>
      <c r="S34" s="4"/>
      <c r="T34" s="4"/>
    </row>
    <row r="35" spans="1:20" ht="38.25" x14ac:dyDescent="0.25">
      <c r="A35" s="31" t="s">
        <v>65</v>
      </c>
      <c r="B35" s="5" t="s">
        <v>66</v>
      </c>
      <c r="C35" s="6" t="s">
        <v>46</v>
      </c>
      <c r="D35" s="7">
        <v>260</v>
      </c>
      <c r="E35" s="17">
        <f>ROUND(M46*(1-18%),2)</f>
        <v>111.11</v>
      </c>
      <c r="F35" s="10">
        <f>TRUNC(E35*D35,2)</f>
        <v>28888.6</v>
      </c>
      <c r="G35" s="10">
        <f>TRUNC(E35*0.2693,2)</f>
        <v>29.92</v>
      </c>
      <c r="H35" s="10"/>
      <c r="I35" s="10">
        <f>H35+G35+E35</f>
        <v>141.03</v>
      </c>
      <c r="J35" s="32">
        <f>TRUNC(I35*D35,2)</f>
        <v>36667.800000000003</v>
      </c>
      <c r="K35" s="4" t="s">
        <v>40</v>
      </c>
      <c r="L35" s="4"/>
      <c r="M35" s="4"/>
      <c r="N35" s="4"/>
      <c r="O35" s="4"/>
      <c r="P35" s="4"/>
      <c r="Q35" s="4"/>
      <c r="R35" s="4"/>
      <c r="S35" s="4"/>
      <c r="T35" s="4"/>
    </row>
    <row r="36" spans="1:20" x14ac:dyDescent="0.25">
      <c r="A36" s="30" t="s">
        <v>67</v>
      </c>
      <c r="B36" s="74" t="s">
        <v>68</v>
      </c>
      <c r="C36" s="75"/>
      <c r="D36" s="75"/>
      <c r="E36" s="75"/>
      <c r="F36" s="75"/>
      <c r="G36" s="75"/>
      <c r="H36" s="75"/>
      <c r="I36" s="75"/>
      <c r="J36" s="76"/>
      <c r="K36" s="4" t="s">
        <v>42</v>
      </c>
      <c r="L36" s="4"/>
      <c r="M36" s="4">
        <v>22.4</v>
      </c>
      <c r="N36" s="4"/>
      <c r="O36" s="4"/>
      <c r="P36" s="4"/>
      <c r="Q36" s="4"/>
      <c r="R36" s="4"/>
      <c r="S36" s="4"/>
      <c r="T36" s="4"/>
    </row>
    <row r="37" spans="1:20" ht="25.5" x14ac:dyDescent="0.25">
      <c r="A37" s="31" t="s">
        <v>69</v>
      </c>
      <c r="B37" s="5" t="s">
        <v>70</v>
      </c>
      <c r="C37" s="6" t="s">
        <v>31</v>
      </c>
      <c r="D37" s="7">
        <v>18.649999999999999</v>
      </c>
      <c r="E37" s="17">
        <f>ROUND(M48*(1-18%),2)</f>
        <v>281.25</v>
      </c>
      <c r="F37" s="10">
        <f>TRUNC(E37*D37,2)</f>
        <v>5245.31</v>
      </c>
      <c r="G37" s="10">
        <f>TRUNC(E37*0.2693,2)</f>
        <v>75.739999999999995</v>
      </c>
      <c r="H37" s="10"/>
      <c r="I37" s="10">
        <f>H37+G37+E37</f>
        <v>356.99</v>
      </c>
      <c r="J37" s="32">
        <f>TRUNC(I37*D37,2)</f>
        <v>6657.86</v>
      </c>
      <c r="K37" s="4">
        <v>89357</v>
      </c>
      <c r="L37" s="4"/>
      <c r="M37" s="4">
        <v>4576.91</v>
      </c>
      <c r="N37" s="4"/>
      <c r="O37" s="4"/>
      <c r="P37" s="4"/>
      <c r="Q37" s="4"/>
      <c r="R37" s="4"/>
      <c r="S37" s="4"/>
      <c r="T37" s="4"/>
    </row>
    <row r="38" spans="1:20" x14ac:dyDescent="0.25">
      <c r="A38" s="30" t="s">
        <v>71</v>
      </c>
      <c r="B38" s="74" t="s">
        <v>72</v>
      </c>
      <c r="C38" s="75"/>
      <c r="D38" s="75"/>
      <c r="E38" s="75"/>
      <c r="F38" s="75"/>
      <c r="G38" s="75"/>
      <c r="H38" s="75"/>
      <c r="I38" s="75"/>
      <c r="J38" s="76"/>
      <c r="K38" s="16">
        <v>93214</v>
      </c>
      <c r="L38" s="4"/>
      <c r="M38" s="4"/>
      <c r="N38" s="4"/>
      <c r="O38" s="4"/>
      <c r="P38" s="4"/>
      <c r="Q38" s="4"/>
      <c r="R38" s="4"/>
      <c r="S38" s="4"/>
      <c r="T38" s="4"/>
    </row>
    <row r="39" spans="1:20" ht="25.5" x14ac:dyDescent="0.25">
      <c r="A39" s="31" t="s">
        <v>73</v>
      </c>
      <c r="B39" s="5" t="s">
        <v>74</v>
      </c>
      <c r="C39" s="6" t="s">
        <v>12</v>
      </c>
      <c r="D39" s="7">
        <v>1</v>
      </c>
      <c r="E39" s="17">
        <f>ROUND(M50*(1-18%),2)</f>
        <v>2572.5</v>
      </c>
      <c r="F39" s="10">
        <f>TRUNC(E39*D39,2)</f>
        <v>2572.5</v>
      </c>
      <c r="G39" s="10">
        <f>TRUNC(E39*0.2693,2)</f>
        <v>692.77</v>
      </c>
      <c r="H39" s="10"/>
      <c r="I39" s="10">
        <f>H39+G39+E39</f>
        <v>3265.27</v>
      </c>
      <c r="J39" s="32">
        <f>TRUNC(I39*D39,2)</f>
        <v>3265.27</v>
      </c>
      <c r="K39" s="4" t="s">
        <v>49</v>
      </c>
      <c r="L39" s="4"/>
      <c r="M39" s="4">
        <v>6.99</v>
      </c>
      <c r="N39" s="4"/>
      <c r="O39" s="4"/>
      <c r="P39" s="4"/>
      <c r="Q39" s="4"/>
      <c r="R39" s="4"/>
      <c r="S39" s="4"/>
      <c r="T39" s="4"/>
    </row>
    <row r="40" spans="1:20" x14ac:dyDescent="0.25">
      <c r="A40" s="30" t="s">
        <v>75</v>
      </c>
      <c r="B40" s="74" t="s">
        <v>76</v>
      </c>
      <c r="C40" s="75"/>
      <c r="D40" s="75"/>
      <c r="E40" s="75"/>
      <c r="F40" s="75"/>
      <c r="G40" s="75"/>
      <c r="H40" s="75"/>
      <c r="I40" s="75"/>
      <c r="J40" s="76"/>
      <c r="K40" s="16">
        <v>91846</v>
      </c>
      <c r="L40" s="4"/>
      <c r="M40" s="4">
        <v>73.33</v>
      </c>
      <c r="N40" s="4"/>
      <c r="O40" s="4"/>
      <c r="P40" s="4"/>
      <c r="Q40" s="4"/>
      <c r="R40" s="4"/>
      <c r="S40" s="4"/>
      <c r="T40" s="4"/>
    </row>
    <row r="41" spans="1:20" x14ac:dyDescent="0.25">
      <c r="A41" s="30" t="s">
        <v>77</v>
      </c>
      <c r="B41" s="74" t="s">
        <v>78</v>
      </c>
      <c r="C41" s="75"/>
      <c r="D41" s="75"/>
      <c r="E41" s="75"/>
      <c r="F41" s="75"/>
      <c r="G41" s="75"/>
      <c r="H41" s="75"/>
      <c r="I41" s="75"/>
      <c r="J41" s="76"/>
      <c r="K41" s="4">
        <v>93670</v>
      </c>
      <c r="L41" s="4"/>
      <c r="M41" s="4">
        <v>15.79</v>
      </c>
      <c r="N41" s="4"/>
      <c r="O41" s="4"/>
      <c r="P41" s="4"/>
      <c r="Q41" s="4"/>
      <c r="R41" s="4"/>
      <c r="S41" s="4"/>
      <c r="T41" s="4"/>
    </row>
    <row r="42" spans="1:20" ht="25.5" x14ac:dyDescent="0.25">
      <c r="A42" s="30" t="s">
        <v>79</v>
      </c>
      <c r="B42" s="74" t="s">
        <v>80</v>
      </c>
      <c r="C42" s="75"/>
      <c r="D42" s="75"/>
      <c r="E42" s="75"/>
      <c r="F42" s="75"/>
      <c r="G42" s="75"/>
      <c r="H42" s="75"/>
      <c r="I42" s="75"/>
      <c r="J42" s="76"/>
      <c r="K42" s="16" t="s">
        <v>1641</v>
      </c>
      <c r="L42" s="4"/>
      <c r="M42" s="4"/>
      <c r="N42" s="4"/>
      <c r="O42" s="4"/>
      <c r="P42" s="4"/>
      <c r="Q42" s="4"/>
      <c r="R42" s="4"/>
      <c r="S42" s="4"/>
      <c r="T42" s="4"/>
    </row>
    <row r="43" spans="1:20" ht="25.5" x14ac:dyDescent="0.25">
      <c r="A43" s="31" t="s">
        <v>81</v>
      </c>
      <c r="B43" s="5" t="s">
        <v>1623</v>
      </c>
      <c r="C43" s="6" t="s">
        <v>82</v>
      </c>
      <c r="D43" s="7">
        <v>0.51</v>
      </c>
      <c r="E43" s="17">
        <f>ROUND(M54*(1-18%),2)</f>
        <v>160.41999999999999</v>
      </c>
      <c r="F43" s="10">
        <f>TRUNC(E43*D43,2)</f>
        <v>81.81</v>
      </c>
      <c r="G43" s="10">
        <f>TRUNC(E43*0.2693,2)</f>
        <v>43.2</v>
      </c>
      <c r="H43" s="10"/>
      <c r="I43" s="10">
        <f>H43+G43+E43</f>
        <v>203.62</v>
      </c>
      <c r="J43" s="32">
        <f>TRUNC(I43*D43,2)</f>
        <v>103.84</v>
      </c>
      <c r="K43" s="4" t="s">
        <v>57</v>
      </c>
      <c r="L43" s="4"/>
      <c r="M43" s="4">
        <v>21.17</v>
      </c>
      <c r="N43" s="4"/>
      <c r="O43" s="4"/>
      <c r="P43" s="4"/>
      <c r="Q43" s="4"/>
      <c r="R43" s="4"/>
      <c r="S43" s="4"/>
      <c r="T43" s="4"/>
    </row>
    <row r="44" spans="1:20" x14ac:dyDescent="0.25">
      <c r="A44" s="30" t="s">
        <v>83</v>
      </c>
      <c r="B44" s="74" t="s">
        <v>84</v>
      </c>
      <c r="C44" s="75"/>
      <c r="D44" s="75"/>
      <c r="E44" s="75"/>
      <c r="F44" s="75"/>
      <c r="G44" s="75"/>
      <c r="H44" s="75"/>
      <c r="I44" s="75"/>
      <c r="J44" s="76"/>
      <c r="K44" s="4">
        <v>89848</v>
      </c>
      <c r="L44" s="4"/>
      <c r="M44" s="4"/>
      <c r="N44" s="4"/>
      <c r="O44" s="4"/>
      <c r="P44" s="4"/>
      <c r="Q44" s="4"/>
      <c r="R44" s="4"/>
      <c r="S44" s="4"/>
      <c r="T44" s="4"/>
    </row>
    <row r="45" spans="1:20" ht="38.25" x14ac:dyDescent="0.25">
      <c r="A45" s="31" t="s">
        <v>85</v>
      </c>
      <c r="B45" s="5" t="s">
        <v>86</v>
      </c>
      <c r="C45" s="6" t="s">
        <v>82</v>
      </c>
      <c r="D45" s="7">
        <v>1.35</v>
      </c>
      <c r="E45" s="17">
        <f>ROUND(M56*(1-18%),2)</f>
        <v>32.46</v>
      </c>
      <c r="F45" s="10">
        <f>TRUNC(E45*D45,2)</f>
        <v>43.82</v>
      </c>
      <c r="G45" s="10">
        <f>TRUNC(E45*0.2693,2)</f>
        <v>8.74</v>
      </c>
      <c r="H45" s="10"/>
      <c r="I45" s="10">
        <f>H45+G45+E45</f>
        <v>41.2</v>
      </c>
      <c r="J45" s="32">
        <f>TRUNC(I45*D45,2)</f>
        <v>55.62</v>
      </c>
      <c r="K45" s="4" t="s">
        <v>61</v>
      </c>
      <c r="L45" s="4"/>
      <c r="M45" s="4"/>
      <c r="N45" s="4"/>
      <c r="O45" s="4"/>
      <c r="P45" s="4"/>
      <c r="Q45" s="4"/>
      <c r="R45" s="4"/>
      <c r="S45" s="4"/>
      <c r="T45" s="4"/>
    </row>
    <row r="46" spans="1:20" ht="25.5" x14ac:dyDescent="0.25">
      <c r="A46" s="31" t="s">
        <v>87</v>
      </c>
      <c r="B46" s="5" t="s">
        <v>1624</v>
      </c>
      <c r="C46" s="6" t="s">
        <v>82</v>
      </c>
      <c r="D46" s="7">
        <v>0.14000000000000001</v>
      </c>
      <c r="E46" s="17">
        <f>ROUND(M57*(1-18%),2)</f>
        <v>61.02</v>
      </c>
      <c r="F46" s="10">
        <f>TRUNC(E46*D46,2)</f>
        <v>8.5399999999999991</v>
      </c>
      <c r="G46" s="10">
        <f>TRUNC(E46*0.2693,2)</f>
        <v>16.43</v>
      </c>
      <c r="H46" s="10"/>
      <c r="I46" s="10">
        <f>H46+G46+E46</f>
        <v>77.45</v>
      </c>
      <c r="J46" s="32">
        <f>TRUNC(I46*D46,2)</f>
        <v>10.84</v>
      </c>
      <c r="K46" s="4" t="s">
        <v>63</v>
      </c>
      <c r="L46" s="4"/>
      <c r="M46" s="4">
        <v>135.5</v>
      </c>
      <c r="N46" s="4"/>
      <c r="O46" s="4"/>
      <c r="P46" s="4"/>
      <c r="Q46" s="4"/>
      <c r="R46" s="4"/>
      <c r="S46" s="4"/>
      <c r="T46" s="4"/>
    </row>
    <row r="47" spans="1:20" x14ac:dyDescent="0.25">
      <c r="A47" s="30" t="s">
        <v>88</v>
      </c>
      <c r="B47" s="74" t="s">
        <v>89</v>
      </c>
      <c r="C47" s="75"/>
      <c r="D47" s="75"/>
      <c r="E47" s="75"/>
      <c r="F47" s="75"/>
      <c r="G47" s="75"/>
      <c r="H47" s="75"/>
      <c r="I47" s="75"/>
      <c r="J47" s="76"/>
      <c r="K47" s="16" t="s">
        <v>65</v>
      </c>
      <c r="L47" s="4"/>
      <c r="M47" s="4"/>
      <c r="N47" s="4"/>
      <c r="O47" s="4"/>
      <c r="P47" s="4"/>
      <c r="Q47" s="4"/>
      <c r="R47" s="4"/>
      <c r="S47" s="4"/>
      <c r="T47" s="4"/>
    </row>
    <row r="48" spans="1:20" ht="25.5" x14ac:dyDescent="0.25">
      <c r="A48" s="31" t="s">
        <v>90</v>
      </c>
      <c r="B48" s="5" t="s">
        <v>1625</v>
      </c>
      <c r="C48" s="6" t="s">
        <v>31</v>
      </c>
      <c r="D48" s="7">
        <v>273.49</v>
      </c>
      <c r="E48" s="17">
        <f>ROUND(M59*(1-18%),2)</f>
        <v>14.01</v>
      </c>
      <c r="F48" s="10">
        <f>TRUNC(E48*D48,2)</f>
        <v>3831.59</v>
      </c>
      <c r="G48" s="10">
        <f>TRUNC(E48*0.2693,2)</f>
        <v>3.77</v>
      </c>
      <c r="H48" s="10"/>
      <c r="I48" s="10">
        <f>H48+G48+E48</f>
        <v>17.78</v>
      </c>
      <c r="J48" s="32">
        <f>TRUNC(I48*D48,2)</f>
        <v>4862.6499999999996</v>
      </c>
      <c r="K48" s="4" t="s">
        <v>67</v>
      </c>
      <c r="L48" s="4"/>
      <c r="M48" s="4">
        <v>342.99</v>
      </c>
      <c r="N48" s="4"/>
      <c r="O48" s="4"/>
      <c r="P48" s="4"/>
      <c r="Q48" s="4"/>
      <c r="R48" s="4"/>
      <c r="S48" s="4"/>
      <c r="T48" s="4"/>
    </row>
    <row r="49" spans="1:20" x14ac:dyDescent="0.25">
      <c r="A49" s="30" t="s">
        <v>91</v>
      </c>
      <c r="B49" s="74" t="s">
        <v>92</v>
      </c>
      <c r="C49" s="75"/>
      <c r="D49" s="75"/>
      <c r="E49" s="75"/>
      <c r="F49" s="75"/>
      <c r="G49" s="75"/>
      <c r="H49" s="75"/>
      <c r="I49" s="75"/>
      <c r="J49" s="76"/>
      <c r="K49" s="4" t="s">
        <v>69</v>
      </c>
      <c r="L49" s="4"/>
      <c r="M49" s="4"/>
      <c r="N49" s="4"/>
      <c r="O49" s="4"/>
      <c r="P49" s="4"/>
      <c r="Q49" s="4"/>
      <c r="R49" s="4"/>
      <c r="S49" s="4"/>
      <c r="T49" s="4"/>
    </row>
    <row r="50" spans="1:20" ht="51" x14ac:dyDescent="0.25">
      <c r="A50" s="31" t="s">
        <v>93</v>
      </c>
      <c r="B50" s="5" t="s">
        <v>94</v>
      </c>
      <c r="C50" s="6" t="s">
        <v>31</v>
      </c>
      <c r="D50" s="7">
        <v>171</v>
      </c>
      <c r="E50" s="17">
        <f>ROUND(M61*(1-18%),2)</f>
        <v>1.5</v>
      </c>
      <c r="F50" s="10">
        <f>TRUNC(E50*D50,2)</f>
        <v>256.5</v>
      </c>
      <c r="G50" s="10">
        <f>TRUNC(E50*0.2693,2)</f>
        <v>0.4</v>
      </c>
      <c r="H50" s="10"/>
      <c r="I50" s="10">
        <f>H50+G50+E50</f>
        <v>1.9</v>
      </c>
      <c r="J50" s="32">
        <f>TRUNC(I50*D50,2)</f>
        <v>324.89999999999998</v>
      </c>
      <c r="K50" s="4" t="s">
        <v>71</v>
      </c>
      <c r="L50" s="4"/>
      <c r="M50" s="4">
        <v>3137.19</v>
      </c>
      <c r="N50" s="4"/>
      <c r="O50" s="4"/>
      <c r="P50" s="4"/>
      <c r="Q50" s="4"/>
      <c r="R50" s="4"/>
      <c r="S50" s="4"/>
      <c r="T50" s="4"/>
    </row>
    <row r="51" spans="1:20" ht="38.25" x14ac:dyDescent="0.25">
      <c r="A51" s="31" t="s">
        <v>95</v>
      </c>
      <c r="B51" s="5" t="s">
        <v>96</v>
      </c>
      <c r="C51" s="6" t="s">
        <v>31</v>
      </c>
      <c r="D51" s="7">
        <v>2.84</v>
      </c>
      <c r="E51" s="17">
        <f>ROUND(M62*(1-18%),2)</f>
        <v>5.35</v>
      </c>
      <c r="F51" s="10">
        <f>TRUNC(E51*D51,2)</f>
        <v>15.19</v>
      </c>
      <c r="G51" s="10">
        <f>TRUNC(E51*0.2693,2)</f>
        <v>1.44</v>
      </c>
      <c r="H51" s="10"/>
      <c r="I51" s="10">
        <f>H51+G51+E51</f>
        <v>6.7899999999999991</v>
      </c>
      <c r="J51" s="32">
        <f>TRUNC(I51*D51,2)</f>
        <v>19.28</v>
      </c>
      <c r="K51" s="4" t="s">
        <v>73</v>
      </c>
      <c r="L51" s="4"/>
      <c r="M51" s="4"/>
      <c r="N51" s="4"/>
      <c r="O51" s="4"/>
      <c r="P51" s="4"/>
      <c r="Q51" s="4"/>
      <c r="R51" s="4"/>
      <c r="S51" s="4"/>
      <c r="T51" s="4"/>
    </row>
    <row r="52" spans="1:20" x14ac:dyDescent="0.25">
      <c r="A52" s="30" t="s">
        <v>97</v>
      </c>
      <c r="B52" s="74" t="s">
        <v>98</v>
      </c>
      <c r="C52" s="75"/>
      <c r="D52" s="75"/>
      <c r="E52" s="75"/>
      <c r="F52" s="75"/>
      <c r="G52" s="75"/>
      <c r="H52" s="75"/>
      <c r="I52" s="75"/>
      <c r="J52" s="76"/>
      <c r="K52" s="4" t="s">
        <v>75</v>
      </c>
      <c r="L52" s="4"/>
      <c r="M52" s="4"/>
      <c r="N52" s="4"/>
      <c r="O52" s="4"/>
      <c r="P52" s="4"/>
      <c r="Q52" s="4"/>
      <c r="R52" s="4"/>
      <c r="S52" s="4"/>
      <c r="T52" s="4"/>
    </row>
    <row r="53" spans="1:20" x14ac:dyDescent="0.25">
      <c r="A53" s="31" t="s">
        <v>99</v>
      </c>
      <c r="B53" s="5" t="s">
        <v>100</v>
      </c>
      <c r="C53" s="6" t="s">
        <v>12</v>
      </c>
      <c r="D53" s="7">
        <v>4</v>
      </c>
      <c r="E53" s="17">
        <f>ROUND(M64*(1-18%),2)</f>
        <v>14.44</v>
      </c>
      <c r="F53" s="10">
        <f>TRUNC(E53*D53,2)</f>
        <v>57.76</v>
      </c>
      <c r="G53" s="10">
        <f>TRUNC(E53*0.2693,2)</f>
        <v>3.88</v>
      </c>
      <c r="H53" s="10"/>
      <c r="I53" s="10">
        <f>H53+G53+E53</f>
        <v>18.32</v>
      </c>
      <c r="J53" s="32">
        <f>TRUNC(I53*D53,2)</f>
        <v>73.28</v>
      </c>
      <c r="K53" s="4" t="s">
        <v>77</v>
      </c>
      <c r="L53" s="4"/>
      <c r="M53" s="4"/>
      <c r="N53" s="4"/>
      <c r="O53" s="4"/>
      <c r="P53" s="4"/>
      <c r="Q53" s="4"/>
      <c r="R53" s="4"/>
      <c r="S53" s="4"/>
      <c r="T53" s="4"/>
    </row>
    <row r="54" spans="1:20" x14ac:dyDescent="0.25">
      <c r="A54" s="30" t="s">
        <v>101</v>
      </c>
      <c r="B54" s="74" t="s">
        <v>102</v>
      </c>
      <c r="C54" s="75"/>
      <c r="D54" s="75"/>
      <c r="E54" s="75"/>
      <c r="F54" s="75"/>
      <c r="G54" s="75"/>
      <c r="H54" s="75"/>
      <c r="I54" s="75"/>
      <c r="J54" s="76"/>
      <c r="K54" s="4" t="s">
        <v>79</v>
      </c>
      <c r="L54" s="4"/>
      <c r="M54" s="4">
        <v>195.64</v>
      </c>
      <c r="N54" s="4"/>
      <c r="O54" s="4"/>
      <c r="P54" s="4"/>
      <c r="Q54" s="4"/>
      <c r="R54" s="4"/>
      <c r="S54" s="4"/>
      <c r="T54" s="4"/>
    </row>
    <row r="55" spans="1:20" ht="51" x14ac:dyDescent="0.25">
      <c r="A55" s="31" t="s">
        <v>103</v>
      </c>
      <c r="B55" s="5" t="s">
        <v>104</v>
      </c>
      <c r="C55" s="6" t="s">
        <v>82</v>
      </c>
      <c r="D55" s="7">
        <v>19.46</v>
      </c>
      <c r="E55" s="17">
        <f>ROUND(M66*(1-18%),2)</f>
        <v>47.61</v>
      </c>
      <c r="F55" s="10">
        <f>TRUNC(E55*D55,2)</f>
        <v>926.49</v>
      </c>
      <c r="G55" s="10">
        <f>TRUNC(E55*0.2693,2)</f>
        <v>12.82</v>
      </c>
      <c r="H55" s="10"/>
      <c r="I55" s="10">
        <f>H55+G55+E55</f>
        <v>60.43</v>
      </c>
      <c r="J55" s="32">
        <f>TRUNC(I55*D55,2)</f>
        <v>1175.96</v>
      </c>
      <c r="K55" s="16">
        <v>97628</v>
      </c>
      <c r="L55" s="4"/>
      <c r="M55" s="4"/>
      <c r="N55" s="4"/>
      <c r="O55" s="4"/>
      <c r="P55" s="4"/>
      <c r="Q55" s="4"/>
      <c r="R55" s="4"/>
      <c r="S55" s="4"/>
      <c r="T55" s="4"/>
    </row>
    <row r="56" spans="1:20" x14ac:dyDescent="0.25">
      <c r="A56" s="30" t="s">
        <v>105</v>
      </c>
      <c r="B56" s="74" t="s">
        <v>106</v>
      </c>
      <c r="C56" s="75"/>
      <c r="D56" s="75"/>
      <c r="E56" s="75"/>
      <c r="F56" s="75"/>
      <c r="G56" s="75"/>
      <c r="H56" s="75"/>
      <c r="I56" s="75"/>
      <c r="J56" s="76"/>
      <c r="K56" s="4" t="s">
        <v>83</v>
      </c>
      <c r="L56" s="4"/>
      <c r="M56" s="4">
        <v>39.58</v>
      </c>
      <c r="N56" s="4"/>
      <c r="O56" s="4"/>
      <c r="P56" s="4"/>
      <c r="Q56" s="4"/>
      <c r="R56" s="4"/>
      <c r="S56" s="4"/>
      <c r="T56" s="4"/>
    </row>
    <row r="57" spans="1:20" x14ac:dyDescent="0.25">
      <c r="A57" s="30" t="s">
        <v>107</v>
      </c>
      <c r="B57" s="74" t="s">
        <v>108</v>
      </c>
      <c r="C57" s="75"/>
      <c r="D57" s="75"/>
      <c r="E57" s="75"/>
      <c r="F57" s="75"/>
      <c r="G57" s="75"/>
      <c r="H57" s="75"/>
      <c r="I57" s="75"/>
      <c r="J57" s="76"/>
      <c r="K57" s="16">
        <v>97622</v>
      </c>
      <c r="L57" s="4"/>
      <c r="M57" s="4">
        <v>74.42</v>
      </c>
      <c r="N57" s="4"/>
      <c r="O57" s="4"/>
      <c r="P57" s="4"/>
      <c r="Q57" s="4"/>
      <c r="R57" s="4"/>
      <c r="S57" s="4"/>
      <c r="T57" s="4"/>
    </row>
    <row r="58" spans="1:20" x14ac:dyDescent="0.25">
      <c r="A58" s="30" t="s">
        <v>109</v>
      </c>
      <c r="B58" s="74" t="s">
        <v>110</v>
      </c>
      <c r="C58" s="75"/>
      <c r="D58" s="75"/>
      <c r="E58" s="75"/>
      <c r="F58" s="75"/>
      <c r="G58" s="75"/>
      <c r="H58" s="75"/>
      <c r="I58" s="75"/>
      <c r="J58" s="76"/>
      <c r="K58" s="4">
        <v>97624</v>
      </c>
      <c r="L58" s="4"/>
      <c r="M58" s="4"/>
      <c r="N58" s="4"/>
      <c r="O58" s="4"/>
      <c r="P58" s="4"/>
      <c r="Q58" s="4"/>
      <c r="R58" s="4"/>
      <c r="S58" s="4"/>
      <c r="T58" s="4"/>
    </row>
    <row r="59" spans="1:20" ht="25.5" x14ac:dyDescent="0.25">
      <c r="A59" s="31" t="s">
        <v>111</v>
      </c>
      <c r="B59" s="5" t="s">
        <v>112</v>
      </c>
      <c r="C59" s="6" t="s">
        <v>31</v>
      </c>
      <c r="D59" s="7">
        <v>1066.3499999999999</v>
      </c>
      <c r="E59" s="17">
        <f>ROUND(M70*(1-18%),2)</f>
        <v>2.0299999999999998</v>
      </c>
      <c r="F59" s="10">
        <f>TRUNC(E59*D59,2)</f>
        <v>2164.69</v>
      </c>
      <c r="G59" s="10">
        <f>TRUNC(E59*0.2693,2)</f>
        <v>0.54</v>
      </c>
      <c r="H59" s="10"/>
      <c r="I59" s="10">
        <f>H59+G59+E59</f>
        <v>2.57</v>
      </c>
      <c r="J59" s="32">
        <f>TRUNC(I59*D59,2)</f>
        <v>2740.51</v>
      </c>
      <c r="K59" s="4" t="s">
        <v>88</v>
      </c>
      <c r="L59" s="4"/>
      <c r="M59" s="4">
        <v>17.09</v>
      </c>
      <c r="N59" s="4"/>
      <c r="O59" s="4"/>
      <c r="P59" s="4"/>
      <c r="Q59" s="4"/>
      <c r="R59" s="4"/>
      <c r="S59" s="4"/>
      <c r="T59" s="4"/>
    </row>
    <row r="60" spans="1:20" ht="63.75" x14ac:dyDescent="0.25">
      <c r="A60" s="31" t="s">
        <v>113</v>
      </c>
      <c r="B60" s="5" t="s">
        <v>114</v>
      </c>
      <c r="C60" s="6" t="s">
        <v>31</v>
      </c>
      <c r="D60" s="7">
        <v>909.5</v>
      </c>
      <c r="E60" s="17">
        <f>ROUND(M71*(1-18%),2)</f>
        <v>0.2</v>
      </c>
      <c r="F60" s="10">
        <f>TRUNC(E60*D60,2)</f>
        <v>181.9</v>
      </c>
      <c r="G60" s="10">
        <f>TRUNC(E60*0.2693,2)</f>
        <v>0.05</v>
      </c>
      <c r="H60" s="10"/>
      <c r="I60" s="10">
        <f>H60+G60+E60</f>
        <v>0.25</v>
      </c>
      <c r="J60" s="32">
        <f>TRUNC(I60*D60,2)</f>
        <v>227.37</v>
      </c>
      <c r="K60" s="4" t="s">
        <v>90</v>
      </c>
      <c r="L60" s="4"/>
      <c r="M60" s="4"/>
      <c r="N60" s="4"/>
      <c r="O60" s="4"/>
      <c r="P60" s="4"/>
      <c r="Q60" s="4"/>
      <c r="R60" s="4"/>
      <c r="S60" s="4"/>
      <c r="T60" s="4"/>
    </row>
    <row r="61" spans="1:20" x14ac:dyDescent="0.25">
      <c r="A61" s="30" t="s">
        <v>115</v>
      </c>
      <c r="B61" s="74" t="s">
        <v>116</v>
      </c>
      <c r="C61" s="75"/>
      <c r="D61" s="75"/>
      <c r="E61" s="75"/>
      <c r="F61" s="75"/>
      <c r="G61" s="75"/>
      <c r="H61" s="75"/>
      <c r="I61" s="75"/>
      <c r="J61" s="76"/>
      <c r="K61" s="4" t="s">
        <v>91</v>
      </c>
      <c r="L61" s="4"/>
      <c r="M61" s="4">
        <v>1.83</v>
      </c>
      <c r="N61" s="4"/>
      <c r="O61" s="4"/>
      <c r="P61" s="4"/>
      <c r="Q61" s="4"/>
      <c r="R61" s="4"/>
      <c r="S61" s="4"/>
      <c r="T61" s="4"/>
    </row>
    <row r="62" spans="1:20" ht="51" x14ac:dyDescent="0.25">
      <c r="A62" s="31" t="s">
        <v>117</v>
      </c>
      <c r="B62" s="5" t="s">
        <v>118</v>
      </c>
      <c r="C62" s="6" t="s">
        <v>12</v>
      </c>
      <c r="D62" s="7">
        <v>2</v>
      </c>
      <c r="E62" s="17">
        <f>ROUND(M73*(1-18%),2)</f>
        <v>43.61</v>
      </c>
      <c r="F62" s="10">
        <f>TRUNC(E62*D62,2)</f>
        <v>87.22</v>
      </c>
      <c r="G62" s="10">
        <f>TRUNC(E62*0.2693,2)</f>
        <v>11.74</v>
      </c>
      <c r="H62" s="10"/>
      <c r="I62" s="10">
        <f>H62+G62+E62</f>
        <v>55.35</v>
      </c>
      <c r="J62" s="32">
        <f>TRUNC(I62*D62,2)</f>
        <v>110.7</v>
      </c>
      <c r="K62" s="4">
        <v>97637</v>
      </c>
      <c r="L62" s="4"/>
      <c r="M62" s="4">
        <v>6.53</v>
      </c>
      <c r="N62" s="4"/>
      <c r="O62" s="4"/>
      <c r="P62" s="4"/>
      <c r="Q62" s="4"/>
      <c r="R62" s="4"/>
      <c r="S62" s="4"/>
      <c r="T62" s="4"/>
    </row>
    <row r="63" spans="1:20" ht="51" x14ac:dyDescent="0.25">
      <c r="A63" s="31" t="s">
        <v>119</v>
      </c>
      <c r="B63" s="5" t="s">
        <v>120</v>
      </c>
      <c r="C63" s="6" t="s">
        <v>12</v>
      </c>
      <c r="D63" s="7">
        <v>2</v>
      </c>
      <c r="E63" s="17">
        <f>ROUND(M74*(1-18%),2)</f>
        <v>43.82</v>
      </c>
      <c r="F63" s="10">
        <f>TRUNC(E63*D63,2)</f>
        <v>87.64</v>
      </c>
      <c r="G63" s="10">
        <f>TRUNC(E63*0.2693,2)</f>
        <v>11.8</v>
      </c>
      <c r="H63" s="10"/>
      <c r="I63" s="10">
        <f>H63+G63+E63</f>
        <v>55.620000000000005</v>
      </c>
      <c r="J63" s="32">
        <f>TRUNC(I63*D63,2)</f>
        <v>111.24</v>
      </c>
      <c r="K63" s="4">
        <v>97644</v>
      </c>
      <c r="L63" s="4"/>
      <c r="M63" s="4"/>
      <c r="N63" s="4"/>
      <c r="O63" s="4"/>
      <c r="P63" s="4"/>
      <c r="Q63" s="4"/>
      <c r="R63" s="4"/>
      <c r="S63" s="4"/>
      <c r="T63" s="4"/>
    </row>
    <row r="64" spans="1:20" x14ac:dyDescent="0.25">
      <c r="A64" s="30" t="s">
        <v>121</v>
      </c>
      <c r="B64" s="74" t="s">
        <v>122</v>
      </c>
      <c r="C64" s="75"/>
      <c r="D64" s="75"/>
      <c r="E64" s="75"/>
      <c r="F64" s="75"/>
      <c r="G64" s="75"/>
      <c r="H64" s="75"/>
      <c r="I64" s="75"/>
      <c r="J64" s="76"/>
      <c r="K64" s="4" t="s">
        <v>97</v>
      </c>
      <c r="L64" s="4"/>
      <c r="M64" s="4">
        <v>17.61</v>
      </c>
      <c r="N64" s="4"/>
      <c r="O64" s="4"/>
      <c r="P64" s="4"/>
      <c r="Q64" s="4"/>
      <c r="R64" s="4"/>
      <c r="S64" s="4"/>
      <c r="T64" s="4"/>
    </row>
    <row r="65" spans="1:20" x14ac:dyDescent="0.25">
      <c r="A65" s="30" t="s">
        <v>123</v>
      </c>
      <c r="B65" s="74" t="s">
        <v>124</v>
      </c>
      <c r="C65" s="75"/>
      <c r="D65" s="75"/>
      <c r="E65" s="75"/>
      <c r="F65" s="75"/>
      <c r="G65" s="75"/>
      <c r="H65" s="75"/>
      <c r="I65" s="75"/>
      <c r="J65" s="76"/>
      <c r="K65" s="4" t="s">
        <v>99</v>
      </c>
      <c r="L65" s="4"/>
      <c r="M65" s="4"/>
      <c r="N65" s="4"/>
      <c r="O65" s="4"/>
      <c r="P65" s="4"/>
      <c r="Q65" s="4"/>
      <c r="R65" s="4"/>
      <c r="S65" s="4"/>
      <c r="T65" s="4"/>
    </row>
    <row r="66" spans="1:20" ht="51" x14ac:dyDescent="0.25">
      <c r="A66" s="31" t="s">
        <v>125</v>
      </c>
      <c r="B66" s="5" t="s">
        <v>126</v>
      </c>
      <c r="C66" s="6" t="s">
        <v>82</v>
      </c>
      <c r="D66" s="7">
        <v>440.54</v>
      </c>
      <c r="E66" s="17">
        <f>ROUND(M77*(1-18%),2)</f>
        <v>3.1</v>
      </c>
      <c r="F66" s="10">
        <f>TRUNC(E66*D66,2)</f>
        <v>1365.67</v>
      </c>
      <c r="G66" s="10">
        <f>TRUNC(E66*0.2693,2)</f>
        <v>0.83</v>
      </c>
      <c r="H66" s="10"/>
      <c r="I66" s="10">
        <f>H66+G66+E66</f>
        <v>3.93</v>
      </c>
      <c r="J66" s="32">
        <f>TRUNC(I66*D66,2)</f>
        <v>1731.32</v>
      </c>
      <c r="K66" s="4" t="s">
        <v>101</v>
      </c>
      <c r="L66" s="4"/>
      <c r="M66" s="4">
        <v>58.06</v>
      </c>
      <c r="N66" s="4"/>
      <c r="O66" s="4"/>
      <c r="P66" s="4"/>
      <c r="Q66" s="4"/>
      <c r="R66" s="4"/>
      <c r="S66" s="4"/>
      <c r="T66" s="4"/>
    </row>
    <row r="67" spans="1:20" ht="25.5" x14ac:dyDescent="0.25">
      <c r="A67" s="30" t="s">
        <v>127</v>
      </c>
      <c r="B67" s="74" t="s">
        <v>128</v>
      </c>
      <c r="C67" s="75"/>
      <c r="D67" s="75"/>
      <c r="E67" s="75"/>
      <c r="F67" s="75"/>
      <c r="G67" s="75"/>
      <c r="H67" s="75"/>
      <c r="I67" s="75"/>
      <c r="J67" s="76"/>
      <c r="K67" s="4" t="s">
        <v>103</v>
      </c>
      <c r="L67" s="4"/>
      <c r="M67" s="4"/>
      <c r="N67" s="4"/>
      <c r="O67" s="4"/>
      <c r="P67" s="4"/>
      <c r="Q67" s="4"/>
      <c r="R67" s="4"/>
      <c r="S67" s="4"/>
      <c r="T67" s="4"/>
    </row>
    <row r="68" spans="1:20" ht="89.25" x14ac:dyDescent="0.25">
      <c r="A68" s="31" t="s">
        <v>129</v>
      </c>
      <c r="B68" s="5" t="s">
        <v>130</v>
      </c>
      <c r="C68" s="6" t="s">
        <v>82</v>
      </c>
      <c r="D68" s="7">
        <v>847.05</v>
      </c>
      <c r="E68" s="17">
        <f>ROUND(M79*(1-18%),2)</f>
        <v>3.35</v>
      </c>
      <c r="F68" s="10">
        <f>TRUNC(E68*D68,2)</f>
        <v>2837.61</v>
      </c>
      <c r="G68" s="10">
        <f>TRUNC(E68*0.2693,2)</f>
        <v>0.9</v>
      </c>
      <c r="H68" s="10"/>
      <c r="I68" s="10">
        <f>H68+G68+E68</f>
        <v>4.25</v>
      </c>
      <c r="J68" s="32">
        <f>TRUNC(I68*D68,2)</f>
        <v>3599.96</v>
      </c>
      <c r="K68" s="4" t="s">
        <v>105</v>
      </c>
      <c r="L68" s="4"/>
      <c r="M68" s="4"/>
      <c r="N68" s="4"/>
      <c r="O68" s="4"/>
      <c r="P68" s="4"/>
      <c r="Q68" s="4"/>
      <c r="R68" s="4"/>
      <c r="S68" s="4"/>
      <c r="T68" s="4"/>
    </row>
    <row r="69" spans="1:20" ht="51" x14ac:dyDescent="0.25">
      <c r="A69" s="31" t="s">
        <v>131</v>
      </c>
      <c r="B69" s="5" t="s">
        <v>132</v>
      </c>
      <c r="C69" s="6" t="s">
        <v>133</v>
      </c>
      <c r="D69" s="7">
        <v>4235.25</v>
      </c>
      <c r="E69" s="17">
        <f>ROUND(M80*(1-18%),2)</f>
        <v>1.29</v>
      </c>
      <c r="F69" s="10">
        <f>TRUNC(E69*D69,2)</f>
        <v>5463.47</v>
      </c>
      <c r="G69" s="10">
        <f>TRUNC(E69*0.2693,2)</f>
        <v>0.34</v>
      </c>
      <c r="H69" s="10"/>
      <c r="I69" s="10">
        <f>H69+G69+E69</f>
        <v>1.6300000000000001</v>
      </c>
      <c r="J69" s="32">
        <f>TRUNC(I69*D69,2)</f>
        <v>6903.45</v>
      </c>
      <c r="K69" s="4" t="s">
        <v>107</v>
      </c>
      <c r="L69" s="4"/>
      <c r="M69" s="4"/>
      <c r="N69" s="4"/>
      <c r="O69" s="4"/>
      <c r="P69" s="4"/>
      <c r="Q69" s="4"/>
      <c r="R69" s="4"/>
      <c r="S69" s="4"/>
      <c r="T69" s="4"/>
    </row>
    <row r="70" spans="1:20" x14ac:dyDescent="0.25">
      <c r="A70" s="71" t="s">
        <v>13</v>
      </c>
      <c r="B70" s="72"/>
      <c r="C70" s="72"/>
      <c r="D70" s="72"/>
      <c r="E70" s="72"/>
      <c r="F70" s="72"/>
      <c r="G70" s="72"/>
      <c r="H70" s="72"/>
      <c r="I70" s="73"/>
      <c r="J70" s="32">
        <f>SUM(J15:J69)</f>
        <v>160006.5</v>
      </c>
      <c r="K70" s="4" t="s">
        <v>109</v>
      </c>
      <c r="L70" s="4"/>
      <c r="M70" s="4">
        <v>2.48</v>
      </c>
      <c r="N70" s="4"/>
      <c r="O70" s="4"/>
      <c r="P70" s="4"/>
      <c r="Q70" s="4"/>
      <c r="R70" s="4"/>
      <c r="S70" s="4"/>
      <c r="T70" s="4"/>
    </row>
    <row r="71" spans="1:20" x14ac:dyDescent="0.25">
      <c r="A71" s="30" t="s">
        <v>134</v>
      </c>
      <c r="B71" s="74" t="s">
        <v>135</v>
      </c>
      <c r="C71" s="75"/>
      <c r="D71" s="75"/>
      <c r="E71" s="75"/>
      <c r="F71" s="75"/>
      <c r="G71" s="75"/>
      <c r="H71" s="75"/>
      <c r="I71" s="75"/>
      <c r="J71" s="76"/>
      <c r="K71" s="16">
        <v>98524</v>
      </c>
      <c r="L71" s="4"/>
      <c r="M71" s="4">
        <v>0.24</v>
      </c>
      <c r="N71" s="4"/>
      <c r="O71" s="4"/>
      <c r="P71" s="4"/>
      <c r="Q71" s="4"/>
      <c r="R71" s="4"/>
      <c r="S71" s="4"/>
      <c r="T71" s="4"/>
    </row>
    <row r="72" spans="1:20" x14ac:dyDescent="0.25">
      <c r="A72" s="30" t="s">
        <v>136</v>
      </c>
      <c r="B72" s="74" t="s">
        <v>137</v>
      </c>
      <c r="C72" s="75"/>
      <c r="D72" s="75"/>
      <c r="E72" s="75"/>
      <c r="F72" s="75"/>
      <c r="G72" s="75"/>
      <c r="H72" s="75"/>
      <c r="I72" s="75"/>
      <c r="J72" s="76"/>
      <c r="K72" s="4">
        <v>98525</v>
      </c>
      <c r="L72" s="4"/>
      <c r="M72" s="4"/>
      <c r="N72" s="4"/>
      <c r="O72" s="4"/>
      <c r="P72" s="4"/>
      <c r="Q72" s="4"/>
      <c r="R72" s="4"/>
      <c r="S72" s="4"/>
      <c r="T72" s="4"/>
    </row>
    <row r="73" spans="1:20" x14ac:dyDescent="0.25">
      <c r="A73" s="31" t="s">
        <v>138</v>
      </c>
      <c r="B73" s="5" t="s">
        <v>139</v>
      </c>
      <c r="C73" s="6" t="s">
        <v>31</v>
      </c>
      <c r="D73" s="7">
        <v>1819</v>
      </c>
      <c r="E73" s="17">
        <f>ROUND(M84*(1-18%),2)</f>
        <v>1.57</v>
      </c>
      <c r="F73" s="10">
        <f>TRUNC(E73*D73,2)</f>
        <v>2855.83</v>
      </c>
      <c r="G73" s="10">
        <f>TRUNC(E73*0.2693,2)</f>
        <v>0.42</v>
      </c>
      <c r="H73" s="10"/>
      <c r="I73" s="10">
        <f>H73+G73+E73</f>
        <v>1.99</v>
      </c>
      <c r="J73" s="32">
        <f>TRUNC(I73*D73,2)</f>
        <v>3619.81</v>
      </c>
      <c r="K73" s="4" t="s">
        <v>115</v>
      </c>
      <c r="L73" s="4"/>
      <c r="M73" s="4">
        <v>53.18</v>
      </c>
      <c r="N73" s="4"/>
      <c r="O73" s="4"/>
      <c r="P73" s="4"/>
      <c r="Q73" s="4"/>
      <c r="R73" s="4"/>
      <c r="S73" s="4"/>
      <c r="T73" s="4"/>
    </row>
    <row r="74" spans="1:20" x14ac:dyDescent="0.25">
      <c r="A74" s="30" t="s">
        <v>140</v>
      </c>
      <c r="B74" s="74" t="s">
        <v>141</v>
      </c>
      <c r="C74" s="75"/>
      <c r="D74" s="75"/>
      <c r="E74" s="75"/>
      <c r="F74" s="75"/>
      <c r="G74" s="75"/>
      <c r="H74" s="75"/>
      <c r="I74" s="75"/>
      <c r="J74" s="76"/>
      <c r="K74" s="4">
        <v>98526</v>
      </c>
      <c r="L74" s="4"/>
      <c r="M74" s="4">
        <v>53.44</v>
      </c>
      <c r="N74" s="4"/>
      <c r="O74" s="4"/>
      <c r="P74" s="4"/>
      <c r="Q74" s="4"/>
      <c r="R74" s="4"/>
      <c r="S74" s="4"/>
      <c r="T74" s="4"/>
    </row>
    <row r="75" spans="1:20" x14ac:dyDescent="0.25">
      <c r="A75" s="31" t="s">
        <v>142</v>
      </c>
      <c r="B75" s="5" t="s">
        <v>143</v>
      </c>
      <c r="C75" s="6" t="s">
        <v>12</v>
      </c>
      <c r="D75" s="7">
        <v>1</v>
      </c>
      <c r="E75" s="17">
        <f>ROUND(M86*(1-18%),2)</f>
        <v>925.66</v>
      </c>
      <c r="F75" s="10">
        <f>TRUNC(E75*D75,2)</f>
        <v>925.66</v>
      </c>
      <c r="G75" s="10">
        <f>TRUNC(E75*0.2693,2)</f>
        <v>249.28</v>
      </c>
      <c r="H75" s="10"/>
      <c r="I75" s="10">
        <f>H75+G75+E75</f>
        <v>1174.94</v>
      </c>
      <c r="J75" s="32">
        <f>TRUNC(I75*D75,2)</f>
        <v>1174.94</v>
      </c>
      <c r="K75" s="4">
        <v>98529</v>
      </c>
      <c r="L75" s="4"/>
      <c r="M75" s="4"/>
      <c r="N75" s="4"/>
      <c r="O75" s="4"/>
      <c r="P75" s="4"/>
      <c r="Q75" s="4"/>
      <c r="R75" s="4"/>
      <c r="S75" s="4"/>
      <c r="T75" s="4"/>
    </row>
    <row r="76" spans="1:20" x14ac:dyDescent="0.25">
      <c r="A76" s="30" t="s">
        <v>144</v>
      </c>
      <c r="B76" s="74" t="s">
        <v>145</v>
      </c>
      <c r="C76" s="75"/>
      <c r="D76" s="75"/>
      <c r="E76" s="75"/>
      <c r="F76" s="75"/>
      <c r="G76" s="75"/>
      <c r="H76" s="75"/>
      <c r="I76" s="75"/>
      <c r="J76" s="76"/>
      <c r="K76" s="4" t="s">
        <v>121</v>
      </c>
      <c r="L76" s="4"/>
      <c r="M76" s="4"/>
      <c r="N76" s="4"/>
      <c r="O76" s="4"/>
      <c r="P76" s="4"/>
      <c r="Q76" s="4"/>
      <c r="R76" s="4"/>
      <c r="S76" s="4"/>
      <c r="T76" s="4"/>
    </row>
    <row r="77" spans="1:20" ht="25.5" x14ac:dyDescent="0.25">
      <c r="A77" s="31" t="s">
        <v>146</v>
      </c>
      <c r="B77" s="5" t="s">
        <v>147</v>
      </c>
      <c r="C77" s="6" t="s">
        <v>31</v>
      </c>
      <c r="D77" s="7">
        <v>1666</v>
      </c>
      <c r="E77" s="17">
        <f t="shared" ref="E77:E89" si="0">ROUND(M88*(1-18%),2)</f>
        <v>0.55000000000000004</v>
      </c>
      <c r="F77" s="10">
        <f t="shared" ref="F77:F89" si="1">TRUNC(E77*D77,2)</f>
        <v>916.3</v>
      </c>
      <c r="G77" s="10">
        <f t="shared" ref="G77:G89" si="2">TRUNC(E77*0.2693,2)</f>
        <v>0.14000000000000001</v>
      </c>
      <c r="H77" s="10"/>
      <c r="I77" s="10">
        <f t="shared" ref="I77:I89" si="3">H77+G77+E77</f>
        <v>0.69000000000000006</v>
      </c>
      <c r="J77" s="32">
        <f t="shared" ref="J77:J89" si="4">TRUNC(I77*D77,2)</f>
        <v>1149.54</v>
      </c>
      <c r="K77" s="4" t="s">
        <v>123</v>
      </c>
      <c r="L77" s="4"/>
      <c r="M77" s="4">
        <v>3.78</v>
      </c>
      <c r="N77" s="4"/>
      <c r="O77" s="4"/>
      <c r="P77" s="4"/>
      <c r="Q77" s="4"/>
      <c r="R77" s="4"/>
      <c r="S77" s="4"/>
      <c r="T77" s="4"/>
    </row>
    <row r="78" spans="1:20" ht="25.5" x14ac:dyDescent="0.25">
      <c r="A78" s="31" t="s">
        <v>148</v>
      </c>
      <c r="B78" s="5" t="s">
        <v>149</v>
      </c>
      <c r="C78" s="6" t="s">
        <v>31</v>
      </c>
      <c r="D78" s="7">
        <v>1666</v>
      </c>
      <c r="E78" s="17">
        <f t="shared" si="0"/>
        <v>0.55000000000000004</v>
      </c>
      <c r="F78" s="10">
        <f t="shared" si="1"/>
        <v>916.3</v>
      </c>
      <c r="G78" s="10">
        <f t="shared" si="2"/>
        <v>0.14000000000000001</v>
      </c>
      <c r="H78" s="10"/>
      <c r="I78" s="10">
        <f t="shared" si="3"/>
        <v>0.69000000000000006</v>
      </c>
      <c r="J78" s="32">
        <f t="shared" si="4"/>
        <v>1149.54</v>
      </c>
      <c r="K78" s="4">
        <v>83336</v>
      </c>
      <c r="L78" s="4"/>
      <c r="M78" s="4"/>
      <c r="N78" s="4"/>
      <c r="O78" s="4"/>
      <c r="P78" s="4"/>
      <c r="Q78" s="4"/>
      <c r="R78" s="4"/>
      <c r="S78" s="4"/>
      <c r="T78" s="4"/>
    </row>
    <row r="79" spans="1:20" ht="25.5" x14ac:dyDescent="0.25">
      <c r="A79" s="31" t="s">
        <v>150</v>
      </c>
      <c r="B79" s="5" t="s">
        <v>151</v>
      </c>
      <c r="C79" s="6" t="s">
        <v>31</v>
      </c>
      <c r="D79" s="7">
        <v>153</v>
      </c>
      <c r="E79" s="17">
        <f t="shared" si="0"/>
        <v>0.55000000000000004</v>
      </c>
      <c r="F79" s="10">
        <f t="shared" si="1"/>
        <v>84.15</v>
      </c>
      <c r="G79" s="10">
        <f t="shared" si="2"/>
        <v>0.14000000000000001</v>
      </c>
      <c r="H79" s="10"/>
      <c r="I79" s="10">
        <f t="shared" si="3"/>
        <v>0.69000000000000006</v>
      </c>
      <c r="J79" s="32">
        <f t="shared" si="4"/>
        <v>105.57</v>
      </c>
      <c r="K79" s="4" t="s">
        <v>127</v>
      </c>
      <c r="L79" s="4"/>
      <c r="M79" s="4">
        <v>4.08</v>
      </c>
      <c r="N79" s="4"/>
      <c r="O79" s="4"/>
      <c r="P79" s="4"/>
      <c r="Q79" s="4"/>
      <c r="R79" s="4"/>
      <c r="S79" s="4"/>
      <c r="T79" s="4"/>
    </row>
    <row r="80" spans="1:20" ht="25.5" x14ac:dyDescent="0.25">
      <c r="A80" s="31" t="s">
        <v>152</v>
      </c>
      <c r="B80" s="5" t="s">
        <v>153</v>
      </c>
      <c r="C80" s="6" t="s">
        <v>31</v>
      </c>
      <c r="D80" s="7">
        <v>153</v>
      </c>
      <c r="E80" s="17">
        <f t="shared" si="0"/>
        <v>0.55000000000000004</v>
      </c>
      <c r="F80" s="10">
        <f t="shared" si="1"/>
        <v>84.15</v>
      </c>
      <c r="G80" s="10">
        <f t="shared" si="2"/>
        <v>0.14000000000000001</v>
      </c>
      <c r="H80" s="10"/>
      <c r="I80" s="10">
        <f t="shared" si="3"/>
        <v>0.69000000000000006</v>
      </c>
      <c r="J80" s="32">
        <f t="shared" si="4"/>
        <v>105.57</v>
      </c>
      <c r="K80" s="4">
        <v>100977</v>
      </c>
      <c r="L80" s="4"/>
      <c r="M80" s="4">
        <v>1.57</v>
      </c>
      <c r="N80" s="4"/>
      <c r="O80" s="4"/>
      <c r="P80" s="4"/>
      <c r="Q80" s="4"/>
      <c r="R80" s="4"/>
      <c r="S80" s="4"/>
      <c r="T80" s="4"/>
    </row>
    <row r="81" spans="1:20" ht="25.5" x14ac:dyDescent="0.25">
      <c r="A81" s="31" t="s">
        <v>154</v>
      </c>
      <c r="B81" s="5" t="s">
        <v>155</v>
      </c>
      <c r="C81" s="6" t="s">
        <v>31</v>
      </c>
      <c r="D81" s="7">
        <v>153</v>
      </c>
      <c r="E81" s="17">
        <f t="shared" si="0"/>
        <v>0.55000000000000004</v>
      </c>
      <c r="F81" s="10">
        <f t="shared" si="1"/>
        <v>84.15</v>
      </c>
      <c r="G81" s="10">
        <f t="shared" si="2"/>
        <v>0.14000000000000001</v>
      </c>
      <c r="H81" s="10"/>
      <c r="I81" s="10">
        <f t="shared" si="3"/>
        <v>0.69000000000000006</v>
      </c>
      <c r="J81" s="32">
        <f t="shared" si="4"/>
        <v>105.57</v>
      </c>
      <c r="K81" s="4">
        <v>97914</v>
      </c>
      <c r="L81" s="4"/>
      <c r="M81" s="4"/>
      <c r="N81" s="4"/>
      <c r="O81" s="4"/>
      <c r="P81" s="4"/>
      <c r="Q81" s="4"/>
      <c r="R81" s="4"/>
      <c r="S81" s="4"/>
      <c r="T81" s="4"/>
    </row>
    <row r="82" spans="1:20" ht="25.5" x14ac:dyDescent="0.25">
      <c r="A82" s="31" t="s">
        <v>156</v>
      </c>
      <c r="B82" s="5" t="s">
        <v>157</v>
      </c>
      <c r="C82" s="6" t="s">
        <v>31</v>
      </c>
      <c r="D82" s="7">
        <v>1666</v>
      </c>
      <c r="E82" s="17">
        <f t="shared" si="0"/>
        <v>0.55000000000000004</v>
      </c>
      <c r="F82" s="10">
        <f t="shared" si="1"/>
        <v>916.3</v>
      </c>
      <c r="G82" s="10">
        <f t="shared" si="2"/>
        <v>0.14000000000000001</v>
      </c>
      <c r="H82" s="10"/>
      <c r="I82" s="10">
        <f t="shared" si="3"/>
        <v>0.69000000000000006</v>
      </c>
      <c r="J82" s="32">
        <f t="shared" si="4"/>
        <v>1149.54</v>
      </c>
      <c r="K82" s="4" t="s">
        <v>1642</v>
      </c>
      <c r="L82" s="4"/>
      <c r="M82" s="4"/>
      <c r="N82" s="4"/>
      <c r="O82" s="4"/>
      <c r="P82" s="4"/>
      <c r="Q82" s="4"/>
      <c r="R82" s="4"/>
      <c r="S82" s="4"/>
      <c r="T82" s="4"/>
    </row>
    <row r="83" spans="1:20" ht="25.5" x14ac:dyDescent="0.25">
      <c r="A83" s="31" t="s">
        <v>158</v>
      </c>
      <c r="B83" s="5" t="s">
        <v>159</v>
      </c>
      <c r="C83" s="6" t="s">
        <v>31</v>
      </c>
      <c r="D83" s="7">
        <v>1666</v>
      </c>
      <c r="E83" s="17">
        <f t="shared" si="0"/>
        <v>0.55000000000000004</v>
      </c>
      <c r="F83" s="10">
        <f t="shared" si="1"/>
        <v>916.3</v>
      </c>
      <c r="G83" s="10">
        <f t="shared" si="2"/>
        <v>0.14000000000000001</v>
      </c>
      <c r="H83" s="10"/>
      <c r="I83" s="10">
        <f t="shared" si="3"/>
        <v>0.69000000000000006</v>
      </c>
      <c r="J83" s="32">
        <f t="shared" si="4"/>
        <v>1149.54</v>
      </c>
      <c r="K83" s="4" t="s">
        <v>134</v>
      </c>
      <c r="L83" s="4"/>
      <c r="M83" s="4"/>
      <c r="N83" s="4"/>
      <c r="O83" s="4"/>
      <c r="P83" s="4"/>
      <c r="Q83" s="4"/>
      <c r="R83" s="4"/>
      <c r="S83" s="4"/>
      <c r="T83" s="4"/>
    </row>
    <row r="84" spans="1:20" ht="25.5" x14ac:dyDescent="0.25">
      <c r="A84" s="31" t="s">
        <v>160</v>
      </c>
      <c r="B84" s="5" t="s">
        <v>161</v>
      </c>
      <c r="C84" s="6" t="s">
        <v>31</v>
      </c>
      <c r="D84" s="7">
        <v>1666</v>
      </c>
      <c r="E84" s="17">
        <f t="shared" si="0"/>
        <v>0.55000000000000004</v>
      </c>
      <c r="F84" s="10">
        <f t="shared" si="1"/>
        <v>916.3</v>
      </c>
      <c r="G84" s="10">
        <f t="shared" si="2"/>
        <v>0.14000000000000001</v>
      </c>
      <c r="H84" s="10"/>
      <c r="I84" s="10">
        <f t="shared" si="3"/>
        <v>0.69000000000000006</v>
      </c>
      <c r="J84" s="32">
        <f t="shared" si="4"/>
        <v>1149.54</v>
      </c>
      <c r="K84" s="4" t="s">
        <v>136</v>
      </c>
      <c r="L84" s="4"/>
      <c r="M84" s="4">
        <v>1.92</v>
      </c>
      <c r="N84" s="4"/>
      <c r="O84" s="4"/>
      <c r="P84" s="4"/>
      <c r="Q84" s="4"/>
      <c r="R84" s="4"/>
      <c r="S84" s="4"/>
      <c r="T84" s="4"/>
    </row>
    <row r="85" spans="1:20" ht="25.5" x14ac:dyDescent="0.25">
      <c r="A85" s="31" t="s">
        <v>162</v>
      </c>
      <c r="B85" s="5" t="s">
        <v>163</v>
      </c>
      <c r="C85" s="6" t="s">
        <v>31</v>
      </c>
      <c r="D85" s="7">
        <v>1666</v>
      </c>
      <c r="E85" s="17">
        <f t="shared" si="0"/>
        <v>0.55000000000000004</v>
      </c>
      <c r="F85" s="10">
        <f t="shared" si="1"/>
        <v>916.3</v>
      </c>
      <c r="G85" s="10">
        <f t="shared" si="2"/>
        <v>0.14000000000000001</v>
      </c>
      <c r="H85" s="10"/>
      <c r="I85" s="10">
        <f t="shared" si="3"/>
        <v>0.69000000000000006</v>
      </c>
      <c r="J85" s="32">
        <f t="shared" si="4"/>
        <v>1149.54</v>
      </c>
      <c r="K85" s="4" t="s">
        <v>138</v>
      </c>
      <c r="L85" s="4"/>
      <c r="M85" s="4"/>
      <c r="N85" s="4"/>
      <c r="O85" s="4"/>
      <c r="P85" s="4"/>
      <c r="Q85" s="4"/>
      <c r="R85" s="4"/>
      <c r="S85" s="4"/>
      <c r="T85" s="4"/>
    </row>
    <row r="86" spans="1:20" ht="25.5" x14ac:dyDescent="0.25">
      <c r="A86" s="31" t="s">
        <v>164</v>
      </c>
      <c r="B86" s="5" t="s">
        <v>165</v>
      </c>
      <c r="C86" s="6" t="s">
        <v>31</v>
      </c>
      <c r="D86" s="7">
        <v>1666</v>
      </c>
      <c r="E86" s="17">
        <f t="shared" si="0"/>
        <v>0.55000000000000004</v>
      </c>
      <c r="F86" s="10">
        <f t="shared" si="1"/>
        <v>916.3</v>
      </c>
      <c r="G86" s="10">
        <f t="shared" si="2"/>
        <v>0.14000000000000001</v>
      </c>
      <c r="H86" s="10"/>
      <c r="I86" s="10">
        <f t="shared" si="3"/>
        <v>0.69000000000000006</v>
      </c>
      <c r="J86" s="32">
        <f t="shared" si="4"/>
        <v>1149.54</v>
      </c>
      <c r="K86" s="4" t="s">
        <v>140</v>
      </c>
      <c r="L86" s="4"/>
      <c r="M86" s="4">
        <v>1128.8499999999999</v>
      </c>
      <c r="N86" s="4"/>
      <c r="O86" s="4"/>
      <c r="P86" s="4"/>
      <c r="Q86" s="4"/>
      <c r="R86" s="4"/>
      <c r="S86" s="4"/>
      <c r="T86" s="4"/>
    </row>
    <row r="87" spans="1:20" ht="25.5" x14ac:dyDescent="0.25">
      <c r="A87" s="31" t="s">
        <v>166</v>
      </c>
      <c r="B87" s="5" t="s">
        <v>167</v>
      </c>
      <c r="C87" s="6" t="s">
        <v>31</v>
      </c>
      <c r="D87" s="7">
        <v>1666</v>
      </c>
      <c r="E87" s="17">
        <f t="shared" si="0"/>
        <v>0.55000000000000004</v>
      </c>
      <c r="F87" s="10">
        <f t="shared" si="1"/>
        <v>916.3</v>
      </c>
      <c r="G87" s="10">
        <f t="shared" si="2"/>
        <v>0.14000000000000001</v>
      </c>
      <c r="H87" s="10"/>
      <c r="I87" s="10">
        <f t="shared" si="3"/>
        <v>0.69000000000000006</v>
      </c>
      <c r="J87" s="32">
        <f t="shared" si="4"/>
        <v>1149.54</v>
      </c>
      <c r="K87" s="4" t="s">
        <v>142</v>
      </c>
      <c r="L87" s="4"/>
      <c r="M87" s="4"/>
      <c r="N87" s="4"/>
      <c r="O87" s="4"/>
      <c r="P87" s="4"/>
      <c r="Q87" s="4"/>
      <c r="R87" s="4"/>
      <c r="S87" s="4"/>
      <c r="T87" s="4"/>
    </row>
    <row r="88" spans="1:20" ht="25.5" x14ac:dyDescent="0.25">
      <c r="A88" s="31" t="s">
        <v>168</v>
      </c>
      <c r="B88" s="5" t="s">
        <v>169</v>
      </c>
      <c r="C88" s="6" t="s">
        <v>31</v>
      </c>
      <c r="D88" s="7">
        <v>1666</v>
      </c>
      <c r="E88" s="17">
        <f t="shared" si="0"/>
        <v>0.55000000000000004</v>
      </c>
      <c r="F88" s="10">
        <f t="shared" si="1"/>
        <v>916.3</v>
      </c>
      <c r="G88" s="10">
        <f t="shared" si="2"/>
        <v>0.14000000000000001</v>
      </c>
      <c r="H88" s="10"/>
      <c r="I88" s="10">
        <f t="shared" si="3"/>
        <v>0.69000000000000006</v>
      </c>
      <c r="J88" s="32">
        <f t="shared" si="4"/>
        <v>1149.54</v>
      </c>
      <c r="K88" s="4" t="s">
        <v>144</v>
      </c>
      <c r="L88" s="4"/>
      <c r="M88" s="4">
        <v>0.67</v>
      </c>
      <c r="N88" s="4"/>
      <c r="O88" s="4"/>
      <c r="P88" s="4"/>
      <c r="Q88" s="4"/>
      <c r="R88" s="4"/>
      <c r="S88" s="4"/>
      <c r="T88" s="4"/>
    </row>
    <row r="89" spans="1:20" ht="25.5" x14ac:dyDescent="0.25">
      <c r="A89" s="31" t="s">
        <v>170</v>
      </c>
      <c r="B89" s="5" t="s">
        <v>171</v>
      </c>
      <c r="C89" s="6" t="s">
        <v>31</v>
      </c>
      <c r="D89" s="7">
        <v>1666</v>
      </c>
      <c r="E89" s="17">
        <f t="shared" si="0"/>
        <v>0.55000000000000004</v>
      </c>
      <c r="F89" s="10">
        <f t="shared" si="1"/>
        <v>916.3</v>
      </c>
      <c r="G89" s="10">
        <f t="shared" si="2"/>
        <v>0.14000000000000001</v>
      </c>
      <c r="H89" s="10"/>
      <c r="I89" s="10">
        <f t="shared" si="3"/>
        <v>0.69000000000000006</v>
      </c>
      <c r="J89" s="32">
        <f t="shared" si="4"/>
        <v>1149.54</v>
      </c>
      <c r="K89" s="4" t="s">
        <v>146</v>
      </c>
      <c r="L89" s="4"/>
      <c r="M89" s="4">
        <v>0.67</v>
      </c>
      <c r="N89" s="4"/>
      <c r="O89" s="4"/>
      <c r="P89" s="4"/>
      <c r="Q89" s="4"/>
      <c r="R89" s="4"/>
      <c r="S89" s="4"/>
      <c r="T89" s="4"/>
    </row>
    <row r="90" spans="1:20" ht="25.5" x14ac:dyDescent="0.25">
      <c r="A90" s="71" t="s">
        <v>13</v>
      </c>
      <c r="B90" s="72"/>
      <c r="C90" s="72"/>
      <c r="D90" s="72"/>
      <c r="E90" s="72"/>
      <c r="F90" s="72"/>
      <c r="G90" s="72"/>
      <c r="H90" s="72"/>
      <c r="I90" s="73"/>
      <c r="J90" s="32">
        <f>SUM(J72:J89)</f>
        <v>16606.860000000004</v>
      </c>
      <c r="K90" s="4" t="s">
        <v>148</v>
      </c>
      <c r="L90" s="4"/>
      <c r="M90" s="4">
        <v>0.67</v>
      </c>
      <c r="N90" s="4"/>
      <c r="O90" s="4"/>
      <c r="P90" s="4"/>
      <c r="Q90" s="4"/>
      <c r="R90" s="4"/>
      <c r="S90" s="4"/>
      <c r="T90" s="4"/>
    </row>
    <row r="91" spans="1:20" ht="25.5" x14ac:dyDescent="0.25">
      <c r="A91" s="30" t="s">
        <v>183</v>
      </c>
      <c r="B91" s="74" t="s">
        <v>184</v>
      </c>
      <c r="C91" s="75"/>
      <c r="D91" s="75"/>
      <c r="E91" s="75"/>
      <c r="F91" s="75"/>
      <c r="G91" s="75"/>
      <c r="H91" s="75"/>
      <c r="I91" s="75"/>
      <c r="J91" s="76"/>
      <c r="K91" s="4" t="s">
        <v>150</v>
      </c>
      <c r="L91" s="4"/>
      <c r="M91" s="4">
        <v>0.67</v>
      </c>
      <c r="N91" s="4"/>
      <c r="O91" s="4"/>
      <c r="P91" s="4"/>
      <c r="Q91" s="4"/>
      <c r="R91" s="4"/>
      <c r="S91" s="4"/>
      <c r="T91" s="4"/>
    </row>
    <row r="92" spans="1:20" ht="63.75" x14ac:dyDescent="0.25">
      <c r="A92" s="31" t="s">
        <v>185</v>
      </c>
      <c r="B92" s="5" t="s">
        <v>186</v>
      </c>
      <c r="C92" s="6" t="s">
        <v>187</v>
      </c>
      <c r="D92" s="7">
        <v>177.75</v>
      </c>
      <c r="E92" s="17">
        <f>ROUND(M103*(1-18%),2)</f>
        <v>3.27</v>
      </c>
      <c r="F92" s="10">
        <f>TRUNC(E92*D92,2)</f>
        <v>581.24</v>
      </c>
      <c r="G92" s="10">
        <f>TRUNC(E92*0.2693,2)</f>
        <v>0.88</v>
      </c>
      <c r="H92" s="10"/>
      <c r="I92" s="10">
        <f>H92+G92+E92</f>
        <v>4.1500000000000004</v>
      </c>
      <c r="J92" s="32">
        <f>TRUNC(I92*D92,2)</f>
        <v>737.66</v>
      </c>
      <c r="K92" s="4" t="s">
        <v>152</v>
      </c>
      <c r="L92" s="4"/>
      <c r="M92" s="4">
        <v>0.67</v>
      </c>
      <c r="N92" s="4"/>
      <c r="O92" s="4"/>
      <c r="P92" s="4"/>
      <c r="Q92" s="4"/>
      <c r="R92" s="4"/>
      <c r="S92" s="4"/>
      <c r="T92" s="4"/>
    </row>
    <row r="93" spans="1:20" ht="25.5" x14ac:dyDescent="0.25">
      <c r="A93" s="31" t="s">
        <v>188</v>
      </c>
      <c r="B93" s="5" t="s">
        <v>189</v>
      </c>
      <c r="C93" s="6" t="s">
        <v>31</v>
      </c>
      <c r="D93" s="7">
        <v>59.25</v>
      </c>
      <c r="E93" s="17">
        <f>ROUND(M104*(1-18%),2)</f>
        <v>4.22</v>
      </c>
      <c r="F93" s="10">
        <f>TRUNC(E93*D93,2)</f>
        <v>250.03</v>
      </c>
      <c r="G93" s="10">
        <f>TRUNC(E93*0.2693,2)</f>
        <v>1.1299999999999999</v>
      </c>
      <c r="H93" s="10"/>
      <c r="I93" s="10">
        <f>H93+G93+E93</f>
        <v>5.35</v>
      </c>
      <c r="J93" s="32">
        <f>TRUNC(I93*D93,2)</f>
        <v>316.98</v>
      </c>
      <c r="K93" s="4" t="s">
        <v>154</v>
      </c>
      <c r="L93" s="4"/>
      <c r="M93" s="4">
        <v>0.67</v>
      </c>
      <c r="N93" s="4"/>
      <c r="O93" s="4"/>
      <c r="P93" s="4"/>
      <c r="Q93" s="4"/>
      <c r="R93" s="4"/>
      <c r="S93" s="4"/>
      <c r="T93" s="4"/>
    </row>
    <row r="94" spans="1:20" ht="25.5" x14ac:dyDescent="0.25">
      <c r="A94" s="71" t="s">
        <v>13</v>
      </c>
      <c r="B94" s="72"/>
      <c r="C94" s="72"/>
      <c r="D94" s="72"/>
      <c r="E94" s="72"/>
      <c r="F94" s="72"/>
      <c r="G94" s="72"/>
      <c r="H94" s="72"/>
      <c r="I94" s="73"/>
      <c r="J94" s="32">
        <f>SUM(J92:J93)</f>
        <v>1054.6399999999999</v>
      </c>
      <c r="K94" s="4" t="s">
        <v>156</v>
      </c>
      <c r="L94" s="4"/>
      <c r="M94" s="4">
        <v>0.67</v>
      </c>
      <c r="N94" s="4"/>
      <c r="O94" s="4"/>
      <c r="P94" s="4"/>
      <c r="Q94" s="4"/>
      <c r="R94" s="4"/>
      <c r="S94" s="4"/>
      <c r="T94" s="4"/>
    </row>
    <row r="95" spans="1:20" ht="25.5" x14ac:dyDescent="0.25">
      <c r="A95" s="77" t="s">
        <v>190</v>
      </c>
      <c r="B95" s="78"/>
      <c r="C95" s="78"/>
      <c r="D95" s="78"/>
      <c r="E95" s="78"/>
      <c r="F95" s="78"/>
      <c r="G95" s="78"/>
      <c r="H95" s="78"/>
      <c r="I95" s="79"/>
      <c r="J95" s="35">
        <f>J94+J90+J70</f>
        <v>177668</v>
      </c>
      <c r="K95" s="4" t="s">
        <v>158</v>
      </c>
      <c r="L95" s="4"/>
      <c r="M95" s="4">
        <v>0.67</v>
      </c>
      <c r="N95" s="4"/>
      <c r="O95" s="4"/>
      <c r="P95" s="4"/>
      <c r="Q95" s="4"/>
      <c r="R95" s="4"/>
      <c r="S95" s="4"/>
      <c r="T95" s="4"/>
    </row>
    <row r="96" spans="1:20" ht="25.5" x14ac:dyDescent="0.25">
      <c r="A96" s="36"/>
      <c r="B96" s="22"/>
      <c r="C96" s="22"/>
      <c r="D96" s="22"/>
      <c r="E96" s="15"/>
      <c r="F96" s="15"/>
      <c r="G96" s="15"/>
      <c r="H96" s="15"/>
      <c r="I96" s="15"/>
      <c r="J96" s="37"/>
      <c r="K96" s="4" t="s">
        <v>160</v>
      </c>
      <c r="L96" s="4"/>
      <c r="M96" s="4">
        <v>0.67</v>
      </c>
      <c r="N96" s="4"/>
      <c r="O96" s="4"/>
      <c r="P96" s="4"/>
      <c r="Q96" s="4"/>
      <c r="R96" s="4"/>
      <c r="S96" s="4"/>
      <c r="T96" s="4"/>
    </row>
    <row r="97" spans="1:22" ht="25.5" x14ac:dyDescent="0.25">
      <c r="A97" s="83" t="s">
        <v>1637</v>
      </c>
      <c r="B97" s="84"/>
      <c r="C97" s="84"/>
      <c r="D97" s="84"/>
      <c r="E97" s="84"/>
      <c r="F97" s="84"/>
      <c r="G97" s="84"/>
      <c r="H97" s="84"/>
      <c r="I97" s="84"/>
      <c r="J97" s="85"/>
      <c r="K97" s="4" t="s">
        <v>162</v>
      </c>
      <c r="L97" s="4"/>
      <c r="M97" s="4">
        <v>0.67</v>
      </c>
      <c r="N97" s="4"/>
      <c r="O97" s="4"/>
      <c r="P97" s="4"/>
      <c r="Q97" s="4"/>
      <c r="R97" s="4"/>
      <c r="S97" s="4"/>
      <c r="T97" s="4"/>
    </row>
    <row r="98" spans="1:22" ht="25.5" x14ac:dyDescent="0.25">
      <c r="A98" s="36"/>
      <c r="B98" s="22"/>
      <c r="C98" s="22"/>
      <c r="D98" s="22"/>
      <c r="E98" s="15"/>
      <c r="F98" s="15"/>
      <c r="G98" s="15"/>
      <c r="H98" s="15"/>
      <c r="I98" s="15"/>
      <c r="J98" s="37"/>
      <c r="K98" s="4" t="s">
        <v>164</v>
      </c>
      <c r="L98" s="4"/>
      <c r="M98" s="4">
        <v>0.67</v>
      </c>
      <c r="N98" s="4"/>
      <c r="O98" s="4"/>
      <c r="P98" s="4"/>
      <c r="Q98" s="4"/>
      <c r="R98" s="4"/>
      <c r="S98" s="4"/>
      <c r="T98" s="4"/>
    </row>
    <row r="99" spans="1:22" ht="30" x14ac:dyDescent="0.25">
      <c r="A99" s="38" t="s">
        <v>2</v>
      </c>
      <c r="B99" s="3" t="s">
        <v>3</v>
      </c>
      <c r="C99" s="3" t="s">
        <v>4</v>
      </c>
      <c r="D99" s="3" t="s">
        <v>5</v>
      </c>
      <c r="E99" s="9" t="s">
        <v>191</v>
      </c>
      <c r="F99" s="9" t="s">
        <v>192</v>
      </c>
      <c r="G99" s="9" t="s">
        <v>193</v>
      </c>
      <c r="H99" s="9" t="s">
        <v>194</v>
      </c>
      <c r="I99" s="9" t="s">
        <v>195</v>
      </c>
      <c r="J99" s="39" t="s">
        <v>196</v>
      </c>
      <c r="K99" s="4" t="s">
        <v>166</v>
      </c>
      <c r="L99" s="4"/>
      <c r="M99" s="4">
        <v>0.67</v>
      </c>
      <c r="N99" s="4"/>
      <c r="O99" s="4"/>
      <c r="P99" s="4"/>
      <c r="Q99" s="4"/>
      <c r="R99" s="4"/>
      <c r="S99" s="4"/>
      <c r="T99" s="4"/>
    </row>
    <row r="100" spans="1:22" ht="25.5" x14ac:dyDescent="0.25">
      <c r="A100" s="30" t="s">
        <v>6</v>
      </c>
      <c r="B100" s="74" t="s">
        <v>7</v>
      </c>
      <c r="C100" s="75"/>
      <c r="D100" s="75"/>
      <c r="E100" s="75"/>
      <c r="F100" s="75"/>
      <c r="G100" s="75"/>
      <c r="H100" s="75"/>
      <c r="I100" s="75"/>
      <c r="J100" s="76"/>
      <c r="K100" s="4" t="s">
        <v>168</v>
      </c>
      <c r="L100" s="4"/>
      <c r="M100" s="4">
        <v>0.67</v>
      </c>
      <c r="N100" s="4"/>
      <c r="O100" s="4"/>
      <c r="P100" s="4"/>
      <c r="Q100" s="4"/>
      <c r="R100" s="4"/>
      <c r="S100" s="4"/>
      <c r="T100" s="4"/>
    </row>
    <row r="101" spans="1:22" ht="25.5" x14ac:dyDescent="0.25">
      <c r="A101" s="30" t="s">
        <v>8</v>
      </c>
      <c r="B101" s="74" t="s">
        <v>9</v>
      </c>
      <c r="C101" s="75"/>
      <c r="D101" s="75"/>
      <c r="E101" s="75"/>
      <c r="F101" s="75"/>
      <c r="G101" s="75"/>
      <c r="H101" s="75"/>
      <c r="I101" s="75"/>
      <c r="J101" s="76"/>
      <c r="K101" s="4" t="s">
        <v>170</v>
      </c>
      <c r="L101" s="4"/>
      <c r="M101" s="4"/>
      <c r="N101" s="4"/>
      <c r="O101" s="4"/>
      <c r="P101" s="4"/>
      <c r="Q101" s="4"/>
      <c r="R101" s="4"/>
      <c r="S101" s="4"/>
      <c r="T101" s="4"/>
    </row>
    <row r="102" spans="1:22" ht="25.5" x14ac:dyDescent="0.25">
      <c r="A102" s="33" t="s">
        <v>197</v>
      </c>
      <c r="B102" s="18" t="s">
        <v>198</v>
      </c>
      <c r="C102" s="19" t="s">
        <v>12</v>
      </c>
      <c r="D102" s="20">
        <v>56</v>
      </c>
      <c r="E102" s="17">
        <f>ROUND(M113*(1-18%),2)</f>
        <v>11.48</v>
      </c>
      <c r="F102" s="11">
        <v>784</v>
      </c>
      <c r="G102" s="17">
        <f>TRUNC(E102*0.2693,2)</f>
        <v>3.09</v>
      </c>
      <c r="H102" s="21"/>
      <c r="I102" s="17">
        <f>H102+G102+E102</f>
        <v>14.57</v>
      </c>
      <c r="J102" s="34">
        <f>TRUNC(I102*D102,2)</f>
        <v>815.92</v>
      </c>
      <c r="K102" s="4" t="s">
        <v>1642</v>
      </c>
      <c r="L102" s="4"/>
      <c r="M102" s="4"/>
      <c r="N102" s="4"/>
      <c r="O102" s="4"/>
      <c r="P102" s="4"/>
      <c r="Q102" s="4"/>
      <c r="R102" s="4"/>
      <c r="S102" s="4"/>
      <c r="T102" s="4"/>
    </row>
    <row r="103" spans="1:22" ht="25.5" x14ac:dyDescent="0.25">
      <c r="A103" s="33" t="s">
        <v>199</v>
      </c>
      <c r="B103" s="18" t="s">
        <v>200</v>
      </c>
      <c r="C103" s="19" t="s">
        <v>12</v>
      </c>
      <c r="D103" s="20">
        <v>14</v>
      </c>
      <c r="E103" s="17">
        <f>ROUND(M114*(1-18%),2)</f>
        <v>62.93</v>
      </c>
      <c r="F103" s="11">
        <v>1074.3599999999999</v>
      </c>
      <c r="G103" s="17">
        <f t="shared" ref="G103" si="5">TRUNC(E103*0.2693,2)</f>
        <v>16.940000000000001</v>
      </c>
      <c r="H103" s="21"/>
      <c r="I103" s="17">
        <f t="shared" ref="I103" si="6">H103+G103+E103</f>
        <v>79.87</v>
      </c>
      <c r="J103" s="34">
        <f t="shared" ref="J103" si="7">TRUNC(I103*D103,2)</f>
        <v>1118.18</v>
      </c>
      <c r="K103" s="4" t="s">
        <v>183</v>
      </c>
      <c r="L103" s="4"/>
      <c r="M103" s="4">
        <v>3.99</v>
      </c>
      <c r="N103" s="4"/>
      <c r="O103" s="4"/>
      <c r="P103" s="4"/>
      <c r="Q103" s="4"/>
      <c r="R103" s="4"/>
      <c r="S103" s="4"/>
      <c r="T103" s="4"/>
    </row>
    <row r="104" spans="1:22" x14ac:dyDescent="0.25">
      <c r="A104" s="71" t="s">
        <v>13</v>
      </c>
      <c r="B104" s="72"/>
      <c r="C104" s="72"/>
      <c r="D104" s="72"/>
      <c r="E104" s="72"/>
      <c r="F104" s="72"/>
      <c r="G104" s="72"/>
      <c r="H104" s="72"/>
      <c r="I104" s="73"/>
      <c r="J104" s="32">
        <f>SUM(J102:J103)</f>
        <v>1934.1</v>
      </c>
      <c r="K104" s="4" t="s">
        <v>185</v>
      </c>
      <c r="L104" s="4"/>
      <c r="M104" s="4">
        <v>5.15</v>
      </c>
      <c r="N104" s="4"/>
      <c r="O104" s="4"/>
      <c r="P104" s="4"/>
      <c r="Q104" s="4"/>
      <c r="R104" s="4"/>
      <c r="S104" s="4"/>
      <c r="T104" s="4"/>
    </row>
    <row r="105" spans="1:22" x14ac:dyDescent="0.25">
      <c r="A105" s="30" t="s">
        <v>201</v>
      </c>
      <c r="B105" s="74" t="s">
        <v>202</v>
      </c>
      <c r="C105" s="75"/>
      <c r="D105" s="75"/>
      <c r="E105" s="75"/>
      <c r="F105" s="75"/>
      <c r="G105" s="75"/>
      <c r="H105" s="75"/>
      <c r="I105" s="75"/>
      <c r="J105" s="76"/>
      <c r="K105" s="4">
        <v>97062</v>
      </c>
      <c r="L105" s="4"/>
      <c r="M105" s="4"/>
      <c r="N105" s="4"/>
      <c r="O105" s="4"/>
      <c r="P105" s="4"/>
      <c r="Q105" s="4"/>
      <c r="R105" s="4"/>
      <c r="S105" s="4"/>
      <c r="T105" s="4"/>
    </row>
    <row r="106" spans="1:22" ht="25.5" x14ac:dyDescent="0.25">
      <c r="A106" s="30" t="s">
        <v>203</v>
      </c>
      <c r="B106" s="74" t="s">
        <v>204</v>
      </c>
      <c r="C106" s="75"/>
      <c r="D106" s="75"/>
      <c r="E106" s="75"/>
      <c r="F106" s="75"/>
      <c r="G106" s="75"/>
      <c r="H106" s="75"/>
      <c r="I106" s="75"/>
      <c r="J106" s="76"/>
      <c r="K106" s="4" t="s">
        <v>1642</v>
      </c>
      <c r="L106" s="4"/>
      <c r="M106" s="4"/>
      <c r="N106" s="4"/>
      <c r="O106" s="4"/>
      <c r="P106" s="4"/>
      <c r="Q106" s="4"/>
      <c r="R106" s="4"/>
      <c r="S106" s="4"/>
      <c r="T106" s="4"/>
    </row>
    <row r="107" spans="1:22" s="8" customFormat="1" x14ac:dyDescent="0.25">
      <c r="A107" s="30" t="s">
        <v>205</v>
      </c>
      <c r="B107" s="74" t="s">
        <v>206</v>
      </c>
      <c r="C107" s="75"/>
      <c r="D107" s="75"/>
      <c r="E107" s="75"/>
      <c r="F107" s="75"/>
      <c r="G107" s="75"/>
      <c r="H107" s="75"/>
      <c r="I107" s="75"/>
      <c r="J107" s="76"/>
      <c r="K107" s="4" t="s">
        <v>190</v>
      </c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</row>
    <row r="108" spans="1:22" x14ac:dyDescent="0.25">
      <c r="A108" s="30" t="s">
        <v>207</v>
      </c>
      <c r="B108" s="74" t="s">
        <v>208</v>
      </c>
      <c r="C108" s="75"/>
      <c r="D108" s="75"/>
      <c r="E108" s="75"/>
      <c r="F108" s="75"/>
      <c r="G108" s="75"/>
      <c r="H108" s="75"/>
      <c r="I108" s="75"/>
      <c r="J108" s="76"/>
    </row>
    <row r="109" spans="1:22" ht="45" x14ac:dyDescent="0.25">
      <c r="A109" s="31" t="s">
        <v>209</v>
      </c>
      <c r="B109" s="5" t="s">
        <v>210</v>
      </c>
      <c r="C109" s="6" t="s">
        <v>82</v>
      </c>
      <c r="D109" s="7">
        <v>31.87</v>
      </c>
      <c r="E109" s="17">
        <f>ROUND(M120*(1-18%),2)</f>
        <v>75.27</v>
      </c>
      <c r="F109" s="11">
        <v>2925.34</v>
      </c>
      <c r="G109" s="10">
        <f t="shared" ref="G109" si="8">TRUNC(E109*0.2693,2)</f>
        <v>20.27</v>
      </c>
      <c r="H109" s="11"/>
      <c r="I109" s="10">
        <f t="shared" ref="I109" si="9">H109+G109+E109</f>
        <v>95.539999999999992</v>
      </c>
      <c r="J109" s="32">
        <f t="shared" ref="J109" si="10">TRUNC(I109*D109,2)</f>
        <v>3044.85</v>
      </c>
      <c r="K109" s="1" t="s">
        <v>1637</v>
      </c>
    </row>
    <row r="110" spans="1:22" ht="30" x14ac:dyDescent="0.25">
      <c r="A110" s="30" t="s">
        <v>211</v>
      </c>
      <c r="B110" s="74" t="s">
        <v>212</v>
      </c>
      <c r="C110" s="75"/>
      <c r="D110" s="75"/>
      <c r="E110" s="75"/>
      <c r="F110" s="75"/>
      <c r="G110" s="75"/>
      <c r="H110" s="75"/>
      <c r="I110" s="75"/>
      <c r="J110" s="76"/>
      <c r="L110" s="8"/>
      <c r="M110" s="8" t="s">
        <v>191</v>
      </c>
      <c r="N110" s="8"/>
      <c r="O110" s="8"/>
      <c r="P110" s="8"/>
      <c r="Q110" s="8"/>
      <c r="R110" s="8"/>
      <c r="S110" s="8"/>
      <c r="T110" s="8"/>
      <c r="U110" s="8"/>
      <c r="V110" s="8"/>
    </row>
    <row r="111" spans="1:22" x14ac:dyDescent="0.25">
      <c r="A111" s="30" t="s">
        <v>213</v>
      </c>
      <c r="B111" s="74" t="s">
        <v>214</v>
      </c>
      <c r="C111" s="75"/>
      <c r="D111" s="75"/>
      <c r="E111" s="75"/>
      <c r="F111" s="75"/>
      <c r="G111" s="75"/>
      <c r="H111" s="75"/>
      <c r="I111" s="75"/>
      <c r="J111" s="76"/>
      <c r="K111" s="8" t="s">
        <v>2</v>
      </c>
      <c r="L111" s="4"/>
      <c r="M111" s="4"/>
      <c r="N111" s="4"/>
      <c r="O111" s="4"/>
      <c r="P111" s="4"/>
      <c r="Q111" s="4"/>
      <c r="R111" s="4"/>
      <c r="S111" s="4"/>
      <c r="T111" s="4"/>
    </row>
    <row r="112" spans="1:22" ht="25.5" x14ac:dyDescent="0.25">
      <c r="A112" s="31" t="s">
        <v>215</v>
      </c>
      <c r="B112" s="5" t="s">
        <v>216</v>
      </c>
      <c r="C112" s="6" t="s">
        <v>31</v>
      </c>
      <c r="D112" s="7">
        <v>442.75</v>
      </c>
      <c r="E112" s="17">
        <f>ROUND(M123*(1-18%),2)</f>
        <v>39.659999999999997</v>
      </c>
      <c r="F112" s="11">
        <v>21415.81</v>
      </c>
      <c r="G112" s="10">
        <f t="shared" ref="G112" si="11">TRUNC(E112*0.2693,2)</f>
        <v>10.68</v>
      </c>
      <c r="H112" s="11"/>
      <c r="I112" s="10">
        <f t="shared" ref="I112" si="12">H112+G112+E112</f>
        <v>50.339999999999996</v>
      </c>
      <c r="J112" s="32">
        <f t="shared" ref="J112" si="13">TRUNC(I112*D112,2)</f>
        <v>22288.03</v>
      </c>
      <c r="K112" s="4" t="s">
        <v>6</v>
      </c>
      <c r="L112" s="4"/>
      <c r="M112" s="4"/>
      <c r="N112" s="4"/>
      <c r="O112" s="4"/>
      <c r="P112" s="4"/>
      <c r="Q112" s="4"/>
      <c r="R112" s="4"/>
      <c r="S112" s="4"/>
      <c r="T112" s="4"/>
    </row>
    <row r="113" spans="1:20" x14ac:dyDescent="0.25">
      <c r="A113" s="30" t="s">
        <v>217</v>
      </c>
      <c r="B113" s="74" t="s">
        <v>218</v>
      </c>
      <c r="C113" s="75"/>
      <c r="D113" s="75"/>
      <c r="E113" s="75"/>
      <c r="F113" s="75"/>
      <c r="G113" s="75"/>
      <c r="H113" s="75"/>
      <c r="I113" s="75"/>
      <c r="J113" s="76"/>
      <c r="K113" s="4" t="s">
        <v>8</v>
      </c>
      <c r="L113" s="4"/>
      <c r="M113" s="4">
        <v>14</v>
      </c>
      <c r="N113" s="4"/>
      <c r="O113" s="4"/>
      <c r="P113" s="4"/>
      <c r="Q113" s="4"/>
      <c r="R113" s="4"/>
      <c r="S113" s="4"/>
      <c r="T113" s="4"/>
    </row>
    <row r="114" spans="1:20" ht="25.5" x14ac:dyDescent="0.25">
      <c r="A114" s="31" t="s">
        <v>219</v>
      </c>
      <c r="B114" s="5" t="s">
        <v>220</v>
      </c>
      <c r="C114" s="6" t="s">
        <v>31</v>
      </c>
      <c r="D114" s="7">
        <v>7.6</v>
      </c>
      <c r="E114" s="17">
        <f>ROUND(M125*(1-18%),2)</f>
        <v>4.97</v>
      </c>
      <c r="F114" s="11">
        <v>46.05</v>
      </c>
      <c r="G114" s="10">
        <f t="shared" ref="G114" si="14">TRUNC(E114*0.2693,2)</f>
        <v>1.33</v>
      </c>
      <c r="H114" s="11"/>
      <c r="I114" s="10">
        <f t="shared" ref="I114" si="15">H114+G114+E114</f>
        <v>6.3</v>
      </c>
      <c r="J114" s="32">
        <f t="shared" ref="J114" si="16">TRUNC(I114*D114,2)</f>
        <v>47.88</v>
      </c>
      <c r="K114" s="4" t="s">
        <v>1643</v>
      </c>
      <c r="L114" s="4"/>
      <c r="M114" s="4">
        <v>76.739999999999995</v>
      </c>
      <c r="N114" s="4"/>
      <c r="O114" s="4"/>
      <c r="P114" s="4"/>
      <c r="Q114" s="4"/>
      <c r="R114" s="4"/>
      <c r="S114" s="4"/>
      <c r="T114" s="4"/>
    </row>
    <row r="115" spans="1:20" ht="25.5" x14ac:dyDescent="0.25">
      <c r="A115" s="30" t="s">
        <v>221</v>
      </c>
      <c r="B115" s="74" t="s">
        <v>222</v>
      </c>
      <c r="C115" s="75"/>
      <c r="D115" s="75"/>
      <c r="E115" s="75"/>
      <c r="F115" s="75"/>
      <c r="G115" s="75"/>
      <c r="H115" s="75"/>
      <c r="I115" s="75"/>
      <c r="J115" s="76"/>
      <c r="K115" s="4" t="s">
        <v>1644</v>
      </c>
      <c r="L115" s="4"/>
      <c r="M115" s="4"/>
      <c r="N115" s="4"/>
      <c r="O115" s="4"/>
      <c r="P115" s="4"/>
      <c r="Q115" s="4"/>
      <c r="R115" s="4"/>
      <c r="S115" s="4"/>
      <c r="T115" s="4"/>
    </row>
    <row r="116" spans="1:20" ht="89.25" x14ac:dyDescent="0.25">
      <c r="A116" s="31" t="s">
        <v>223</v>
      </c>
      <c r="B116" s="5" t="s">
        <v>224</v>
      </c>
      <c r="C116" s="6" t="s">
        <v>31</v>
      </c>
      <c r="D116" s="7">
        <v>5.13</v>
      </c>
      <c r="E116" s="17">
        <f>ROUND(M127*(1-18%),2)</f>
        <v>33.19</v>
      </c>
      <c r="F116" s="11">
        <v>207.66</v>
      </c>
      <c r="G116" s="10">
        <f t="shared" ref="G116:G120" si="17">TRUNC(E116*0.2693,2)</f>
        <v>8.93</v>
      </c>
      <c r="H116" s="11"/>
      <c r="I116" s="10">
        <f t="shared" ref="I116:I120" si="18">H116+G116+E116</f>
        <v>42.12</v>
      </c>
      <c r="J116" s="32">
        <f t="shared" ref="J116:J120" si="19">TRUNC(I116*D116,2)</f>
        <v>216.07</v>
      </c>
      <c r="K116" s="4" t="s">
        <v>1642</v>
      </c>
      <c r="L116" s="4"/>
      <c r="M116" s="4"/>
      <c r="N116" s="4"/>
      <c r="O116" s="4"/>
      <c r="P116" s="4"/>
      <c r="Q116" s="4"/>
      <c r="R116" s="4"/>
      <c r="S116" s="4"/>
      <c r="T116" s="4"/>
    </row>
    <row r="117" spans="1:20" ht="76.5" x14ac:dyDescent="0.25">
      <c r="A117" s="31" t="s">
        <v>225</v>
      </c>
      <c r="B117" s="5" t="s">
        <v>226</v>
      </c>
      <c r="C117" s="6" t="s">
        <v>82</v>
      </c>
      <c r="D117" s="7">
        <v>0.24</v>
      </c>
      <c r="E117" s="17">
        <f>ROUND(M128*(1-18%),2)</f>
        <v>306.77999999999997</v>
      </c>
      <c r="F117" s="11">
        <v>89.78</v>
      </c>
      <c r="G117" s="10">
        <f t="shared" si="17"/>
        <v>82.61</v>
      </c>
      <c r="H117" s="11"/>
      <c r="I117" s="10">
        <f t="shared" si="18"/>
        <v>389.39</v>
      </c>
      <c r="J117" s="32">
        <f t="shared" si="19"/>
        <v>93.45</v>
      </c>
      <c r="K117" s="4" t="s">
        <v>201</v>
      </c>
      <c r="L117" s="4"/>
      <c r="M117" s="4"/>
      <c r="N117" s="4"/>
      <c r="O117" s="4"/>
      <c r="P117" s="4"/>
      <c r="Q117" s="4"/>
      <c r="R117" s="4"/>
      <c r="S117" s="4"/>
      <c r="T117" s="4"/>
    </row>
    <row r="118" spans="1:20" ht="63.75" x14ac:dyDescent="0.25">
      <c r="A118" s="31" t="s">
        <v>227</v>
      </c>
      <c r="B118" s="5" t="s">
        <v>228</v>
      </c>
      <c r="C118" s="6" t="s">
        <v>229</v>
      </c>
      <c r="D118" s="7">
        <v>8</v>
      </c>
      <c r="E118" s="17">
        <f>ROUND(M129*(1-18%),2)</f>
        <v>8.91</v>
      </c>
      <c r="F118" s="11">
        <v>86.88</v>
      </c>
      <c r="G118" s="10">
        <f t="shared" si="17"/>
        <v>2.39</v>
      </c>
      <c r="H118" s="11"/>
      <c r="I118" s="10">
        <f t="shared" si="18"/>
        <v>11.3</v>
      </c>
      <c r="J118" s="32">
        <f t="shared" si="19"/>
        <v>90.4</v>
      </c>
      <c r="K118" s="4" t="s">
        <v>203</v>
      </c>
      <c r="L118" s="4"/>
      <c r="M118" s="4"/>
      <c r="N118" s="4"/>
      <c r="O118" s="4"/>
      <c r="P118" s="4"/>
      <c r="Q118" s="4"/>
      <c r="R118" s="4"/>
      <c r="S118" s="4"/>
      <c r="T118" s="4"/>
    </row>
    <row r="119" spans="1:20" ht="76.5" x14ac:dyDescent="0.25">
      <c r="A119" s="31" t="s">
        <v>230</v>
      </c>
      <c r="B119" s="5" t="s">
        <v>231</v>
      </c>
      <c r="C119" s="6" t="s">
        <v>229</v>
      </c>
      <c r="D119" s="7">
        <v>8</v>
      </c>
      <c r="E119" s="17">
        <f>ROUND(M130*(1-18%),2)</f>
        <v>6.83</v>
      </c>
      <c r="F119" s="11">
        <v>66.64</v>
      </c>
      <c r="G119" s="10">
        <f t="shared" si="17"/>
        <v>1.83</v>
      </c>
      <c r="H119" s="11"/>
      <c r="I119" s="10">
        <f t="shared" si="18"/>
        <v>8.66</v>
      </c>
      <c r="J119" s="32">
        <f t="shared" si="19"/>
        <v>69.28</v>
      </c>
      <c r="K119" s="4" t="s">
        <v>205</v>
      </c>
      <c r="L119" s="4"/>
      <c r="M119" s="4"/>
      <c r="N119" s="4"/>
      <c r="O119" s="4"/>
      <c r="P119" s="4"/>
      <c r="Q119" s="4"/>
      <c r="R119" s="4"/>
      <c r="S119" s="4"/>
      <c r="T119" s="4"/>
    </row>
    <row r="120" spans="1:20" ht="76.5" x14ac:dyDescent="0.25">
      <c r="A120" s="31" t="s">
        <v>232</v>
      </c>
      <c r="B120" s="5" t="s">
        <v>233</v>
      </c>
      <c r="C120" s="6" t="s">
        <v>229</v>
      </c>
      <c r="D120" s="7">
        <v>26</v>
      </c>
      <c r="E120" s="17">
        <f>ROUND(M131*(1-18%),2)</f>
        <v>5.72</v>
      </c>
      <c r="F120" s="11">
        <v>181.48</v>
      </c>
      <c r="G120" s="10">
        <f t="shared" si="17"/>
        <v>1.54</v>
      </c>
      <c r="H120" s="11"/>
      <c r="I120" s="10">
        <f t="shared" si="18"/>
        <v>7.26</v>
      </c>
      <c r="J120" s="32">
        <f t="shared" si="19"/>
        <v>188.76</v>
      </c>
      <c r="K120" s="4" t="s">
        <v>207</v>
      </c>
      <c r="L120" s="4"/>
      <c r="M120" s="4">
        <v>91.79</v>
      </c>
      <c r="N120" s="4"/>
      <c r="O120" s="4"/>
      <c r="P120" s="4"/>
      <c r="Q120" s="4"/>
      <c r="R120" s="4"/>
      <c r="S120" s="4"/>
      <c r="T120" s="4"/>
    </row>
    <row r="121" spans="1:20" x14ac:dyDescent="0.25">
      <c r="A121" s="30" t="s">
        <v>234</v>
      </c>
      <c r="B121" s="74" t="s">
        <v>235</v>
      </c>
      <c r="C121" s="75"/>
      <c r="D121" s="75"/>
      <c r="E121" s="75"/>
      <c r="F121" s="75"/>
      <c r="G121" s="75"/>
      <c r="H121" s="75"/>
      <c r="I121" s="75"/>
      <c r="J121" s="76"/>
      <c r="K121" s="4">
        <v>96527</v>
      </c>
      <c r="L121" s="4"/>
      <c r="M121" s="4"/>
      <c r="N121" s="4"/>
      <c r="O121" s="4"/>
      <c r="P121" s="4"/>
      <c r="Q121" s="4"/>
      <c r="R121" s="4"/>
      <c r="S121" s="4"/>
      <c r="T121" s="4"/>
    </row>
    <row r="122" spans="1:20" ht="63.75" x14ac:dyDescent="0.25">
      <c r="A122" s="31" t="s">
        <v>236</v>
      </c>
      <c r="B122" s="5" t="s">
        <v>237</v>
      </c>
      <c r="C122" s="6" t="s">
        <v>31</v>
      </c>
      <c r="D122" s="7">
        <v>404.35</v>
      </c>
      <c r="E122" s="17">
        <f t="shared" ref="E122:E129" si="20">ROUND(M133*(1-18%),2)</f>
        <v>51.75</v>
      </c>
      <c r="F122" s="11">
        <v>25518.52</v>
      </c>
      <c r="G122" s="10">
        <f t="shared" ref="G122:G129" si="21">TRUNC(E122*0.2693,2)</f>
        <v>13.93</v>
      </c>
      <c r="H122" s="11"/>
      <c r="I122" s="10">
        <f t="shared" ref="I122:I129" si="22">H122+G122+E122</f>
        <v>65.680000000000007</v>
      </c>
      <c r="J122" s="32">
        <f t="shared" ref="J122:J129" si="23">TRUNC(I122*D122,2)</f>
        <v>26557.7</v>
      </c>
      <c r="K122" s="4" t="s">
        <v>211</v>
      </c>
      <c r="L122" s="4"/>
      <c r="M122" s="4"/>
      <c r="N122" s="4"/>
      <c r="O122" s="4"/>
      <c r="P122" s="4"/>
      <c r="Q122" s="4"/>
      <c r="R122" s="4"/>
      <c r="S122" s="4"/>
      <c r="T122" s="4"/>
    </row>
    <row r="123" spans="1:20" ht="38.25" x14ac:dyDescent="0.25">
      <c r="A123" s="31" t="s">
        <v>238</v>
      </c>
      <c r="B123" s="5" t="s">
        <v>239</v>
      </c>
      <c r="C123" s="6" t="s">
        <v>229</v>
      </c>
      <c r="D123" s="7">
        <v>294</v>
      </c>
      <c r="E123" s="17">
        <f t="shared" si="20"/>
        <v>10.71</v>
      </c>
      <c r="F123" s="11">
        <v>3839.64</v>
      </c>
      <c r="G123" s="10">
        <f t="shared" si="21"/>
        <v>2.88</v>
      </c>
      <c r="H123" s="11"/>
      <c r="I123" s="10">
        <f t="shared" si="22"/>
        <v>13.59</v>
      </c>
      <c r="J123" s="32">
        <f t="shared" si="23"/>
        <v>3995.46</v>
      </c>
      <c r="K123" s="4" t="s">
        <v>213</v>
      </c>
      <c r="L123" s="4"/>
      <c r="M123" s="4">
        <v>48.37</v>
      </c>
      <c r="N123" s="4"/>
      <c r="O123" s="4"/>
      <c r="P123" s="4"/>
      <c r="Q123" s="4"/>
      <c r="R123" s="4"/>
      <c r="S123" s="4"/>
      <c r="T123" s="4"/>
    </row>
    <row r="124" spans="1:20" ht="38.25" x14ac:dyDescent="0.25">
      <c r="A124" s="31" t="s">
        <v>240</v>
      </c>
      <c r="B124" s="5" t="s">
        <v>241</v>
      </c>
      <c r="C124" s="6" t="s">
        <v>229</v>
      </c>
      <c r="D124" s="7">
        <v>458</v>
      </c>
      <c r="E124" s="17">
        <f t="shared" si="20"/>
        <v>9.66</v>
      </c>
      <c r="F124" s="11">
        <v>5395.24</v>
      </c>
      <c r="G124" s="10">
        <f t="shared" si="21"/>
        <v>2.6</v>
      </c>
      <c r="H124" s="11"/>
      <c r="I124" s="10">
        <f t="shared" si="22"/>
        <v>12.26</v>
      </c>
      <c r="J124" s="32">
        <f t="shared" si="23"/>
        <v>5615.08</v>
      </c>
      <c r="K124" s="4" t="s">
        <v>215</v>
      </c>
      <c r="L124" s="4"/>
      <c r="M124" s="4"/>
      <c r="N124" s="4"/>
      <c r="O124" s="4"/>
      <c r="P124" s="4"/>
      <c r="Q124" s="4"/>
      <c r="R124" s="4"/>
      <c r="S124" s="4"/>
      <c r="T124" s="4"/>
    </row>
    <row r="125" spans="1:20" ht="38.25" x14ac:dyDescent="0.25">
      <c r="A125" s="31" t="s">
        <v>242</v>
      </c>
      <c r="B125" s="5" t="s">
        <v>243</v>
      </c>
      <c r="C125" s="6" t="s">
        <v>229</v>
      </c>
      <c r="D125" s="7">
        <v>233</v>
      </c>
      <c r="E125" s="17">
        <f t="shared" si="20"/>
        <v>8.73</v>
      </c>
      <c r="F125" s="11">
        <v>2481.4499999999998</v>
      </c>
      <c r="G125" s="10">
        <f t="shared" si="21"/>
        <v>2.35</v>
      </c>
      <c r="H125" s="11"/>
      <c r="I125" s="10">
        <f t="shared" si="22"/>
        <v>11.08</v>
      </c>
      <c r="J125" s="32">
        <f t="shared" si="23"/>
        <v>2581.64</v>
      </c>
      <c r="K125" s="4" t="s">
        <v>217</v>
      </c>
      <c r="L125" s="4"/>
      <c r="M125" s="4">
        <v>6.06</v>
      </c>
      <c r="N125" s="4"/>
      <c r="O125" s="4"/>
      <c r="P125" s="4"/>
      <c r="Q125" s="4"/>
      <c r="R125" s="4"/>
      <c r="S125" s="4"/>
      <c r="T125" s="4"/>
    </row>
    <row r="126" spans="1:20" ht="38.25" x14ac:dyDescent="0.25">
      <c r="A126" s="31" t="s">
        <v>244</v>
      </c>
      <c r="B126" s="5" t="s">
        <v>245</v>
      </c>
      <c r="C126" s="6" t="s">
        <v>229</v>
      </c>
      <c r="D126" s="7">
        <v>651</v>
      </c>
      <c r="E126" s="17">
        <f t="shared" si="20"/>
        <v>7.68</v>
      </c>
      <c r="F126" s="11">
        <v>6093.36</v>
      </c>
      <c r="G126" s="10">
        <f t="shared" si="21"/>
        <v>2.06</v>
      </c>
      <c r="H126" s="11"/>
      <c r="I126" s="10">
        <f t="shared" si="22"/>
        <v>9.74</v>
      </c>
      <c r="J126" s="32">
        <f t="shared" si="23"/>
        <v>6340.74</v>
      </c>
      <c r="K126" s="4" t="s">
        <v>219</v>
      </c>
      <c r="L126" s="4"/>
      <c r="M126" s="4"/>
      <c r="N126" s="4"/>
      <c r="O126" s="4"/>
      <c r="P126" s="4"/>
      <c r="Q126" s="4"/>
      <c r="R126" s="4"/>
      <c r="S126" s="4"/>
      <c r="T126" s="4"/>
    </row>
    <row r="127" spans="1:20" ht="38.25" x14ac:dyDescent="0.25">
      <c r="A127" s="31" t="s">
        <v>246</v>
      </c>
      <c r="B127" s="5" t="s">
        <v>247</v>
      </c>
      <c r="C127" s="6" t="s">
        <v>229</v>
      </c>
      <c r="D127" s="7">
        <v>137</v>
      </c>
      <c r="E127" s="17">
        <f t="shared" si="20"/>
        <v>6.4</v>
      </c>
      <c r="F127" s="11">
        <v>1069.97</v>
      </c>
      <c r="G127" s="10">
        <f t="shared" si="21"/>
        <v>1.72</v>
      </c>
      <c r="H127" s="11"/>
      <c r="I127" s="10">
        <f t="shared" si="22"/>
        <v>8.120000000000001</v>
      </c>
      <c r="J127" s="32">
        <f t="shared" si="23"/>
        <v>1112.44</v>
      </c>
      <c r="K127" s="4" t="s">
        <v>221</v>
      </c>
      <c r="L127" s="4"/>
      <c r="M127" s="4">
        <v>40.479999999999997</v>
      </c>
      <c r="N127" s="4"/>
      <c r="O127" s="4"/>
      <c r="P127" s="4"/>
      <c r="Q127" s="4"/>
      <c r="R127" s="4"/>
      <c r="S127" s="4"/>
      <c r="T127" s="4"/>
    </row>
    <row r="128" spans="1:20" ht="38.25" x14ac:dyDescent="0.25">
      <c r="A128" s="31" t="s">
        <v>248</v>
      </c>
      <c r="B128" s="5" t="s">
        <v>249</v>
      </c>
      <c r="C128" s="6" t="s">
        <v>229</v>
      </c>
      <c r="D128" s="7">
        <v>176</v>
      </c>
      <c r="E128" s="17">
        <f t="shared" si="20"/>
        <v>5.95</v>
      </c>
      <c r="F128" s="11">
        <v>1277.76</v>
      </c>
      <c r="G128" s="10">
        <f t="shared" si="21"/>
        <v>1.6</v>
      </c>
      <c r="H128" s="11"/>
      <c r="I128" s="10">
        <f t="shared" si="22"/>
        <v>7.5500000000000007</v>
      </c>
      <c r="J128" s="32">
        <f t="shared" si="23"/>
        <v>1328.8</v>
      </c>
      <c r="K128" s="4">
        <v>92430</v>
      </c>
      <c r="L128" s="4"/>
      <c r="M128" s="4">
        <v>374.12</v>
      </c>
      <c r="N128" s="4"/>
      <c r="O128" s="4"/>
      <c r="P128" s="4"/>
      <c r="Q128" s="4"/>
      <c r="R128" s="4"/>
      <c r="S128" s="4"/>
      <c r="T128" s="4"/>
    </row>
    <row r="129" spans="1:20" ht="63.75" x14ac:dyDescent="0.25">
      <c r="A129" s="31" t="s">
        <v>250</v>
      </c>
      <c r="B129" s="5" t="s">
        <v>251</v>
      </c>
      <c r="C129" s="6" t="s">
        <v>82</v>
      </c>
      <c r="D129" s="7">
        <v>26.56</v>
      </c>
      <c r="E129" s="17">
        <f t="shared" si="20"/>
        <v>310.39</v>
      </c>
      <c r="F129" s="11">
        <v>10053.75</v>
      </c>
      <c r="G129" s="10">
        <f t="shared" si="21"/>
        <v>83.58</v>
      </c>
      <c r="H129" s="11"/>
      <c r="I129" s="10">
        <f t="shared" si="22"/>
        <v>393.96999999999997</v>
      </c>
      <c r="J129" s="32">
        <f t="shared" si="23"/>
        <v>10463.84</v>
      </c>
      <c r="K129" s="4" t="s">
        <v>225</v>
      </c>
      <c r="L129" s="4"/>
      <c r="M129" s="4">
        <v>10.86</v>
      </c>
      <c r="N129" s="4"/>
      <c r="O129" s="4"/>
      <c r="P129" s="4"/>
      <c r="Q129" s="4"/>
      <c r="R129" s="4"/>
      <c r="S129" s="4"/>
      <c r="T129" s="4"/>
    </row>
    <row r="130" spans="1:20" x14ac:dyDescent="0.25">
      <c r="A130" s="30" t="s">
        <v>252</v>
      </c>
      <c r="B130" s="74" t="s">
        <v>253</v>
      </c>
      <c r="C130" s="75"/>
      <c r="D130" s="75"/>
      <c r="E130" s="75"/>
      <c r="F130" s="75"/>
      <c r="G130" s="75"/>
      <c r="H130" s="75"/>
      <c r="I130" s="75"/>
      <c r="J130" s="76"/>
      <c r="K130" s="4">
        <v>92759</v>
      </c>
      <c r="L130" s="4"/>
      <c r="M130" s="4">
        <v>8.33</v>
      </c>
      <c r="N130" s="4"/>
      <c r="O130" s="4"/>
      <c r="P130" s="4"/>
      <c r="Q130" s="4"/>
      <c r="R130" s="4"/>
      <c r="S130" s="4"/>
      <c r="T130" s="4"/>
    </row>
    <row r="131" spans="1:20" ht="76.5" x14ac:dyDescent="0.25">
      <c r="A131" s="31" t="s">
        <v>254</v>
      </c>
      <c r="B131" s="5" t="s">
        <v>255</v>
      </c>
      <c r="C131" s="6" t="s">
        <v>31</v>
      </c>
      <c r="D131" s="7">
        <v>24.71</v>
      </c>
      <c r="E131" s="17">
        <f>ROUND(M142*(1-18%),2)</f>
        <v>17.29</v>
      </c>
      <c r="F131" s="11">
        <v>521.13</v>
      </c>
      <c r="G131" s="10">
        <f t="shared" ref="G131:G134" si="24">TRUNC(E131*0.2693,2)</f>
        <v>4.6500000000000004</v>
      </c>
      <c r="H131" s="11"/>
      <c r="I131" s="10">
        <f t="shared" ref="I131:I134" si="25">H131+G131+E131</f>
        <v>21.939999999999998</v>
      </c>
      <c r="J131" s="32">
        <f t="shared" ref="J131:J134" si="26">TRUNC(I131*D131,2)</f>
        <v>542.13</v>
      </c>
      <c r="K131" s="4">
        <v>92762</v>
      </c>
      <c r="L131" s="4"/>
      <c r="M131" s="4">
        <v>6.98</v>
      </c>
      <c r="N131" s="4"/>
      <c r="O131" s="4"/>
      <c r="P131" s="4"/>
      <c r="Q131" s="4"/>
      <c r="R131" s="4"/>
      <c r="S131" s="4"/>
      <c r="T131" s="4"/>
    </row>
    <row r="132" spans="1:20" ht="63.75" x14ac:dyDescent="0.25">
      <c r="A132" s="31" t="s">
        <v>256</v>
      </c>
      <c r="B132" s="5" t="s">
        <v>257</v>
      </c>
      <c r="C132" s="6" t="s">
        <v>229</v>
      </c>
      <c r="D132" s="7">
        <v>54</v>
      </c>
      <c r="E132" s="17">
        <f>ROUND(M143*(1-18%),2)</f>
        <v>7.55</v>
      </c>
      <c r="F132" s="11">
        <v>497.34</v>
      </c>
      <c r="G132" s="10">
        <f t="shared" si="24"/>
        <v>2.0299999999999998</v>
      </c>
      <c r="H132" s="11"/>
      <c r="I132" s="10">
        <f t="shared" si="25"/>
        <v>9.58</v>
      </c>
      <c r="J132" s="32">
        <f t="shared" si="26"/>
        <v>517.32000000000005</v>
      </c>
      <c r="K132" s="4">
        <v>92763</v>
      </c>
      <c r="L132" s="4"/>
      <c r="M132" s="4"/>
      <c r="N132" s="4"/>
      <c r="O132" s="4"/>
      <c r="P132" s="4"/>
      <c r="Q132" s="4"/>
      <c r="R132" s="4"/>
      <c r="S132" s="4"/>
      <c r="T132" s="4"/>
    </row>
    <row r="133" spans="1:20" ht="63.75" x14ac:dyDescent="0.25">
      <c r="A133" s="31" t="s">
        <v>258</v>
      </c>
      <c r="B133" s="5" t="s">
        <v>259</v>
      </c>
      <c r="C133" s="6" t="s">
        <v>229</v>
      </c>
      <c r="D133" s="7">
        <v>17</v>
      </c>
      <c r="E133" s="17">
        <f>ROUND(M144*(1-18%),2)</f>
        <v>7.13</v>
      </c>
      <c r="F133" s="11">
        <v>147.72999999999999</v>
      </c>
      <c r="G133" s="10">
        <f t="shared" si="24"/>
        <v>1.92</v>
      </c>
      <c r="H133" s="11"/>
      <c r="I133" s="10">
        <f t="shared" si="25"/>
        <v>9.0500000000000007</v>
      </c>
      <c r="J133" s="32">
        <f t="shared" si="26"/>
        <v>153.85</v>
      </c>
      <c r="K133" s="4" t="s">
        <v>234</v>
      </c>
      <c r="L133" s="4"/>
      <c r="M133" s="4">
        <v>63.11</v>
      </c>
      <c r="N133" s="4"/>
      <c r="O133" s="4"/>
      <c r="P133" s="4"/>
      <c r="Q133" s="4"/>
      <c r="R133" s="4"/>
      <c r="S133" s="4"/>
      <c r="T133" s="4"/>
    </row>
    <row r="134" spans="1:20" ht="51" x14ac:dyDescent="0.25">
      <c r="A134" s="31" t="s">
        <v>260</v>
      </c>
      <c r="B134" s="5" t="s">
        <v>261</v>
      </c>
      <c r="C134" s="6" t="s">
        <v>82</v>
      </c>
      <c r="D134" s="7">
        <v>2.62</v>
      </c>
      <c r="E134" s="17">
        <f>ROUND(M145*(1-18%),2)</f>
        <v>315.56</v>
      </c>
      <c r="F134" s="11">
        <v>1008.25</v>
      </c>
      <c r="G134" s="10">
        <f t="shared" si="24"/>
        <v>84.98</v>
      </c>
      <c r="H134" s="11"/>
      <c r="I134" s="10">
        <f t="shared" si="25"/>
        <v>400.54</v>
      </c>
      <c r="J134" s="32">
        <f t="shared" si="26"/>
        <v>1049.4100000000001</v>
      </c>
      <c r="K134" s="4">
        <v>96542</v>
      </c>
      <c r="L134" s="4"/>
      <c r="M134" s="4">
        <v>13.06</v>
      </c>
      <c r="N134" s="4"/>
      <c r="O134" s="4"/>
      <c r="P134" s="4"/>
      <c r="Q134" s="4"/>
      <c r="R134" s="4"/>
      <c r="S134" s="4"/>
      <c r="T134" s="4"/>
    </row>
    <row r="135" spans="1:20" x14ac:dyDescent="0.25">
      <c r="A135" s="30" t="s">
        <v>262</v>
      </c>
      <c r="B135" s="74" t="s">
        <v>263</v>
      </c>
      <c r="C135" s="75"/>
      <c r="D135" s="75"/>
      <c r="E135" s="75"/>
      <c r="F135" s="75"/>
      <c r="G135" s="75"/>
      <c r="H135" s="75"/>
      <c r="I135" s="75"/>
      <c r="J135" s="76"/>
      <c r="K135" s="4">
        <v>96543</v>
      </c>
      <c r="L135" s="4"/>
      <c r="M135" s="4">
        <v>11.78</v>
      </c>
      <c r="N135" s="4"/>
      <c r="O135" s="4"/>
      <c r="P135" s="4"/>
      <c r="Q135" s="4"/>
      <c r="R135" s="4"/>
      <c r="S135" s="4"/>
      <c r="T135" s="4"/>
    </row>
    <row r="136" spans="1:20" ht="51" x14ac:dyDescent="0.25">
      <c r="A136" s="31" t="s">
        <v>264</v>
      </c>
      <c r="B136" s="5" t="s">
        <v>265</v>
      </c>
      <c r="C136" s="6" t="s">
        <v>31</v>
      </c>
      <c r="D136" s="7">
        <v>59.32</v>
      </c>
      <c r="E136" s="17">
        <f>ROUND(M147*(1-18%),2)</f>
        <v>16.47</v>
      </c>
      <c r="F136" s="11">
        <v>1191.73</v>
      </c>
      <c r="G136" s="10">
        <f t="shared" ref="G136:G139" si="27">TRUNC(E136*0.2693,2)</f>
        <v>4.43</v>
      </c>
      <c r="H136" s="11"/>
      <c r="I136" s="10">
        <f t="shared" ref="I136:I139" si="28">H136+G136+E136</f>
        <v>20.9</v>
      </c>
      <c r="J136" s="32">
        <f t="shared" ref="J136:J139" si="29">TRUNC(I136*D136,2)</f>
        <v>1239.78</v>
      </c>
      <c r="K136" s="4">
        <v>96544</v>
      </c>
      <c r="L136" s="4"/>
      <c r="M136" s="4">
        <v>10.65</v>
      </c>
      <c r="N136" s="4"/>
      <c r="O136" s="4"/>
      <c r="P136" s="4"/>
      <c r="Q136" s="4"/>
      <c r="R136" s="4"/>
      <c r="S136" s="4"/>
      <c r="T136" s="4"/>
    </row>
    <row r="137" spans="1:20" ht="89.25" x14ac:dyDescent="0.25">
      <c r="A137" s="31" t="s">
        <v>266</v>
      </c>
      <c r="B137" s="5" t="s">
        <v>267</v>
      </c>
      <c r="C137" s="6" t="s">
        <v>31</v>
      </c>
      <c r="D137" s="7">
        <v>90.46</v>
      </c>
      <c r="E137" s="17">
        <f>ROUND(M148*(1-18%),2)</f>
        <v>49.9</v>
      </c>
      <c r="F137" s="11">
        <v>5504.49</v>
      </c>
      <c r="G137" s="10">
        <f t="shared" si="27"/>
        <v>13.43</v>
      </c>
      <c r="H137" s="11"/>
      <c r="I137" s="10">
        <f t="shared" si="28"/>
        <v>63.33</v>
      </c>
      <c r="J137" s="32">
        <f t="shared" si="29"/>
        <v>5728.83</v>
      </c>
      <c r="K137" s="4">
        <v>96545</v>
      </c>
      <c r="L137" s="4"/>
      <c r="M137" s="4">
        <v>9.36</v>
      </c>
      <c r="N137" s="4"/>
      <c r="O137" s="4"/>
      <c r="P137" s="4"/>
      <c r="Q137" s="4"/>
      <c r="R137" s="4"/>
      <c r="S137" s="4"/>
      <c r="T137" s="4"/>
    </row>
    <row r="138" spans="1:20" ht="51" x14ac:dyDescent="0.25">
      <c r="A138" s="31" t="s">
        <v>268</v>
      </c>
      <c r="B138" s="5" t="s">
        <v>269</v>
      </c>
      <c r="C138" s="6" t="s">
        <v>82</v>
      </c>
      <c r="D138" s="7">
        <v>4.16</v>
      </c>
      <c r="E138" s="17">
        <f>ROUND(M149*(1-18%),2)</f>
        <v>306.63</v>
      </c>
      <c r="F138" s="11">
        <v>1555.59</v>
      </c>
      <c r="G138" s="10">
        <f t="shared" si="27"/>
        <v>82.57</v>
      </c>
      <c r="H138" s="11"/>
      <c r="I138" s="10">
        <f t="shared" si="28"/>
        <v>389.2</v>
      </c>
      <c r="J138" s="32">
        <f t="shared" si="29"/>
        <v>1619.07</v>
      </c>
      <c r="K138" s="4">
        <v>96546</v>
      </c>
      <c r="L138" s="4"/>
      <c r="M138" s="4">
        <v>7.81</v>
      </c>
      <c r="N138" s="4"/>
      <c r="O138" s="4"/>
      <c r="P138" s="4"/>
      <c r="Q138" s="4"/>
      <c r="R138" s="4"/>
      <c r="S138" s="4"/>
      <c r="T138" s="4"/>
    </row>
    <row r="139" spans="1:20" ht="38.25" x14ac:dyDescent="0.25">
      <c r="A139" s="31" t="s">
        <v>270</v>
      </c>
      <c r="B139" s="5" t="s">
        <v>271</v>
      </c>
      <c r="C139" s="6" t="s">
        <v>46</v>
      </c>
      <c r="D139" s="7">
        <v>89.34</v>
      </c>
      <c r="E139" s="17">
        <f>ROUND(M150*(1-18%),2)</f>
        <v>72.319999999999993</v>
      </c>
      <c r="F139" s="11">
        <v>7879.78</v>
      </c>
      <c r="G139" s="10">
        <f t="shared" si="27"/>
        <v>19.47</v>
      </c>
      <c r="H139" s="11"/>
      <c r="I139" s="10">
        <f t="shared" si="28"/>
        <v>91.789999999999992</v>
      </c>
      <c r="J139" s="32">
        <f t="shared" si="29"/>
        <v>8200.51</v>
      </c>
      <c r="K139" s="4">
        <v>96547</v>
      </c>
      <c r="L139" s="4"/>
      <c r="M139" s="4">
        <v>7.26</v>
      </c>
      <c r="N139" s="4"/>
      <c r="O139" s="4"/>
      <c r="P139" s="4"/>
      <c r="Q139" s="4"/>
      <c r="R139" s="4"/>
      <c r="S139" s="4"/>
      <c r="T139" s="4"/>
    </row>
    <row r="140" spans="1:20" x14ac:dyDescent="0.25">
      <c r="A140" s="30" t="s">
        <v>272</v>
      </c>
      <c r="B140" s="74" t="s">
        <v>273</v>
      </c>
      <c r="C140" s="75"/>
      <c r="D140" s="75"/>
      <c r="E140" s="75"/>
      <c r="F140" s="75"/>
      <c r="G140" s="75"/>
      <c r="H140" s="75"/>
      <c r="I140" s="75"/>
      <c r="J140" s="76"/>
      <c r="K140" s="4">
        <v>96548</v>
      </c>
      <c r="L140" s="4"/>
      <c r="M140" s="4">
        <v>378.53</v>
      </c>
      <c r="N140" s="4"/>
      <c r="O140" s="4"/>
      <c r="P140" s="4"/>
      <c r="Q140" s="4"/>
      <c r="R140" s="4"/>
      <c r="S140" s="4"/>
      <c r="T140" s="4"/>
    </row>
    <row r="141" spans="1:20" x14ac:dyDescent="0.25">
      <c r="A141" s="30" t="s">
        <v>274</v>
      </c>
      <c r="B141" s="74" t="s">
        <v>275</v>
      </c>
      <c r="C141" s="75"/>
      <c r="D141" s="75"/>
      <c r="E141" s="75"/>
      <c r="F141" s="75"/>
      <c r="G141" s="75"/>
      <c r="H141" s="75"/>
      <c r="I141" s="75"/>
      <c r="J141" s="76"/>
      <c r="K141" s="4" t="s">
        <v>250</v>
      </c>
      <c r="L141" s="4"/>
      <c r="M141" s="4"/>
      <c r="N141" s="4"/>
      <c r="O141" s="4"/>
      <c r="P141" s="4"/>
      <c r="Q141" s="4"/>
      <c r="R141" s="4"/>
      <c r="S141" s="4"/>
      <c r="T141" s="4"/>
    </row>
    <row r="142" spans="1:20" ht="25.5" x14ac:dyDescent="0.25">
      <c r="A142" s="31" t="s">
        <v>276</v>
      </c>
      <c r="B142" s="5" t="s">
        <v>277</v>
      </c>
      <c r="C142" s="6" t="s">
        <v>82</v>
      </c>
      <c r="D142" s="7">
        <v>70.48</v>
      </c>
      <c r="E142" s="17">
        <f>ROUND(M153*(1-18%),2)</f>
        <v>1799.89</v>
      </c>
      <c r="F142" s="11">
        <v>154702.89000000001</v>
      </c>
      <c r="G142" s="10">
        <f t="shared" ref="G142" si="30">TRUNC(E142*0.2693,2)</f>
        <v>484.71</v>
      </c>
      <c r="H142" s="11"/>
      <c r="I142" s="10">
        <f t="shared" ref="I142" si="31">H142+G142+E142</f>
        <v>2284.6</v>
      </c>
      <c r="J142" s="32">
        <f t="shared" ref="J142" si="32">TRUNC(I142*D142,2)</f>
        <v>161018.6</v>
      </c>
      <c r="K142" s="4" t="s">
        <v>252</v>
      </c>
      <c r="L142" s="4"/>
      <c r="M142" s="4">
        <v>21.09</v>
      </c>
      <c r="N142" s="4"/>
      <c r="O142" s="4"/>
      <c r="P142" s="4"/>
      <c r="Q142" s="4"/>
      <c r="R142" s="4"/>
      <c r="S142" s="4"/>
      <c r="T142" s="4"/>
    </row>
    <row r="143" spans="1:20" x14ac:dyDescent="0.25">
      <c r="A143" s="30" t="s">
        <v>278</v>
      </c>
      <c r="B143" s="74" t="s">
        <v>253</v>
      </c>
      <c r="C143" s="75"/>
      <c r="D143" s="75"/>
      <c r="E143" s="75"/>
      <c r="F143" s="75"/>
      <c r="G143" s="75"/>
      <c r="H143" s="75"/>
      <c r="I143" s="75"/>
      <c r="J143" s="76"/>
      <c r="K143" s="4">
        <v>92521</v>
      </c>
      <c r="L143" s="4"/>
      <c r="M143" s="4">
        <v>9.2100000000000009</v>
      </c>
      <c r="N143" s="4"/>
      <c r="O143" s="4"/>
      <c r="P143" s="4"/>
      <c r="Q143" s="4"/>
      <c r="R143" s="4"/>
      <c r="S143" s="4"/>
      <c r="T143" s="4"/>
    </row>
    <row r="144" spans="1:20" ht="25.5" x14ac:dyDescent="0.25">
      <c r="A144" s="31" t="s">
        <v>279</v>
      </c>
      <c r="B144" s="5" t="s">
        <v>280</v>
      </c>
      <c r="C144" s="6" t="s">
        <v>31</v>
      </c>
      <c r="D144" s="7">
        <v>1300.17</v>
      </c>
      <c r="E144" s="17">
        <f>ROUND(M155*(1-18%),2)</f>
        <v>172.62</v>
      </c>
      <c r="F144" s="11">
        <v>273698.78000000003</v>
      </c>
      <c r="G144" s="10">
        <f t="shared" ref="G144" si="33">TRUNC(E144*0.2693,2)</f>
        <v>46.48</v>
      </c>
      <c r="H144" s="11"/>
      <c r="I144" s="10">
        <f t="shared" ref="I144" si="34">H144+G144+E144</f>
        <v>219.1</v>
      </c>
      <c r="J144" s="32">
        <f t="shared" ref="J144" si="35">TRUNC(I144*D144,2)</f>
        <v>284867.24</v>
      </c>
      <c r="K144" s="4">
        <v>92769</v>
      </c>
      <c r="L144" s="4"/>
      <c r="M144" s="4">
        <v>8.69</v>
      </c>
      <c r="N144" s="4"/>
      <c r="O144" s="4"/>
      <c r="P144" s="4"/>
      <c r="Q144" s="4"/>
      <c r="R144" s="4"/>
      <c r="S144" s="4"/>
      <c r="T144" s="4"/>
    </row>
    <row r="145" spans="1:20" x14ac:dyDescent="0.25">
      <c r="A145" s="71" t="s">
        <v>13</v>
      </c>
      <c r="B145" s="72"/>
      <c r="C145" s="72"/>
      <c r="D145" s="72"/>
      <c r="E145" s="72"/>
      <c r="F145" s="72"/>
      <c r="G145" s="72"/>
      <c r="H145" s="72"/>
      <c r="I145" s="73"/>
      <c r="J145" s="32">
        <f>SUM(J109:J144)</f>
        <v>548971.16</v>
      </c>
      <c r="K145" s="4">
        <v>92770</v>
      </c>
      <c r="L145" s="4"/>
      <c r="M145" s="4">
        <v>384.83</v>
      </c>
      <c r="N145" s="4"/>
      <c r="O145" s="4"/>
      <c r="P145" s="4"/>
      <c r="Q145" s="4"/>
      <c r="R145" s="4"/>
      <c r="S145" s="4"/>
      <c r="T145" s="4"/>
    </row>
    <row r="146" spans="1:20" x14ac:dyDescent="0.25">
      <c r="A146" s="30" t="s">
        <v>281</v>
      </c>
      <c r="B146" s="74" t="s">
        <v>282</v>
      </c>
      <c r="C146" s="75"/>
      <c r="D146" s="75"/>
      <c r="E146" s="75"/>
      <c r="F146" s="75"/>
      <c r="G146" s="75"/>
      <c r="H146" s="75"/>
      <c r="I146" s="75"/>
      <c r="J146" s="76"/>
      <c r="K146" s="4" t="s">
        <v>260</v>
      </c>
      <c r="L146" s="4"/>
      <c r="M146" s="4"/>
      <c r="N146" s="4"/>
      <c r="O146" s="4"/>
      <c r="P146" s="4"/>
      <c r="Q146" s="4"/>
      <c r="R146" s="4"/>
      <c r="S146" s="4"/>
      <c r="T146" s="4"/>
    </row>
    <row r="147" spans="1:20" x14ac:dyDescent="0.25">
      <c r="A147" s="30" t="s">
        <v>283</v>
      </c>
      <c r="B147" s="74" t="s">
        <v>284</v>
      </c>
      <c r="C147" s="75"/>
      <c r="D147" s="75"/>
      <c r="E147" s="75"/>
      <c r="F147" s="75"/>
      <c r="G147" s="75"/>
      <c r="H147" s="75"/>
      <c r="I147" s="75"/>
      <c r="J147" s="76"/>
      <c r="K147" s="4" t="s">
        <v>262</v>
      </c>
      <c r="L147" s="4"/>
      <c r="M147" s="4">
        <v>20.09</v>
      </c>
      <c r="N147" s="4"/>
      <c r="O147" s="4"/>
      <c r="P147" s="4"/>
      <c r="Q147" s="4"/>
      <c r="R147" s="4"/>
      <c r="S147" s="4"/>
      <c r="T147" s="4"/>
    </row>
    <row r="148" spans="1:20" x14ac:dyDescent="0.25">
      <c r="A148" s="30" t="s">
        <v>285</v>
      </c>
      <c r="B148" s="74" t="s">
        <v>286</v>
      </c>
      <c r="C148" s="75"/>
      <c r="D148" s="75"/>
      <c r="E148" s="75"/>
      <c r="F148" s="75"/>
      <c r="G148" s="75"/>
      <c r="H148" s="75"/>
      <c r="I148" s="75"/>
      <c r="J148" s="76"/>
      <c r="K148" s="4" t="s">
        <v>264</v>
      </c>
      <c r="L148" s="4"/>
      <c r="M148" s="4">
        <v>60.85</v>
      </c>
      <c r="N148" s="4"/>
      <c r="O148" s="4"/>
      <c r="P148" s="4"/>
      <c r="Q148" s="4"/>
      <c r="R148" s="4"/>
      <c r="S148" s="4"/>
      <c r="T148" s="4"/>
    </row>
    <row r="149" spans="1:20" ht="51" x14ac:dyDescent="0.25">
      <c r="A149" s="31" t="s">
        <v>287</v>
      </c>
      <c r="B149" s="5" t="s">
        <v>288</v>
      </c>
      <c r="C149" s="6" t="s">
        <v>31</v>
      </c>
      <c r="D149" s="7">
        <v>58.1</v>
      </c>
      <c r="E149" s="17">
        <f>ROUND(M160*(1-18%),2)</f>
        <v>62.6</v>
      </c>
      <c r="F149" s="11">
        <v>4435.3500000000004</v>
      </c>
      <c r="G149" s="10">
        <f t="shared" ref="G149" si="36">TRUNC(E149*0.2693,2)</f>
        <v>16.850000000000001</v>
      </c>
      <c r="H149" s="11"/>
      <c r="I149" s="10">
        <f t="shared" ref="I149" si="37">H149+G149+E149</f>
        <v>79.45</v>
      </c>
      <c r="J149" s="32">
        <f t="shared" ref="J149" si="38">TRUNC(I149*D149,2)</f>
        <v>4616.04</v>
      </c>
      <c r="K149" s="4">
        <v>92418</v>
      </c>
      <c r="L149" s="4"/>
      <c r="M149" s="4">
        <v>373.94</v>
      </c>
      <c r="N149" s="4"/>
      <c r="O149" s="4"/>
      <c r="P149" s="4"/>
      <c r="Q149" s="4"/>
      <c r="R149" s="4"/>
      <c r="S149" s="4"/>
      <c r="T149" s="4"/>
    </row>
    <row r="150" spans="1:20" x14ac:dyDescent="0.25">
      <c r="A150" s="30" t="s">
        <v>289</v>
      </c>
      <c r="B150" s="74" t="s">
        <v>290</v>
      </c>
      <c r="C150" s="75"/>
      <c r="D150" s="75"/>
      <c r="E150" s="75"/>
      <c r="F150" s="75"/>
      <c r="G150" s="75"/>
      <c r="H150" s="75"/>
      <c r="I150" s="75"/>
      <c r="J150" s="76"/>
      <c r="K150" s="4">
        <v>94967</v>
      </c>
      <c r="L150" s="4"/>
      <c r="M150" s="4">
        <v>88.2</v>
      </c>
      <c r="N150" s="4"/>
      <c r="O150" s="4"/>
      <c r="P150" s="4"/>
      <c r="Q150" s="4"/>
      <c r="R150" s="4"/>
      <c r="S150" s="4"/>
      <c r="T150" s="4"/>
    </row>
    <row r="151" spans="1:20" ht="89.25" x14ac:dyDescent="0.25">
      <c r="A151" s="31" t="s">
        <v>291</v>
      </c>
      <c r="B151" s="5" t="s">
        <v>292</v>
      </c>
      <c r="C151" s="6" t="s">
        <v>31</v>
      </c>
      <c r="D151" s="7">
        <v>1287.31</v>
      </c>
      <c r="E151" s="17">
        <f>ROUND(M162*(1-18%),2)</f>
        <v>55.56</v>
      </c>
      <c r="F151" s="10"/>
      <c r="G151" s="10">
        <f t="shared" ref="G151:G152" si="39">TRUNC(E151*0.2693,2)</f>
        <v>14.96</v>
      </c>
      <c r="H151" s="11"/>
      <c r="I151" s="10">
        <f t="shared" ref="I151:I152" si="40">H151+G151+E151</f>
        <v>70.52000000000001</v>
      </c>
      <c r="J151" s="32">
        <f t="shared" ref="J151:J152" si="41">TRUNC(I151*D151,2)</f>
        <v>90781.1</v>
      </c>
      <c r="K151" s="4" t="s">
        <v>270</v>
      </c>
      <c r="L151" s="4"/>
      <c r="M151" s="4"/>
      <c r="N151" s="4"/>
      <c r="O151" s="4"/>
      <c r="P151" s="4"/>
      <c r="Q151" s="4"/>
      <c r="R151" s="4"/>
      <c r="S151" s="4"/>
      <c r="T151" s="4"/>
    </row>
    <row r="152" spans="1:20" ht="89.25" x14ac:dyDescent="0.25">
      <c r="A152" s="31" t="s">
        <v>293</v>
      </c>
      <c r="B152" s="5" t="s">
        <v>294</v>
      </c>
      <c r="C152" s="6" t="s">
        <v>31</v>
      </c>
      <c r="D152" s="7">
        <v>347.34</v>
      </c>
      <c r="E152" s="17">
        <f>ROUND(M163*(1-18%),2)</f>
        <v>99.43</v>
      </c>
      <c r="F152" s="11">
        <v>42118.44</v>
      </c>
      <c r="G152" s="10">
        <f t="shared" si="39"/>
        <v>26.77</v>
      </c>
      <c r="H152" s="11"/>
      <c r="I152" s="10">
        <f t="shared" si="40"/>
        <v>126.2</v>
      </c>
      <c r="J152" s="32">
        <f t="shared" si="41"/>
        <v>43834.3</v>
      </c>
      <c r="K152" s="4" t="s">
        <v>272</v>
      </c>
      <c r="L152" s="4"/>
      <c r="M152" s="4"/>
      <c r="N152" s="4"/>
      <c r="O152" s="4"/>
      <c r="P152" s="4"/>
      <c r="Q152" s="4"/>
      <c r="R152" s="4"/>
      <c r="S152" s="4"/>
      <c r="T152" s="4"/>
    </row>
    <row r="153" spans="1:20" x14ac:dyDescent="0.25">
      <c r="A153" s="30" t="s">
        <v>295</v>
      </c>
      <c r="B153" s="74" t="s">
        <v>296</v>
      </c>
      <c r="C153" s="75"/>
      <c r="D153" s="75"/>
      <c r="E153" s="75"/>
      <c r="F153" s="75"/>
      <c r="G153" s="75"/>
      <c r="H153" s="75"/>
      <c r="I153" s="75"/>
      <c r="J153" s="76"/>
      <c r="K153" s="4" t="s">
        <v>274</v>
      </c>
      <c r="L153" s="4"/>
      <c r="M153" s="4">
        <v>2194.9899999999998</v>
      </c>
      <c r="N153" s="4"/>
      <c r="O153" s="4"/>
      <c r="P153" s="4"/>
      <c r="Q153" s="4"/>
      <c r="R153" s="4"/>
      <c r="S153" s="4"/>
      <c r="T153" s="4"/>
    </row>
    <row r="154" spans="1:20" ht="38.25" x14ac:dyDescent="0.25">
      <c r="A154" s="31" t="s">
        <v>297</v>
      </c>
      <c r="B154" s="5" t="s">
        <v>298</v>
      </c>
      <c r="C154" s="6" t="s">
        <v>31</v>
      </c>
      <c r="D154" s="7">
        <v>97.52</v>
      </c>
      <c r="E154" s="17">
        <f>ROUND(M165*(1-18%),2)</f>
        <v>101.57</v>
      </c>
      <c r="F154" s="11">
        <v>12078.82</v>
      </c>
      <c r="G154" s="10">
        <f t="shared" ref="G154" si="42">TRUNC(E154*0.2693,2)</f>
        <v>27.35</v>
      </c>
      <c r="H154" s="11"/>
      <c r="I154" s="10">
        <f t="shared" ref="I154" si="43">H154+G154+E154</f>
        <v>128.91999999999999</v>
      </c>
      <c r="J154" s="32">
        <f t="shared" ref="J154" si="44">TRUNC(I154*D154,2)</f>
        <v>12572.27</v>
      </c>
      <c r="K154" s="4" t="s">
        <v>276</v>
      </c>
      <c r="L154" s="4"/>
      <c r="M154" s="4"/>
      <c r="N154" s="4"/>
      <c r="O154" s="4"/>
      <c r="P154" s="4"/>
      <c r="Q154" s="4"/>
      <c r="R154" s="4"/>
      <c r="S154" s="4"/>
      <c r="T154" s="4"/>
    </row>
    <row r="155" spans="1:20" x14ac:dyDescent="0.25">
      <c r="A155" s="30" t="s">
        <v>299</v>
      </c>
      <c r="B155" s="74" t="s">
        <v>300</v>
      </c>
      <c r="C155" s="75"/>
      <c r="D155" s="75"/>
      <c r="E155" s="75"/>
      <c r="F155" s="75"/>
      <c r="G155" s="75"/>
      <c r="H155" s="75"/>
      <c r="I155" s="75"/>
      <c r="J155" s="76"/>
      <c r="K155" s="4" t="s">
        <v>278</v>
      </c>
      <c r="L155" s="4"/>
      <c r="M155" s="4">
        <v>210.51</v>
      </c>
      <c r="N155" s="4"/>
      <c r="O155" s="4"/>
      <c r="P155" s="4"/>
      <c r="Q155" s="4"/>
      <c r="R155" s="4"/>
      <c r="S155" s="4"/>
      <c r="T155" s="4"/>
    </row>
    <row r="156" spans="1:20" ht="63.75" x14ac:dyDescent="0.25">
      <c r="A156" s="31" t="s">
        <v>301</v>
      </c>
      <c r="B156" s="5" t="s">
        <v>302</v>
      </c>
      <c r="C156" s="6" t="s">
        <v>31</v>
      </c>
      <c r="D156" s="7">
        <v>13.94</v>
      </c>
      <c r="E156" s="17">
        <f>ROUND(M167*(1-18%),2)</f>
        <v>550.37</v>
      </c>
      <c r="F156" s="11">
        <v>9356.24</v>
      </c>
      <c r="G156" s="10">
        <f t="shared" ref="G156" si="45">TRUNC(E156*0.2693,2)</f>
        <v>148.21</v>
      </c>
      <c r="H156" s="11"/>
      <c r="I156" s="10">
        <f t="shared" ref="I156" si="46">H156+G156+E156</f>
        <v>698.58</v>
      </c>
      <c r="J156" s="32">
        <f t="shared" ref="J156" si="47">TRUNC(I156*D156,2)</f>
        <v>9738.2000000000007</v>
      </c>
      <c r="K156" s="4" t="s">
        <v>279</v>
      </c>
      <c r="L156" s="4"/>
      <c r="M156" s="4"/>
      <c r="N156" s="4"/>
      <c r="O156" s="4"/>
      <c r="P156" s="4"/>
      <c r="Q156" s="4"/>
      <c r="R156" s="4"/>
      <c r="S156" s="4"/>
      <c r="T156" s="4"/>
    </row>
    <row r="157" spans="1:20" ht="25.5" x14ac:dyDescent="0.25">
      <c r="A157" s="30" t="s">
        <v>303</v>
      </c>
      <c r="B157" s="74" t="s">
        <v>304</v>
      </c>
      <c r="C157" s="75"/>
      <c r="D157" s="75"/>
      <c r="E157" s="75"/>
      <c r="F157" s="75"/>
      <c r="G157" s="75"/>
      <c r="H157" s="75"/>
      <c r="I157" s="75"/>
      <c r="J157" s="76"/>
      <c r="K157" s="4" t="s">
        <v>1642</v>
      </c>
      <c r="L157" s="4"/>
      <c r="M157" s="4"/>
      <c r="N157" s="4"/>
      <c r="O157" s="4"/>
      <c r="P157" s="4"/>
      <c r="Q157" s="4"/>
      <c r="R157" s="4"/>
      <c r="S157" s="4"/>
      <c r="T157" s="4"/>
    </row>
    <row r="158" spans="1:20" ht="63.75" x14ac:dyDescent="0.25">
      <c r="A158" s="31" t="s">
        <v>305</v>
      </c>
      <c r="B158" s="5" t="s">
        <v>306</v>
      </c>
      <c r="C158" s="6" t="s">
        <v>31</v>
      </c>
      <c r="D158" s="7">
        <v>222.22</v>
      </c>
      <c r="E158" s="17">
        <f>ROUND(M169*(1-18%),2)</f>
        <v>63.56</v>
      </c>
      <c r="F158" s="11">
        <v>17224.27</v>
      </c>
      <c r="G158" s="10">
        <f t="shared" ref="G158:G160" si="48">TRUNC(E158*0.2693,2)</f>
        <v>17.11</v>
      </c>
      <c r="H158" s="11"/>
      <c r="I158" s="10">
        <f t="shared" ref="I158:I160" si="49">H158+G158+E158</f>
        <v>80.67</v>
      </c>
      <c r="J158" s="32">
        <f t="shared" ref="J158:J160" si="50">TRUNC(I158*D158,2)</f>
        <v>17926.48</v>
      </c>
      <c r="K158" s="4" t="s">
        <v>281</v>
      </c>
      <c r="L158" s="4"/>
      <c r="M158" s="4"/>
      <c r="N158" s="4"/>
      <c r="O158" s="4"/>
      <c r="P158" s="4"/>
      <c r="Q158" s="4"/>
      <c r="R158" s="4"/>
      <c r="S158" s="4"/>
      <c r="T158" s="4"/>
    </row>
    <row r="159" spans="1:20" ht="63.75" x14ac:dyDescent="0.25">
      <c r="A159" s="31" t="s">
        <v>307</v>
      </c>
      <c r="B159" s="5" t="s">
        <v>308</v>
      </c>
      <c r="C159" s="6" t="s">
        <v>31</v>
      </c>
      <c r="D159" s="7">
        <v>28.56</v>
      </c>
      <c r="E159" s="17">
        <f>ROUND(M170*(1-18%),2)</f>
        <v>69.11</v>
      </c>
      <c r="F159" s="11">
        <v>2407.0300000000002</v>
      </c>
      <c r="G159" s="10">
        <f t="shared" si="48"/>
        <v>18.61</v>
      </c>
      <c r="H159" s="11"/>
      <c r="I159" s="10">
        <f t="shared" si="49"/>
        <v>87.72</v>
      </c>
      <c r="J159" s="32">
        <f t="shared" si="50"/>
        <v>2505.2800000000002</v>
      </c>
      <c r="K159" s="4" t="s">
        <v>283</v>
      </c>
      <c r="L159" s="4"/>
      <c r="M159" s="4"/>
      <c r="N159" s="4"/>
      <c r="O159" s="4"/>
      <c r="P159" s="4"/>
      <c r="Q159" s="4"/>
      <c r="R159" s="4"/>
      <c r="S159" s="4"/>
      <c r="T159" s="4"/>
    </row>
    <row r="160" spans="1:20" ht="38.25" x14ac:dyDescent="0.25">
      <c r="A160" s="31" t="s">
        <v>309</v>
      </c>
      <c r="B160" s="5" t="s">
        <v>310</v>
      </c>
      <c r="C160" s="6" t="s">
        <v>31</v>
      </c>
      <c r="D160" s="7">
        <v>250.78</v>
      </c>
      <c r="E160" s="17">
        <f>ROUND(M171*(1-18%),2)</f>
        <v>18.440000000000001</v>
      </c>
      <c r="F160" s="11">
        <v>5640.04</v>
      </c>
      <c r="G160" s="10">
        <f t="shared" si="48"/>
        <v>4.96</v>
      </c>
      <c r="H160" s="11"/>
      <c r="I160" s="10">
        <f t="shared" si="49"/>
        <v>23.400000000000002</v>
      </c>
      <c r="J160" s="32">
        <f t="shared" si="50"/>
        <v>5868.25</v>
      </c>
      <c r="K160" s="4" t="s">
        <v>285</v>
      </c>
      <c r="L160" s="4"/>
      <c r="M160" s="4">
        <v>76.34</v>
      </c>
      <c r="N160" s="4"/>
      <c r="O160" s="4"/>
      <c r="P160" s="4"/>
      <c r="Q160" s="4"/>
      <c r="R160" s="4"/>
      <c r="S160" s="4"/>
      <c r="T160" s="4"/>
    </row>
    <row r="161" spans="1:20" x14ac:dyDescent="0.25">
      <c r="A161" s="30" t="s">
        <v>311</v>
      </c>
      <c r="B161" s="74" t="s">
        <v>312</v>
      </c>
      <c r="C161" s="75"/>
      <c r="D161" s="75"/>
      <c r="E161" s="75"/>
      <c r="F161" s="75"/>
      <c r="G161" s="75"/>
      <c r="H161" s="75"/>
      <c r="I161" s="75"/>
      <c r="J161" s="76"/>
      <c r="K161" s="4">
        <v>72132</v>
      </c>
      <c r="L161" s="4"/>
      <c r="M161" s="4"/>
      <c r="N161" s="4"/>
      <c r="O161" s="4"/>
      <c r="P161" s="4"/>
      <c r="Q161" s="4"/>
      <c r="R161" s="4"/>
      <c r="S161" s="4"/>
      <c r="T161" s="4"/>
    </row>
    <row r="162" spans="1:20" x14ac:dyDescent="0.25">
      <c r="A162" s="30" t="s">
        <v>313</v>
      </c>
      <c r="B162" s="74" t="s">
        <v>314</v>
      </c>
      <c r="C162" s="75"/>
      <c r="D162" s="75"/>
      <c r="E162" s="75"/>
      <c r="F162" s="75"/>
      <c r="G162" s="75"/>
      <c r="H162" s="75"/>
      <c r="I162" s="75"/>
      <c r="J162" s="76"/>
      <c r="K162" s="4" t="s">
        <v>289</v>
      </c>
      <c r="L162" s="4"/>
      <c r="M162" s="4">
        <v>67.760000000000005</v>
      </c>
      <c r="N162" s="4"/>
      <c r="O162" s="4"/>
      <c r="P162" s="4"/>
      <c r="Q162" s="4"/>
      <c r="R162" s="4"/>
      <c r="S162" s="4"/>
      <c r="T162" s="4"/>
    </row>
    <row r="163" spans="1:20" ht="51" x14ac:dyDescent="0.25">
      <c r="A163" s="31" t="s">
        <v>315</v>
      </c>
      <c r="B163" s="5" t="s">
        <v>316</v>
      </c>
      <c r="C163" s="6" t="s">
        <v>46</v>
      </c>
      <c r="D163" s="7">
        <v>137.75</v>
      </c>
      <c r="E163" s="17">
        <f>ROUND(M174*(1-18%),2)</f>
        <v>22.13</v>
      </c>
      <c r="F163" s="11">
        <v>3717.87</v>
      </c>
      <c r="G163" s="10">
        <f t="shared" ref="G163:G164" si="51">TRUNC(E163*0.2693,2)</f>
        <v>5.95</v>
      </c>
      <c r="H163" s="11"/>
      <c r="I163" s="10">
        <f t="shared" ref="I163:I164" si="52">H163+G163+E163</f>
        <v>28.08</v>
      </c>
      <c r="J163" s="32">
        <f t="shared" ref="J163:J164" si="53">TRUNC(I163*D163,2)</f>
        <v>3868.02</v>
      </c>
      <c r="K163" s="4">
        <v>89168</v>
      </c>
      <c r="L163" s="4"/>
      <c r="M163" s="4">
        <v>121.26</v>
      </c>
      <c r="N163" s="4"/>
      <c r="O163" s="4"/>
      <c r="P163" s="4"/>
      <c r="Q163" s="4"/>
      <c r="R163" s="4"/>
      <c r="S163" s="4"/>
      <c r="T163" s="4"/>
    </row>
    <row r="164" spans="1:20" ht="38.25" x14ac:dyDescent="0.25">
      <c r="A164" s="31" t="s">
        <v>317</v>
      </c>
      <c r="B164" s="5" t="s">
        <v>318</v>
      </c>
      <c r="C164" s="6" t="s">
        <v>46</v>
      </c>
      <c r="D164" s="7">
        <v>223.06</v>
      </c>
      <c r="E164" s="17">
        <f>ROUND(M175*(1-18%),2)</f>
        <v>21.52</v>
      </c>
      <c r="F164" s="11">
        <v>5853.09</v>
      </c>
      <c r="G164" s="10">
        <f t="shared" si="51"/>
        <v>5.79</v>
      </c>
      <c r="H164" s="11"/>
      <c r="I164" s="10">
        <f t="shared" si="52"/>
        <v>27.31</v>
      </c>
      <c r="J164" s="32">
        <f t="shared" si="53"/>
        <v>6091.76</v>
      </c>
      <c r="K164" s="4">
        <v>89977</v>
      </c>
      <c r="L164" s="4"/>
      <c r="M164" s="4"/>
      <c r="N164" s="4"/>
      <c r="O164" s="4"/>
      <c r="P164" s="4"/>
      <c r="Q164" s="4"/>
      <c r="R164" s="4"/>
      <c r="S164" s="4"/>
      <c r="T164" s="4"/>
    </row>
    <row r="165" spans="1:20" x14ac:dyDescent="0.25">
      <c r="A165" s="30" t="s">
        <v>319</v>
      </c>
      <c r="B165" s="74" t="s">
        <v>320</v>
      </c>
      <c r="C165" s="75"/>
      <c r="D165" s="75"/>
      <c r="E165" s="75"/>
      <c r="F165" s="75"/>
      <c r="G165" s="75"/>
      <c r="H165" s="75"/>
      <c r="I165" s="75"/>
      <c r="J165" s="76"/>
      <c r="K165" s="4" t="s">
        <v>295</v>
      </c>
      <c r="L165" s="4"/>
      <c r="M165" s="4">
        <v>123.86</v>
      </c>
      <c r="N165" s="4"/>
      <c r="O165" s="4"/>
      <c r="P165" s="4"/>
      <c r="Q165" s="4"/>
      <c r="R165" s="4"/>
      <c r="S165" s="4"/>
      <c r="T165" s="4"/>
    </row>
    <row r="166" spans="1:20" ht="38.25" x14ac:dyDescent="0.25">
      <c r="A166" s="31" t="s">
        <v>321</v>
      </c>
      <c r="B166" s="5" t="s">
        <v>322</v>
      </c>
      <c r="C166" s="6" t="s">
        <v>46</v>
      </c>
      <c r="D166" s="7">
        <v>401.65</v>
      </c>
      <c r="E166" s="17">
        <f>ROUND(M177*(1-18%),2)</f>
        <v>8.5299999999999994</v>
      </c>
      <c r="F166" s="11">
        <v>4177.16</v>
      </c>
      <c r="G166" s="10">
        <f t="shared" ref="G166" si="54">TRUNC(E166*0.2693,2)</f>
        <v>2.29</v>
      </c>
      <c r="H166" s="11"/>
      <c r="I166" s="10">
        <f t="shared" ref="I166" si="55">H166+G166+E166</f>
        <v>10.82</v>
      </c>
      <c r="J166" s="32">
        <f t="shared" ref="J166" si="56">TRUNC(I166*D166,2)</f>
        <v>4345.8500000000004</v>
      </c>
      <c r="K166" s="4" t="s">
        <v>297</v>
      </c>
      <c r="L166" s="4"/>
      <c r="M166" s="4"/>
      <c r="N166" s="4"/>
      <c r="O166" s="4"/>
      <c r="P166" s="4"/>
      <c r="Q166" s="4"/>
      <c r="R166" s="4"/>
      <c r="S166" s="4"/>
      <c r="T166" s="4"/>
    </row>
    <row r="167" spans="1:20" x14ac:dyDescent="0.25">
      <c r="A167" s="30" t="s">
        <v>323</v>
      </c>
      <c r="B167" s="74" t="s">
        <v>324</v>
      </c>
      <c r="C167" s="75"/>
      <c r="D167" s="75"/>
      <c r="E167" s="75"/>
      <c r="F167" s="75"/>
      <c r="G167" s="75"/>
      <c r="H167" s="75"/>
      <c r="I167" s="75"/>
      <c r="J167" s="76"/>
      <c r="K167" s="4" t="s">
        <v>299</v>
      </c>
      <c r="L167" s="4"/>
      <c r="M167" s="4">
        <v>671.18</v>
      </c>
      <c r="N167" s="4"/>
      <c r="O167" s="4"/>
      <c r="P167" s="4"/>
      <c r="Q167" s="4"/>
      <c r="R167" s="4"/>
      <c r="S167" s="4"/>
      <c r="T167" s="4"/>
    </row>
    <row r="168" spans="1:20" ht="63.75" x14ac:dyDescent="0.25">
      <c r="A168" s="31" t="s">
        <v>325</v>
      </c>
      <c r="B168" s="5" t="s">
        <v>326</v>
      </c>
      <c r="C168" s="6" t="s">
        <v>12</v>
      </c>
      <c r="D168" s="7">
        <v>1</v>
      </c>
      <c r="E168" s="17">
        <f t="shared" ref="E168:E173" si="57">ROUND(M179*(1-18%),2)</f>
        <v>533.54</v>
      </c>
      <c r="F168" s="11">
        <v>650.66</v>
      </c>
      <c r="G168" s="10">
        <f t="shared" ref="G168:G173" si="58">TRUNC(E168*0.2693,2)</f>
        <v>143.68</v>
      </c>
      <c r="H168" s="11"/>
      <c r="I168" s="10">
        <f t="shared" ref="I168:I173" si="59">H168+G168+E168</f>
        <v>677.22</v>
      </c>
      <c r="J168" s="32">
        <f t="shared" ref="J168:J173" si="60">TRUNC(I168*D168,2)</f>
        <v>677.22</v>
      </c>
      <c r="K168" s="4">
        <v>79627</v>
      </c>
      <c r="L168" s="4"/>
      <c r="M168" s="4"/>
      <c r="N168" s="4"/>
      <c r="O168" s="4"/>
      <c r="P168" s="4"/>
      <c r="Q168" s="4"/>
      <c r="R168" s="4"/>
      <c r="S168" s="4"/>
      <c r="T168" s="4"/>
    </row>
    <row r="169" spans="1:20" ht="63.75" x14ac:dyDescent="0.25">
      <c r="A169" s="31" t="s">
        <v>327</v>
      </c>
      <c r="B169" s="5" t="s">
        <v>328</v>
      </c>
      <c r="C169" s="6" t="s">
        <v>12</v>
      </c>
      <c r="D169" s="7">
        <v>1</v>
      </c>
      <c r="E169" s="17">
        <f t="shared" si="57"/>
        <v>524.79</v>
      </c>
      <c r="F169" s="11">
        <v>639.99</v>
      </c>
      <c r="G169" s="10">
        <f t="shared" si="58"/>
        <v>141.32</v>
      </c>
      <c r="H169" s="11"/>
      <c r="I169" s="10">
        <f t="shared" si="59"/>
        <v>666.1099999999999</v>
      </c>
      <c r="J169" s="32">
        <f t="shared" si="60"/>
        <v>666.11</v>
      </c>
      <c r="K169" s="4" t="s">
        <v>303</v>
      </c>
      <c r="L169" s="4"/>
      <c r="M169" s="4">
        <v>77.510000000000005</v>
      </c>
      <c r="N169" s="4"/>
      <c r="O169" s="4"/>
      <c r="P169" s="4"/>
      <c r="Q169" s="4"/>
      <c r="R169" s="4"/>
      <c r="S169" s="4"/>
      <c r="T169" s="4"/>
    </row>
    <row r="170" spans="1:20" ht="63.75" x14ac:dyDescent="0.25">
      <c r="A170" s="31" t="s">
        <v>329</v>
      </c>
      <c r="B170" s="5" t="s">
        <v>330</v>
      </c>
      <c r="C170" s="6" t="s">
        <v>12</v>
      </c>
      <c r="D170" s="7">
        <v>4</v>
      </c>
      <c r="E170" s="17">
        <f t="shared" si="57"/>
        <v>618.53</v>
      </c>
      <c r="F170" s="11">
        <v>3017.2</v>
      </c>
      <c r="G170" s="10">
        <f t="shared" si="58"/>
        <v>166.57</v>
      </c>
      <c r="H170" s="11"/>
      <c r="I170" s="10">
        <f t="shared" si="59"/>
        <v>785.09999999999991</v>
      </c>
      <c r="J170" s="32">
        <f t="shared" si="60"/>
        <v>3140.4</v>
      </c>
      <c r="K170" s="4">
        <v>96358</v>
      </c>
      <c r="L170" s="4"/>
      <c r="M170" s="4">
        <v>84.28</v>
      </c>
      <c r="N170" s="4"/>
      <c r="O170" s="4"/>
      <c r="P170" s="4"/>
      <c r="Q170" s="4"/>
      <c r="R170" s="4"/>
      <c r="S170" s="4"/>
      <c r="T170" s="4"/>
    </row>
    <row r="171" spans="1:20" ht="63.75" x14ac:dyDescent="0.25">
      <c r="A171" s="31" t="s">
        <v>331</v>
      </c>
      <c r="B171" s="5" t="s">
        <v>332</v>
      </c>
      <c r="C171" s="6" t="s">
        <v>12</v>
      </c>
      <c r="D171" s="7">
        <v>3</v>
      </c>
      <c r="E171" s="17">
        <f t="shared" si="57"/>
        <v>590.39</v>
      </c>
      <c r="F171" s="11">
        <v>2159.9699999999998</v>
      </c>
      <c r="G171" s="10">
        <f t="shared" si="58"/>
        <v>158.99</v>
      </c>
      <c r="H171" s="11"/>
      <c r="I171" s="10">
        <f t="shared" si="59"/>
        <v>749.38</v>
      </c>
      <c r="J171" s="32">
        <f t="shared" si="60"/>
        <v>2248.14</v>
      </c>
      <c r="K171" s="4">
        <v>96359</v>
      </c>
      <c r="L171" s="4"/>
      <c r="M171" s="4">
        <v>22.49</v>
      </c>
      <c r="N171" s="4"/>
      <c r="O171" s="4"/>
      <c r="P171" s="4"/>
      <c r="Q171" s="4"/>
      <c r="R171" s="4"/>
      <c r="S171" s="4"/>
      <c r="T171" s="4"/>
    </row>
    <row r="172" spans="1:20" ht="63.75" x14ac:dyDescent="0.25">
      <c r="A172" s="31" t="s">
        <v>333</v>
      </c>
      <c r="B172" s="5" t="s">
        <v>334</v>
      </c>
      <c r="C172" s="6" t="s">
        <v>12</v>
      </c>
      <c r="D172" s="7">
        <v>1</v>
      </c>
      <c r="E172" s="17">
        <f t="shared" si="57"/>
        <v>1049.5899999999999</v>
      </c>
      <c r="F172" s="11">
        <v>1279.99</v>
      </c>
      <c r="G172" s="10">
        <f t="shared" si="58"/>
        <v>282.64999999999998</v>
      </c>
      <c r="H172" s="11"/>
      <c r="I172" s="10">
        <f t="shared" si="59"/>
        <v>1332.2399999999998</v>
      </c>
      <c r="J172" s="32">
        <f t="shared" si="60"/>
        <v>1332.24</v>
      </c>
      <c r="K172" s="4">
        <v>96372</v>
      </c>
      <c r="L172" s="4"/>
      <c r="M172" s="4"/>
      <c r="N172" s="4"/>
      <c r="O172" s="4"/>
      <c r="P172" s="4"/>
      <c r="Q172" s="4"/>
      <c r="R172" s="4"/>
      <c r="S172" s="4"/>
      <c r="T172" s="4"/>
    </row>
    <row r="173" spans="1:20" ht="63.75" x14ac:dyDescent="0.25">
      <c r="A173" s="31" t="s">
        <v>335</v>
      </c>
      <c r="B173" s="5" t="s">
        <v>336</v>
      </c>
      <c r="C173" s="6" t="s">
        <v>12</v>
      </c>
      <c r="D173" s="7">
        <v>2</v>
      </c>
      <c r="E173" s="17">
        <f t="shared" si="57"/>
        <v>1426.64</v>
      </c>
      <c r="F173" s="11">
        <v>3479.6</v>
      </c>
      <c r="G173" s="10">
        <f t="shared" si="58"/>
        <v>384.19</v>
      </c>
      <c r="H173" s="11"/>
      <c r="I173" s="10">
        <f t="shared" si="59"/>
        <v>1810.8300000000002</v>
      </c>
      <c r="J173" s="32">
        <f t="shared" si="60"/>
        <v>3621.66</v>
      </c>
      <c r="K173" s="4" t="s">
        <v>311</v>
      </c>
      <c r="L173" s="4"/>
      <c r="M173" s="4"/>
      <c r="N173" s="4"/>
      <c r="O173" s="4"/>
      <c r="P173" s="4"/>
      <c r="Q173" s="4"/>
      <c r="R173" s="4"/>
      <c r="S173" s="4"/>
      <c r="T173" s="4"/>
    </row>
    <row r="174" spans="1:20" x14ac:dyDescent="0.25">
      <c r="A174" s="30" t="s">
        <v>337</v>
      </c>
      <c r="B174" s="74" t="s">
        <v>338</v>
      </c>
      <c r="C174" s="75"/>
      <c r="D174" s="75"/>
      <c r="E174" s="75"/>
      <c r="F174" s="75"/>
      <c r="G174" s="75"/>
      <c r="H174" s="75"/>
      <c r="I174" s="75"/>
      <c r="J174" s="76"/>
      <c r="K174" s="4" t="s">
        <v>313</v>
      </c>
      <c r="L174" s="4"/>
      <c r="M174" s="4">
        <v>26.99</v>
      </c>
      <c r="N174" s="4"/>
      <c r="O174" s="4"/>
      <c r="P174" s="4"/>
      <c r="Q174" s="4"/>
      <c r="R174" s="4"/>
      <c r="S174" s="4"/>
      <c r="T174" s="4"/>
    </row>
    <row r="175" spans="1:20" ht="63.75" x14ac:dyDescent="0.25">
      <c r="A175" s="31" t="s">
        <v>339</v>
      </c>
      <c r="B175" s="18" t="s">
        <v>340</v>
      </c>
      <c r="C175" s="6" t="s">
        <v>12</v>
      </c>
      <c r="D175" s="7">
        <v>1</v>
      </c>
      <c r="E175" s="17">
        <f t="shared" ref="E175:E187" si="61">ROUND(M186*(1-18%),2)</f>
        <v>45736.97</v>
      </c>
      <c r="F175" s="11">
        <v>55776.79</v>
      </c>
      <c r="G175" s="10">
        <f t="shared" ref="G175:G187" si="62">TRUNC(E175*0.2693,2)</f>
        <v>12316.96</v>
      </c>
      <c r="H175" s="11"/>
      <c r="I175" s="10">
        <f t="shared" ref="I175:I187" si="63">H175+G175+E175</f>
        <v>58053.93</v>
      </c>
      <c r="J175" s="32">
        <f t="shared" ref="J175:J187" si="64">TRUNC(I175*D175,2)</f>
        <v>58053.93</v>
      </c>
      <c r="K175" s="4">
        <v>93199</v>
      </c>
      <c r="L175" s="4"/>
      <c r="M175" s="4">
        <v>26.24</v>
      </c>
      <c r="N175" s="4"/>
      <c r="O175" s="4"/>
      <c r="P175" s="4"/>
      <c r="Q175" s="4"/>
      <c r="R175" s="4"/>
      <c r="S175" s="4"/>
      <c r="T175" s="4"/>
    </row>
    <row r="176" spans="1:20" ht="63.75" x14ac:dyDescent="0.25">
      <c r="A176" s="31" t="s">
        <v>341</v>
      </c>
      <c r="B176" s="5" t="s">
        <v>342</v>
      </c>
      <c r="C176" s="6" t="s">
        <v>12</v>
      </c>
      <c r="D176" s="7">
        <v>1</v>
      </c>
      <c r="E176" s="17">
        <f t="shared" si="61"/>
        <v>45499.68</v>
      </c>
      <c r="F176" s="11">
        <v>55487.42</v>
      </c>
      <c r="G176" s="10">
        <f t="shared" si="62"/>
        <v>12253.06</v>
      </c>
      <c r="H176" s="11"/>
      <c r="I176" s="10">
        <f t="shared" si="63"/>
        <v>57752.74</v>
      </c>
      <c r="J176" s="32">
        <f t="shared" si="64"/>
        <v>57752.74</v>
      </c>
      <c r="K176" s="4">
        <v>93205</v>
      </c>
      <c r="L176" s="4"/>
      <c r="M176" s="4"/>
      <c r="N176" s="4"/>
      <c r="O176" s="4"/>
      <c r="P176" s="4"/>
      <c r="Q176" s="4"/>
      <c r="R176" s="4"/>
      <c r="S176" s="4"/>
      <c r="T176" s="4"/>
    </row>
    <row r="177" spans="1:20" ht="63.75" x14ac:dyDescent="0.25">
      <c r="A177" s="31" t="s">
        <v>343</v>
      </c>
      <c r="B177" s="5" t="s">
        <v>344</v>
      </c>
      <c r="C177" s="6" t="s">
        <v>12</v>
      </c>
      <c r="D177" s="7">
        <v>1</v>
      </c>
      <c r="E177" s="17">
        <f t="shared" si="61"/>
        <v>11149.33</v>
      </c>
      <c r="F177" s="11">
        <v>13596.74</v>
      </c>
      <c r="G177" s="10">
        <f t="shared" si="62"/>
        <v>3002.51</v>
      </c>
      <c r="H177" s="11"/>
      <c r="I177" s="10">
        <f t="shared" si="63"/>
        <v>14151.84</v>
      </c>
      <c r="J177" s="32">
        <f t="shared" si="64"/>
        <v>14151.84</v>
      </c>
      <c r="K177" s="4" t="s">
        <v>319</v>
      </c>
      <c r="L177" s="4"/>
      <c r="M177" s="4">
        <v>10.4</v>
      </c>
      <c r="N177" s="4"/>
      <c r="O177" s="4"/>
      <c r="P177" s="4"/>
      <c r="Q177" s="4"/>
      <c r="R177" s="4"/>
      <c r="S177" s="4"/>
      <c r="T177" s="4"/>
    </row>
    <row r="178" spans="1:20" ht="63.75" x14ac:dyDescent="0.25">
      <c r="A178" s="31" t="s">
        <v>345</v>
      </c>
      <c r="B178" s="5" t="s">
        <v>346</v>
      </c>
      <c r="C178" s="6" t="s">
        <v>12</v>
      </c>
      <c r="D178" s="7">
        <v>1</v>
      </c>
      <c r="E178" s="17">
        <f t="shared" si="61"/>
        <v>29763.39</v>
      </c>
      <c r="F178" s="11">
        <v>36296.82</v>
      </c>
      <c r="G178" s="10">
        <f t="shared" si="62"/>
        <v>8015.28</v>
      </c>
      <c r="H178" s="11"/>
      <c r="I178" s="10">
        <f t="shared" si="63"/>
        <v>37778.67</v>
      </c>
      <c r="J178" s="32">
        <f t="shared" si="64"/>
        <v>37778.67</v>
      </c>
      <c r="K178" s="4">
        <v>93203</v>
      </c>
      <c r="L178" s="4"/>
      <c r="M178" s="4"/>
      <c r="N178" s="4"/>
      <c r="O178" s="4"/>
      <c r="P178" s="4"/>
      <c r="Q178" s="4"/>
      <c r="R178" s="4"/>
      <c r="S178" s="4"/>
      <c r="T178" s="4"/>
    </row>
    <row r="179" spans="1:20" ht="51" x14ac:dyDescent="0.25">
      <c r="A179" s="31" t="s">
        <v>347</v>
      </c>
      <c r="B179" s="5" t="s">
        <v>348</v>
      </c>
      <c r="C179" s="6" t="s">
        <v>12</v>
      </c>
      <c r="D179" s="7">
        <v>1</v>
      </c>
      <c r="E179" s="17">
        <f t="shared" si="61"/>
        <v>3043.73</v>
      </c>
      <c r="F179" s="11">
        <v>3711.86</v>
      </c>
      <c r="G179" s="10">
        <f t="shared" si="62"/>
        <v>819.67</v>
      </c>
      <c r="H179" s="11"/>
      <c r="I179" s="10">
        <f t="shared" si="63"/>
        <v>3863.4</v>
      </c>
      <c r="J179" s="32">
        <f t="shared" si="64"/>
        <v>3863.4</v>
      </c>
      <c r="K179" s="4" t="s">
        <v>323</v>
      </c>
      <c r="L179" s="4"/>
      <c r="M179" s="4">
        <v>650.66</v>
      </c>
      <c r="N179" s="4"/>
      <c r="O179" s="4"/>
      <c r="P179" s="4"/>
      <c r="Q179" s="4"/>
      <c r="R179" s="4"/>
      <c r="S179" s="4"/>
      <c r="T179" s="4"/>
    </row>
    <row r="180" spans="1:20" ht="51" x14ac:dyDescent="0.25">
      <c r="A180" s="31" t="s">
        <v>349</v>
      </c>
      <c r="B180" s="5" t="s">
        <v>350</v>
      </c>
      <c r="C180" s="6" t="s">
        <v>12</v>
      </c>
      <c r="D180" s="7">
        <v>1</v>
      </c>
      <c r="E180" s="17">
        <f t="shared" si="61"/>
        <v>1867.29</v>
      </c>
      <c r="F180" s="11">
        <v>2277.1799999999998</v>
      </c>
      <c r="G180" s="10">
        <f t="shared" si="62"/>
        <v>502.86</v>
      </c>
      <c r="H180" s="11"/>
      <c r="I180" s="10">
        <f t="shared" si="63"/>
        <v>2370.15</v>
      </c>
      <c r="J180" s="32">
        <f t="shared" si="64"/>
        <v>2370.15</v>
      </c>
      <c r="K180" s="4" t="s">
        <v>325</v>
      </c>
      <c r="L180" s="4"/>
      <c r="M180" s="4">
        <v>639.99</v>
      </c>
      <c r="N180" s="4"/>
      <c r="O180" s="4"/>
      <c r="P180" s="4"/>
      <c r="Q180" s="4"/>
      <c r="R180" s="4"/>
      <c r="S180" s="4"/>
      <c r="T180" s="4"/>
    </row>
    <row r="181" spans="1:20" ht="51" x14ac:dyDescent="0.25">
      <c r="A181" s="31" t="s">
        <v>351</v>
      </c>
      <c r="B181" s="5" t="s">
        <v>352</v>
      </c>
      <c r="C181" s="6" t="s">
        <v>12</v>
      </c>
      <c r="D181" s="7">
        <v>1</v>
      </c>
      <c r="E181" s="17">
        <f t="shared" si="61"/>
        <v>1970.85</v>
      </c>
      <c r="F181" s="11">
        <v>2403.4699999999998</v>
      </c>
      <c r="G181" s="10">
        <f t="shared" si="62"/>
        <v>530.74</v>
      </c>
      <c r="H181" s="11"/>
      <c r="I181" s="10">
        <f t="shared" si="63"/>
        <v>2501.59</v>
      </c>
      <c r="J181" s="32">
        <f t="shared" si="64"/>
        <v>2501.59</v>
      </c>
      <c r="K181" s="4" t="s">
        <v>327</v>
      </c>
      <c r="L181" s="4"/>
      <c r="M181" s="4">
        <v>754.3</v>
      </c>
      <c r="N181" s="4"/>
      <c r="O181" s="4"/>
      <c r="P181" s="4"/>
      <c r="Q181" s="4"/>
      <c r="R181" s="4"/>
      <c r="S181" s="4"/>
      <c r="T181" s="4"/>
    </row>
    <row r="182" spans="1:20" ht="51" x14ac:dyDescent="0.25">
      <c r="A182" s="31" t="s">
        <v>353</v>
      </c>
      <c r="B182" s="5" t="s">
        <v>354</v>
      </c>
      <c r="C182" s="6" t="s">
        <v>12</v>
      </c>
      <c r="D182" s="7">
        <v>1</v>
      </c>
      <c r="E182" s="17">
        <f t="shared" si="61"/>
        <v>11982.89</v>
      </c>
      <c r="F182" s="11">
        <v>14613.28</v>
      </c>
      <c r="G182" s="10">
        <f t="shared" si="62"/>
        <v>3226.99</v>
      </c>
      <c r="H182" s="11"/>
      <c r="I182" s="10">
        <f t="shared" si="63"/>
        <v>15209.88</v>
      </c>
      <c r="J182" s="32">
        <f t="shared" si="64"/>
        <v>15209.88</v>
      </c>
      <c r="K182" s="4" t="s">
        <v>329</v>
      </c>
      <c r="L182" s="4"/>
      <c r="M182" s="4">
        <v>719.99</v>
      </c>
      <c r="N182" s="4"/>
      <c r="O182" s="4"/>
      <c r="P182" s="4"/>
      <c r="Q182" s="4"/>
      <c r="R182" s="4"/>
      <c r="S182" s="4"/>
      <c r="T182" s="4"/>
    </row>
    <row r="183" spans="1:20" ht="63.75" x14ac:dyDescent="0.25">
      <c r="A183" s="31" t="s">
        <v>355</v>
      </c>
      <c r="B183" s="5" t="s">
        <v>356</v>
      </c>
      <c r="C183" s="6" t="s">
        <v>12</v>
      </c>
      <c r="D183" s="7">
        <v>1</v>
      </c>
      <c r="E183" s="17">
        <f t="shared" si="61"/>
        <v>28167.88</v>
      </c>
      <c r="F183" s="11">
        <v>34351.07</v>
      </c>
      <c r="G183" s="10">
        <f t="shared" si="62"/>
        <v>7585.61</v>
      </c>
      <c r="H183" s="11"/>
      <c r="I183" s="10">
        <f t="shared" si="63"/>
        <v>35753.49</v>
      </c>
      <c r="J183" s="32">
        <f t="shared" si="64"/>
        <v>35753.49</v>
      </c>
      <c r="K183" s="4" t="s">
        <v>331</v>
      </c>
      <c r="L183" s="4"/>
      <c r="M183" s="4">
        <v>1279.99</v>
      </c>
      <c r="N183" s="4"/>
      <c r="O183" s="4"/>
      <c r="P183" s="4"/>
      <c r="Q183" s="4"/>
      <c r="R183" s="4"/>
      <c r="S183" s="4"/>
      <c r="T183" s="4"/>
    </row>
    <row r="184" spans="1:20" ht="51" x14ac:dyDescent="0.25">
      <c r="A184" s="31" t="s">
        <v>357</v>
      </c>
      <c r="B184" s="5" t="s">
        <v>358</v>
      </c>
      <c r="C184" s="6" t="s">
        <v>12</v>
      </c>
      <c r="D184" s="7">
        <v>1</v>
      </c>
      <c r="E184" s="17">
        <f t="shared" si="61"/>
        <v>3859.6</v>
      </c>
      <c r="F184" s="11">
        <v>4706.83</v>
      </c>
      <c r="G184" s="10">
        <f t="shared" si="62"/>
        <v>1039.3900000000001</v>
      </c>
      <c r="H184" s="11"/>
      <c r="I184" s="10">
        <f t="shared" si="63"/>
        <v>4898.99</v>
      </c>
      <c r="J184" s="32">
        <f t="shared" si="64"/>
        <v>4898.99</v>
      </c>
      <c r="K184" s="4" t="s">
        <v>333</v>
      </c>
      <c r="L184" s="4"/>
      <c r="M184" s="4">
        <v>1739.8</v>
      </c>
      <c r="N184" s="4"/>
      <c r="O184" s="4"/>
      <c r="P184" s="4"/>
      <c r="Q184" s="4"/>
      <c r="R184" s="4"/>
      <c r="S184" s="4"/>
      <c r="T184" s="4"/>
    </row>
    <row r="185" spans="1:20" ht="63.75" x14ac:dyDescent="0.25">
      <c r="A185" s="31" t="s">
        <v>359</v>
      </c>
      <c r="B185" s="5" t="s">
        <v>360</v>
      </c>
      <c r="C185" s="6" t="s">
        <v>12</v>
      </c>
      <c r="D185" s="7">
        <v>1</v>
      </c>
      <c r="E185" s="17">
        <f t="shared" si="61"/>
        <v>2335.77</v>
      </c>
      <c r="F185" s="11">
        <v>2848.5</v>
      </c>
      <c r="G185" s="10">
        <f t="shared" si="62"/>
        <v>629.02</v>
      </c>
      <c r="H185" s="11"/>
      <c r="I185" s="10">
        <f t="shared" si="63"/>
        <v>2964.79</v>
      </c>
      <c r="J185" s="32">
        <f t="shared" si="64"/>
        <v>2964.79</v>
      </c>
      <c r="K185" s="4" t="s">
        <v>335</v>
      </c>
      <c r="L185" s="4"/>
      <c r="M185" s="4"/>
      <c r="N185" s="4"/>
      <c r="O185" s="4"/>
      <c r="P185" s="4"/>
      <c r="Q185" s="4"/>
      <c r="R185" s="4"/>
      <c r="S185" s="4"/>
      <c r="T185" s="4"/>
    </row>
    <row r="186" spans="1:20" ht="63.75" x14ac:dyDescent="0.25">
      <c r="A186" s="31" t="s">
        <v>361</v>
      </c>
      <c r="B186" s="5" t="s">
        <v>362</v>
      </c>
      <c r="C186" s="6" t="s">
        <v>12</v>
      </c>
      <c r="D186" s="7">
        <v>1</v>
      </c>
      <c r="E186" s="17">
        <f t="shared" si="61"/>
        <v>2465.27</v>
      </c>
      <c r="F186" s="11">
        <v>3006.43</v>
      </c>
      <c r="G186" s="10">
        <f t="shared" si="62"/>
        <v>663.89</v>
      </c>
      <c r="H186" s="11"/>
      <c r="I186" s="10">
        <f t="shared" si="63"/>
        <v>3129.16</v>
      </c>
      <c r="J186" s="32">
        <f t="shared" si="64"/>
        <v>3129.16</v>
      </c>
      <c r="K186" s="4" t="s">
        <v>337</v>
      </c>
      <c r="L186" s="4"/>
      <c r="M186" s="4">
        <v>55776.79</v>
      </c>
      <c r="N186" s="4"/>
      <c r="O186" s="4"/>
      <c r="P186" s="4"/>
      <c r="Q186" s="4"/>
      <c r="R186" s="4"/>
      <c r="S186" s="4"/>
      <c r="T186" s="4"/>
    </row>
    <row r="187" spans="1:20" ht="51" x14ac:dyDescent="0.25">
      <c r="A187" s="31" t="s">
        <v>363</v>
      </c>
      <c r="B187" s="5" t="s">
        <v>364</v>
      </c>
      <c r="C187" s="6" t="s">
        <v>12</v>
      </c>
      <c r="D187" s="7">
        <v>2</v>
      </c>
      <c r="E187" s="17">
        <f t="shared" si="61"/>
        <v>11537.33</v>
      </c>
      <c r="F187" s="11">
        <v>28139.84</v>
      </c>
      <c r="G187" s="10">
        <f t="shared" si="62"/>
        <v>3107</v>
      </c>
      <c r="H187" s="11"/>
      <c r="I187" s="10">
        <f t="shared" si="63"/>
        <v>14644.33</v>
      </c>
      <c r="J187" s="32">
        <f t="shared" si="64"/>
        <v>29288.66</v>
      </c>
      <c r="K187" s="4" t="s">
        <v>339</v>
      </c>
      <c r="L187" s="4"/>
      <c r="M187" s="4">
        <v>55487.42</v>
      </c>
      <c r="N187" s="4"/>
      <c r="O187" s="4"/>
      <c r="P187" s="4"/>
      <c r="Q187" s="4"/>
      <c r="R187" s="4"/>
      <c r="S187" s="4"/>
      <c r="T187" s="4"/>
    </row>
    <row r="188" spans="1:20" ht="25.5" x14ac:dyDescent="0.25">
      <c r="A188" s="30" t="s">
        <v>365</v>
      </c>
      <c r="B188" s="74" t="s">
        <v>366</v>
      </c>
      <c r="C188" s="75"/>
      <c r="D188" s="75"/>
      <c r="E188" s="75"/>
      <c r="F188" s="75"/>
      <c r="G188" s="75"/>
      <c r="H188" s="75"/>
      <c r="I188" s="75"/>
      <c r="J188" s="76"/>
      <c r="K188" s="4" t="s">
        <v>341</v>
      </c>
      <c r="L188" s="4"/>
      <c r="M188" s="4">
        <v>13596.74</v>
      </c>
      <c r="N188" s="4"/>
      <c r="O188" s="4"/>
      <c r="P188" s="4"/>
      <c r="Q188" s="4"/>
      <c r="R188" s="4"/>
      <c r="S188" s="4"/>
      <c r="T188" s="4"/>
    </row>
    <row r="189" spans="1:20" ht="76.5" x14ac:dyDescent="0.25">
      <c r="A189" s="31" t="s">
        <v>367</v>
      </c>
      <c r="B189" s="5" t="s">
        <v>368</v>
      </c>
      <c r="C189" s="6" t="s">
        <v>12</v>
      </c>
      <c r="D189" s="7">
        <v>10</v>
      </c>
      <c r="E189" s="17">
        <f t="shared" ref="E189:E195" si="65">ROUND(M200*(1-18%),2)</f>
        <v>1140.29</v>
      </c>
      <c r="F189" s="11">
        <v>13906</v>
      </c>
      <c r="G189" s="10">
        <f t="shared" ref="G189:G195" si="66">TRUNC(E189*0.2693,2)</f>
        <v>307.08</v>
      </c>
      <c r="H189" s="11"/>
      <c r="I189" s="10">
        <f t="shared" ref="I189:I195" si="67">H189+G189+E189</f>
        <v>1447.37</v>
      </c>
      <c r="J189" s="32">
        <f t="shared" ref="J189:J195" si="68">TRUNC(I189*D189,2)</f>
        <v>14473.7</v>
      </c>
      <c r="K189" s="4" t="s">
        <v>343</v>
      </c>
      <c r="L189" s="4"/>
      <c r="M189" s="4">
        <v>36296.82</v>
      </c>
      <c r="N189" s="4"/>
      <c r="O189" s="4"/>
      <c r="P189" s="4"/>
      <c r="Q189" s="4"/>
      <c r="R189" s="4"/>
      <c r="S189" s="4"/>
      <c r="T189" s="4"/>
    </row>
    <row r="190" spans="1:20" ht="76.5" x14ac:dyDescent="0.25">
      <c r="A190" s="31" t="s">
        <v>369</v>
      </c>
      <c r="B190" s="5" t="s">
        <v>370</v>
      </c>
      <c r="C190" s="6" t="s">
        <v>12</v>
      </c>
      <c r="D190" s="7">
        <v>3</v>
      </c>
      <c r="E190" s="17">
        <f t="shared" si="65"/>
        <v>570.14</v>
      </c>
      <c r="F190" s="11">
        <v>2085.87</v>
      </c>
      <c r="G190" s="10">
        <f t="shared" si="66"/>
        <v>153.53</v>
      </c>
      <c r="H190" s="11"/>
      <c r="I190" s="10">
        <f t="shared" si="67"/>
        <v>723.67</v>
      </c>
      <c r="J190" s="32">
        <f t="shared" si="68"/>
        <v>2171.0100000000002</v>
      </c>
      <c r="K190" s="4" t="s">
        <v>345</v>
      </c>
      <c r="L190" s="4"/>
      <c r="M190" s="4">
        <v>3711.86</v>
      </c>
      <c r="N190" s="4"/>
      <c r="O190" s="4"/>
      <c r="P190" s="4"/>
      <c r="Q190" s="4"/>
      <c r="R190" s="4"/>
      <c r="S190" s="4"/>
      <c r="T190" s="4"/>
    </row>
    <row r="191" spans="1:20" ht="89.25" x14ac:dyDescent="0.25">
      <c r="A191" s="31" t="s">
        <v>371</v>
      </c>
      <c r="B191" s="5" t="s">
        <v>372</v>
      </c>
      <c r="C191" s="6" t="s">
        <v>12</v>
      </c>
      <c r="D191" s="7">
        <v>17</v>
      </c>
      <c r="E191" s="17">
        <f t="shared" si="65"/>
        <v>559.54</v>
      </c>
      <c r="F191" s="11">
        <v>11600.12</v>
      </c>
      <c r="G191" s="10">
        <f t="shared" si="66"/>
        <v>150.68</v>
      </c>
      <c r="H191" s="11"/>
      <c r="I191" s="10">
        <f t="shared" si="67"/>
        <v>710.22</v>
      </c>
      <c r="J191" s="32">
        <f t="shared" si="68"/>
        <v>12073.74</v>
      </c>
      <c r="K191" s="4" t="s">
        <v>347</v>
      </c>
      <c r="L191" s="4"/>
      <c r="M191" s="4">
        <v>2277.1799999999998</v>
      </c>
      <c r="N191" s="4"/>
      <c r="O191" s="4"/>
      <c r="P191" s="4"/>
      <c r="Q191" s="4"/>
      <c r="R191" s="4"/>
      <c r="S191" s="4"/>
      <c r="T191" s="4"/>
    </row>
    <row r="192" spans="1:20" ht="89.25" x14ac:dyDescent="0.25">
      <c r="A192" s="31" t="s">
        <v>373</v>
      </c>
      <c r="B192" s="5" t="s">
        <v>374</v>
      </c>
      <c r="C192" s="6" t="s">
        <v>12</v>
      </c>
      <c r="D192" s="7">
        <v>2</v>
      </c>
      <c r="E192" s="17">
        <f t="shared" si="65"/>
        <v>559.54</v>
      </c>
      <c r="F192" s="11">
        <v>1364.72</v>
      </c>
      <c r="G192" s="10">
        <f t="shared" si="66"/>
        <v>150.68</v>
      </c>
      <c r="H192" s="11"/>
      <c r="I192" s="10">
        <f t="shared" si="67"/>
        <v>710.22</v>
      </c>
      <c r="J192" s="32">
        <f t="shared" si="68"/>
        <v>1420.44</v>
      </c>
      <c r="K192" s="4" t="s">
        <v>349</v>
      </c>
      <c r="L192" s="4"/>
      <c r="M192" s="4">
        <v>2403.4699999999998</v>
      </c>
      <c r="N192" s="4"/>
      <c r="O192" s="4"/>
      <c r="P192" s="4"/>
      <c r="Q192" s="4"/>
      <c r="R192" s="4"/>
      <c r="S192" s="4"/>
      <c r="T192" s="4"/>
    </row>
    <row r="193" spans="1:20" ht="76.5" x14ac:dyDescent="0.25">
      <c r="A193" s="31" t="s">
        <v>375</v>
      </c>
      <c r="B193" s="5" t="s">
        <v>376</v>
      </c>
      <c r="C193" s="6" t="s">
        <v>12</v>
      </c>
      <c r="D193" s="7">
        <v>1</v>
      </c>
      <c r="E193" s="17">
        <f t="shared" si="65"/>
        <v>591.73</v>
      </c>
      <c r="F193" s="11">
        <v>721.62</v>
      </c>
      <c r="G193" s="10">
        <f t="shared" si="66"/>
        <v>159.35</v>
      </c>
      <c r="H193" s="11"/>
      <c r="I193" s="10">
        <f t="shared" si="67"/>
        <v>751.08</v>
      </c>
      <c r="J193" s="32">
        <f t="shared" si="68"/>
        <v>751.08</v>
      </c>
      <c r="K193" s="4" t="s">
        <v>351</v>
      </c>
      <c r="L193" s="4"/>
      <c r="M193" s="4">
        <v>14613.28</v>
      </c>
      <c r="N193" s="4"/>
      <c r="O193" s="4"/>
      <c r="P193" s="4"/>
      <c r="Q193" s="4"/>
      <c r="R193" s="4"/>
      <c r="S193" s="4"/>
      <c r="T193" s="4"/>
    </row>
    <row r="194" spans="1:20" ht="76.5" x14ac:dyDescent="0.25">
      <c r="A194" s="31" t="s">
        <v>377</v>
      </c>
      <c r="B194" s="5" t="s">
        <v>378</v>
      </c>
      <c r="C194" s="6" t="s">
        <v>12</v>
      </c>
      <c r="D194" s="7">
        <v>2</v>
      </c>
      <c r="E194" s="17">
        <f t="shared" si="65"/>
        <v>1359</v>
      </c>
      <c r="F194" s="11">
        <v>3314.64</v>
      </c>
      <c r="G194" s="10">
        <f t="shared" si="66"/>
        <v>365.97</v>
      </c>
      <c r="H194" s="11"/>
      <c r="I194" s="10">
        <f t="shared" si="67"/>
        <v>1724.97</v>
      </c>
      <c r="J194" s="32">
        <f t="shared" si="68"/>
        <v>3449.94</v>
      </c>
      <c r="K194" s="4" t="s">
        <v>353</v>
      </c>
      <c r="L194" s="4"/>
      <c r="M194" s="4">
        <v>34351.07</v>
      </c>
      <c r="N194" s="4"/>
      <c r="O194" s="4"/>
      <c r="P194" s="4"/>
      <c r="Q194" s="4"/>
      <c r="R194" s="4"/>
      <c r="S194" s="4"/>
      <c r="T194" s="4"/>
    </row>
    <row r="195" spans="1:20" ht="89.25" x14ac:dyDescent="0.25">
      <c r="A195" s="31" t="s">
        <v>379</v>
      </c>
      <c r="B195" s="5" t="s">
        <v>380</v>
      </c>
      <c r="C195" s="6" t="s">
        <v>12</v>
      </c>
      <c r="D195" s="7">
        <v>6</v>
      </c>
      <c r="E195" s="17">
        <f t="shared" si="65"/>
        <v>470.92</v>
      </c>
      <c r="F195" s="11">
        <v>3445.74</v>
      </c>
      <c r="G195" s="10">
        <f t="shared" si="66"/>
        <v>126.81</v>
      </c>
      <c r="H195" s="11"/>
      <c r="I195" s="10">
        <f t="shared" si="67"/>
        <v>597.73</v>
      </c>
      <c r="J195" s="32">
        <f t="shared" si="68"/>
        <v>3586.38</v>
      </c>
      <c r="K195" s="4" t="s">
        <v>355</v>
      </c>
      <c r="L195" s="4"/>
      <c r="M195" s="4">
        <v>4706.83</v>
      </c>
      <c r="N195" s="4"/>
      <c r="O195" s="4"/>
      <c r="P195" s="4"/>
      <c r="Q195" s="4"/>
      <c r="R195" s="4"/>
      <c r="S195" s="4"/>
      <c r="T195" s="4"/>
    </row>
    <row r="196" spans="1:20" ht="25.5" x14ac:dyDescent="0.25">
      <c r="A196" s="30" t="s">
        <v>381</v>
      </c>
      <c r="B196" s="74" t="s">
        <v>382</v>
      </c>
      <c r="C196" s="75"/>
      <c r="D196" s="75"/>
      <c r="E196" s="75"/>
      <c r="F196" s="75"/>
      <c r="G196" s="75"/>
      <c r="H196" s="75"/>
      <c r="I196" s="75"/>
      <c r="J196" s="76"/>
      <c r="K196" s="4" t="s">
        <v>357</v>
      </c>
      <c r="L196" s="4"/>
      <c r="M196" s="4">
        <v>2848.5</v>
      </c>
      <c r="N196" s="4"/>
      <c r="O196" s="4"/>
      <c r="P196" s="4"/>
      <c r="Q196" s="4"/>
      <c r="R196" s="4"/>
      <c r="S196" s="4"/>
      <c r="T196" s="4"/>
    </row>
    <row r="197" spans="1:20" ht="25.5" x14ac:dyDescent="0.25">
      <c r="A197" s="30" t="s">
        <v>383</v>
      </c>
      <c r="B197" s="74" t="s">
        <v>384</v>
      </c>
      <c r="C197" s="75"/>
      <c r="D197" s="75"/>
      <c r="E197" s="75"/>
      <c r="F197" s="75"/>
      <c r="G197" s="75"/>
      <c r="H197" s="75"/>
      <c r="I197" s="75"/>
      <c r="J197" s="76"/>
      <c r="K197" s="4" t="s">
        <v>359</v>
      </c>
      <c r="L197" s="4"/>
      <c r="M197" s="4">
        <v>3006.43</v>
      </c>
      <c r="N197" s="4"/>
      <c r="O197" s="4"/>
      <c r="P197" s="4"/>
      <c r="Q197" s="4"/>
      <c r="R197" s="4"/>
      <c r="S197" s="4"/>
      <c r="T197" s="4"/>
    </row>
    <row r="198" spans="1:20" ht="38.25" x14ac:dyDescent="0.25">
      <c r="A198" s="31" t="s">
        <v>385</v>
      </c>
      <c r="B198" s="5" t="s">
        <v>386</v>
      </c>
      <c r="C198" s="6" t="s">
        <v>31</v>
      </c>
      <c r="D198" s="7">
        <v>199.2</v>
      </c>
      <c r="E198" s="17">
        <f>ROUND(M209*(1-18%),2)</f>
        <v>364.44</v>
      </c>
      <c r="F198" s="11">
        <v>88532.44</v>
      </c>
      <c r="G198" s="10">
        <f t="shared" ref="G198" si="69">TRUNC(E198*0.2693,2)</f>
        <v>98.14</v>
      </c>
      <c r="H198" s="11"/>
      <c r="I198" s="10">
        <f t="shared" ref="I198" si="70">H198+G198+E198</f>
        <v>462.58</v>
      </c>
      <c r="J198" s="32">
        <f t="shared" ref="J198" si="71">TRUNC(I198*D198,2)</f>
        <v>92145.93</v>
      </c>
      <c r="K198" s="4" t="s">
        <v>361</v>
      </c>
      <c r="L198" s="4"/>
      <c r="M198" s="4">
        <v>14069.92</v>
      </c>
      <c r="N198" s="4"/>
      <c r="O198" s="4"/>
      <c r="P198" s="4"/>
      <c r="Q198" s="4"/>
      <c r="R198" s="4"/>
      <c r="S198" s="4"/>
      <c r="T198" s="4"/>
    </row>
    <row r="199" spans="1:20" ht="25.5" x14ac:dyDescent="0.25">
      <c r="A199" s="30" t="s">
        <v>387</v>
      </c>
      <c r="B199" s="74" t="s">
        <v>388</v>
      </c>
      <c r="C199" s="75"/>
      <c r="D199" s="75"/>
      <c r="E199" s="75"/>
      <c r="F199" s="75"/>
      <c r="G199" s="75"/>
      <c r="H199" s="75"/>
      <c r="I199" s="75"/>
      <c r="J199" s="76"/>
      <c r="K199" s="4" t="s">
        <v>363</v>
      </c>
      <c r="L199" s="4"/>
      <c r="M199" s="4"/>
      <c r="N199" s="4"/>
      <c r="O199" s="4"/>
      <c r="P199" s="4"/>
      <c r="Q199" s="4"/>
      <c r="R199" s="4"/>
      <c r="S199" s="4"/>
      <c r="T199" s="4"/>
    </row>
    <row r="200" spans="1:20" ht="38.25" x14ac:dyDescent="0.25">
      <c r="A200" s="31" t="s">
        <v>389</v>
      </c>
      <c r="B200" s="5" t="s">
        <v>390</v>
      </c>
      <c r="C200" s="6" t="s">
        <v>31</v>
      </c>
      <c r="D200" s="7">
        <v>2.56</v>
      </c>
      <c r="E200" s="17">
        <f>ROUND(M211*(1-18%),2)</f>
        <v>356.13</v>
      </c>
      <c r="F200" s="11">
        <v>1111.8</v>
      </c>
      <c r="G200" s="10">
        <f t="shared" ref="G200:G201" si="72">TRUNC(E200*0.2693,2)</f>
        <v>95.9</v>
      </c>
      <c r="H200" s="11"/>
      <c r="I200" s="10">
        <f t="shared" ref="I200:I201" si="73">H200+G200+E200</f>
        <v>452.03</v>
      </c>
      <c r="J200" s="32">
        <f t="shared" ref="J200:J201" si="74">TRUNC(I200*D200,2)</f>
        <v>1157.19</v>
      </c>
      <c r="K200" s="4" t="s">
        <v>365</v>
      </c>
      <c r="L200" s="4"/>
      <c r="M200" s="4">
        <v>1390.6</v>
      </c>
      <c r="N200" s="4"/>
      <c r="O200" s="4"/>
      <c r="P200" s="4"/>
      <c r="Q200" s="4"/>
      <c r="R200" s="4"/>
      <c r="S200" s="4"/>
      <c r="T200" s="4"/>
    </row>
    <row r="201" spans="1:20" ht="25.5" x14ac:dyDescent="0.25">
      <c r="A201" s="31" t="s">
        <v>391</v>
      </c>
      <c r="B201" s="5" t="s">
        <v>392</v>
      </c>
      <c r="C201" s="6" t="s">
        <v>12</v>
      </c>
      <c r="D201" s="7">
        <v>2</v>
      </c>
      <c r="E201" s="17">
        <f>ROUND(M212*(1-18%),2)</f>
        <v>293.07</v>
      </c>
      <c r="F201" s="11">
        <v>714.8</v>
      </c>
      <c r="G201" s="10">
        <f t="shared" si="72"/>
        <v>78.92</v>
      </c>
      <c r="H201" s="11"/>
      <c r="I201" s="10">
        <f t="shared" si="73"/>
        <v>371.99</v>
      </c>
      <c r="J201" s="32">
        <f t="shared" si="74"/>
        <v>743.98</v>
      </c>
      <c r="K201" s="4" t="s">
        <v>367</v>
      </c>
      <c r="L201" s="4"/>
      <c r="M201" s="4">
        <v>695.29</v>
      </c>
      <c r="N201" s="4"/>
      <c r="O201" s="4"/>
      <c r="P201" s="4"/>
      <c r="Q201" s="4"/>
      <c r="R201" s="4"/>
      <c r="S201" s="4"/>
      <c r="T201" s="4"/>
    </row>
    <row r="202" spans="1:20" ht="25.5" x14ac:dyDescent="0.25">
      <c r="A202" s="30" t="s">
        <v>393</v>
      </c>
      <c r="B202" s="74" t="s">
        <v>394</v>
      </c>
      <c r="C202" s="75"/>
      <c r="D202" s="75"/>
      <c r="E202" s="75"/>
      <c r="F202" s="75"/>
      <c r="G202" s="75"/>
      <c r="H202" s="75"/>
      <c r="I202" s="75"/>
      <c r="J202" s="76"/>
      <c r="K202" s="4" t="s">
        <v>369</v>
      </c>
      <c r="L202" s="4"/>
      <c r="M202" s="4">
        <v>682.36</v>
      </c>
      <c r="N202" s="4"/>
      <c r="O202" s="4"/>
      <c r="P202" s="4"/>
      <c r="Q202" s="4"/>
      <c r="R202" s="4"/>
      <c r="S202" s="4"/>
      <c r="T202" s="4"/>
    </row>
    <row r="203" spans="1:20" ht="25.5" x14ac:dyDescent="0.25">
      <c r="A203" s="30" t="s">
        <v>395</v>
      </c>
      <c r="B203" s="74" t="s">
        <v>396</v>
      </c>
      <c r="C203" s="75"/>
      <c r="D203" s="75"/>
      <c r="E203" s="75"/>
      <c r="F203" s="75"/>
      <c r="G203" s="75"/>
      <c r="H203" s="75"/>
      <c r="I203" s="75"/>
      <c r="J203" s="76"/>
      <c r="K203" s="4" t="s">
        <v>371</v>
      </c>
      <c r="L203" s="4"/>
      <c r="M203" s="4">
        <v>682.36</v>
      </c>
      <c r="N203" s="4"/>
      <c r="O203" s="4"/>
      <c r="P203" s="4"/>
      <c r="Q203" s="4"/>
      <c r="R203" s="4"/>
      <c r="S203" s="4"/>
      <c r="T203" s="4"/>
    </row>
    <row r="204" spans="1:20" ht="38.25" x14ac:dyDescent="0.25">
      <c r="A204" s="31" t="s">
        <v>397</v>
      </c>
      <c r="B204" s="5" t="s">
        <v>398</v>
      </c>
      <c r="C204" s="6" t="s">
        <v>31</v>
      </c>
      <c r="D204" s="7">
        <v>22.33</v>
      </c>
      <c r="E204" s="17">
        <f>ROUND(M215*(1-18%),2)</f>
        <v>1268.93</v>
      </c>
      <c r="F204" s="11">
        <v>34555</v>
      </c>
      <c r="G204" s="10">
        <f t="shared" ref="G204" si="75">TRUNC(E204*0.2693,2)</f>
        <v>341.72</v>
      </c>
      <c r="H204" s="11"/>
      <c r="I204" s="10">
        <f t="shared" ref="I204" si="76">H204+G204+E204</f>
        <v>1610.65</v>
      </c>
      <c r="J204" s="32">
        <f t="shared" ref="J204" si="77">TRUNC(I204*D204,2)</f>
        <v>35965.81</v>
      </c>
      <c r="K204" s="4" t="s">
        <v>373</v>
      </c>
      <c r="L204" s="4"/>
      <c r="M204" s="4">
        <v>721.62</v>
      </c>
      <c r="N204" s="4"/>
      <c r="O204" s="4"/>
      <c r="P204" s="4"/>
      <c r="Q204" s="4"/>
      <c r="R204" s="4"/>
      <c r="S204" s="4"/>
      <c r="T204" s="4"/>
    </row>
    <row r="205" spans="1:20" ht="25.5" x14ac:dyDescent="0.25">
      <c r="A205" s="30" t="s">
        <v>399</v>
      </c>
      <c r="B205" s="74" t="s">
        <v>400</v>
      </c>
      <c r="C205" s="75"/>
      <c r="D205" s="75"/>
      <c r="E205" s="75"/>
      <c r="F205" s="75"/>
      <c r="G205" s="75"/>
      <c r="H205" s="75"/>
      <c r="I205" s="75"/>
      <c r="J205" s="76"/>
      <c r="K205" s="4" t="s">
        <v>375</v>
      </c>
      <c r="L205" s="4"/>
      <c r="M205" s="4">
        <v>1657.32</v>
      </c>
      <c r="N205" s="4"/>
      <c r="O205" s="4"/>
      <c r="P205" s="4"/>
      <c r="Q205" s="4"/>
      <c r="R205" s="4"/>
      <c r="S205" s="4"/>
      <c r="T205" s="4"/>
    </row>
    <row r="206" spans="1:20" ht="38.25" x14ac:dyDescent="0.25">
      <c r="A206" s="31" t="s">
        <v>401</v>
      </c>
      <c r="B206" s="5" t="s">
        <v>402</v>
      </c>
      <c r="C206" s="6" t="s">
        <v>31</v>
      </c>
      <c r="D206" s="7">
        <v>655.54</v>
      </c>
      <c r="E206" s="17">
        <f>ROUND(M217*(1-18%),2)</f>
        <v>87.39</v>
      </c>
      <c r="F206" s="11">
        <v>69860.89</v>
      </c>
      <c r="G206" s="10">
        <f t="shared" ref="G206" si="78">TRUNC(E206*0.2693,2)</f>
        <v>23.53</v>
      </c>
      <c r="H206" s="11"/>
      <c r="I206" s="10">
        <f t="shared" ref="I206" si="79">H206+G206+E206</f>
        <v>110.92</v>
      </c>
      <c r="J206" s="32">
        <f t="shared" ref="J206" si="80">TRUNC(I206*D206,2)</f>
        <v>72712.490000000005</v>
      </c>
      <c r="K206" s="4" t="s">
        <v>377</v>
      </c>
      <c r="L206" s="4"/>
      <c r="M206" s="4">
        <v>574.29</v>
      </c>
      <c r="N206" s="4"/>
      <c r="O206" s="4"/>
      <c r="P206" s="4"/>
      <c r="Q206" s="4"/>
      <c r="R206" s="4"/>
      <c r="S206" s="4"/>
      <c r="T206" s="4"/>
    </row>
    <row r="207" spans="1:20" ht="25.5" x14ac:dyDescent="0.25">
      <c r="A207" s="30" t="s">
        <v>403</v>
      </c>
      <c r="B207" s="74" t="s">
        <v>404</v>
      </c>
      <c r="C207" s="75"/>
      <c r="D207" s="75"/>
      <c r="E207" s="75"/>
      <c r="F207" s="75"/>
      <c r="G207" s="75"/>
      <c r="H207" s="75"/>
      <c r="I207" s="75"/>
      <c r="J207" s="76"/>
      <c r="K207" s="4" t="s">
        <v>379</v>
      </c>
      <c r="L207" s="4"/>
      <c r="M207" s="4"/>
      <c r="N207" s="4"/>
      <c r="O207" s="4"/>
      <c r="P207" s="4"/>
      <c r="Q207" s="4"/>
      <c r="R207" s="4"/>
      <c r="S207" s="4"/>
      <c r="T207" s="4"/>
    </row>
    <row r="208" spans="1:20" ht="25.5" x14ac:dyDescent="0.25">
      <c r="A208" s="31" t="s">
        <v>405</v>
      </c>
      <c r="B208" s="5" t="s">
        <v>406</v>
      </c>
      <c r="C208" s="6" t="s">
        <v>46</v>
      </c>
      <c r="D208" s="7">
        <v>43.82</v>
      </c>
      <c r="E208" s="17">
        <f>ROUND(M219*(1-18%),2)</f>
        <v>51.96</v>
      </c>
      <c r="F208" s="11">
        <v>2776.87</v>
      </c>
      <c r="G208" s="10">
        <f t="shared" ref="G208:G209" si="81">TRUNC(E208*0.2693,2)</f>
        <v>13.99</v>
      </c>
      <c r="H208" s="11"/>
      <c r="I208" s="10">
        <f t="shared" ref="I208:I209" si="82">H208+G208+E208</f>
        <v>65.95</v>
      </c>
      <c r="J208" s="32">
        <f t="shared" ref="J208:J209" si="83">TRUNC(I208*D208,2)</f>
        <v>2889.92</v>
      </c>
      <c r="K208" s="4" t="s">
        <v>381</v>
      </c>
      <c r="L208" s="4"/>
      <c r="M208" s="4"/>
      <c r="N208" s="4"/>
      <c r="O208" s="4"/>
      <c r="P208" s="4"/>
      <c r="Q208" s="4"/>
      <c r="R208" s="4"/>
      <c r="S208" s="4"/>
      <c r="T208" s="4"/>
    </row>
    <row r="209" spans="1:20" ht="25.5" x14ac:dyDescent="0.25">
      <c r="A209" s="31" t="s">
        <v>407</v>
      </c>
      <c r="B209" s="5" t="s">
        <v>408</v>
      </c>
      <c r="C209" s="6" t="s">
        <v>46</v>
      </c>
      <c r="D209" s="7">
        <v>43.82</v>
      </c>
      <c r="E209" s="17">
        <f>ROUND(M220*(1-18%),2)</f>
        <v>18.43</v>
      </c>
      <c r="F209" s="11">
        <v>984.63</v>
      </c>
      <c r="G209" s="10">
        <f t="shared" si="81"/>
        <v>4.96</v>
      </c>
      <c r="H209" s="11"/>
      <c r="I209" s="10">
        <f t="shared" si="82"/>
        <v>23.39</v>
      </c>
      <c r="J209" s="32">
        <f t="shared" si="83"/>
        <v>1024.94</v>
      </c>
      <c r="K209" s="4" t="s">
        <v>383</v>
      </c>
      <c r="L209" s="4"/>
      <c r="M209" s="4">
        <v>444.44</v>
      </c>
      <c r="N209" s="4"/>
      <c r="O209" s="4"/>
      <c r="P209" s="4"/>
      <c r="Q209" s="4"/>
      <c r="R209" s="4"/>
      <c r="S209" s="4"/>
      <c r="T209" s="4"/>
    </row>
    <row r="210" spans="1:20" x14ac:dyDescent="0.25">
      <c r="A210" s="30" t="s">
        <v>409</v>
      </c>
      <c r="B210" s="74" t="s">
        <v>410</v>
      </c>
      <c r="C210" s="75"/>
      <c r="D210" s="75"/>
      <c r="E210" s="75"/>
      <c r="F210" s="75"/>
      <c r="G210" s="75"/>
      <c r="H210" s="75"/>
      <c r="I210" s="75"/>
      <c r="J210" s="76"/>
      <c r="K210" s="4" t="s">
        <v>385</v>
      </c>
      <c r="L210" s="4"/>
      <c r="M210" s="4"/>
      <c r="N210" s="4"/>
      <c r="O210" s="4"/>
      <c r="P210" s="4"/>
      <c r="Q210" s="4"/>
      <c r="R210" s="4"/>
      <c r="S210" s="4"/>
      <c r="T210" s="4"/>
    </row>
    <row r="211" spans="1:20" ht="51" x14ac:dyDescent="0.25">
      <c r="A211" s="31" t="s">
        <v>411</v>
      </c>
      <c r="B211" s="5" t="s">
        <v>412</v>
      </c>
      <c r="C211" s="6" t="s">
        <v>31</v>
      </c>
      <c r="D211" s="7">
        <v>655.54</v>
      </c>
      <c r="E211" s="17">
        <f>ROUND(M222*(1-18%),2)</f>
        <v>5.07</v>
      </c>
      <c r="F211" s="11">
        <v>4051.23</v>
      </c>
      <c r="G211" s="10">
        <f t="shared" ref="G211:G215" si="84">TRUNC(E211*0.2693,2)</f>
        <v>1.36</v>
      </c>
      <c r="H211" s="11"/>
      <c r="I211" s="10">
        <f t="shared" ref="I211:I215" si="85">H211+G211+E211</f>
        <v>6.4300000000000006</v>
      </c>
      <c r="J211" s="32">
        <f t="shared" ref="J211:J215" si="86">TRUNC(I211*D211,2)</f>
        <v>4215.12</v>
      </c>
      <c r="K211" s="4" t="s">
        <v>387</v>
      </c>
      <c r="L211" s="4"/>
      <c r="M211" s="4">
        <v>434.3</v>
      </c>
      <c r="N211" s="4"/>
      <c r="O211" s="4"/>
      <c r="P211" s="4"/>
      <c r="Q211" s="4"/>
      <c r="R211" s="4"/>
      <c r="S211" s="4"/>
      <c r="T211" s="4"/>
    </row>
    <row r="212" spans="1:20" ht="25.5" x14ac:dyDescent="0.25">
      <c r="A212" s="31" t="s">
        <v>413</v>
      </c>
      <c r="B212" s="5" t="s">
        <v>414</v>
      </c>
      <c r="C212" s="6" t="s">
        <v>46</v>
      </c>
      <c r="D212" s="7">
        <v>329.52</v>
      </c>
      <c r="E212" s="17">
        <f>ROUND(M223*(1-18%),2)</f>
        <v>12.8</v>
      </c>
      <c r="F212" s="11">
        <v>5143.8</v>
      </c>
      <c r="G212" s="10">
        <f t="shared" si="84"/>
        <v>3.44</v>
      </c>
      <c r="H212" s="11"/>
      <c r="I212" s="10">
        <f t="shared" si="85"/>
        <v>16.240000000000002</v>
      </c>
      <c r="J212" s="32">
        <f t="shared" si="86"/>
        <v>5351.4</v>
      </c>
      <c r="K212" s="4" t="s">
        <v>1645</v>
      </c>
      <c r="L212" s="4"/>
      <c r="M212" s="4">
        <v>357.4</v>
      </c>
      <c r="N212" s="4"/>
      <c r="O212" s="4"/>
      <c r="P212" s="4"/>
      <c r="Q212" s="4"/>
      <c r="R212" s="4"/>
      <c r="S212" s="4"/>
      <c r="T212" s="4"/>
    </row>
    <row r="213" spans="1:20" ht="25.5" x14ac:dyDescent="0.25">
      <c r="A213" s="31" t="s">
        <v>415</v>
      </c>
      <c r="B213" s="5" t="s">
        <v>416</v>
      </c>
      <c r="C213" s="6" t="s">
        <v>229</v>
      </c>
      <c r="D213" s="7">
        <v>66.61</v>
      </c>
      <c r="E213" s="17">
        <f>ROUND(M224*(1-18%),2)</f>
        <v>5.4</v>
      </c>
      <c r="F213" s="11">
        <v>438.29</v>
      </c>
      <c r="G213" s="10">
        <f t="shared" si="84"/>
        <v>1.45</v>
      </c>
      <c r="H213" s="11"/>
      <c r="I213" s="10">
        <f t="shared" si="85"/>
        <v>6.8500000000000005</v>
      </c>
      <c r="J213" s="32">
        <f t="shared" si="86"/>
        <v>456.27</v>
      </c>
      <c r="K213" s="4" t="s">
        <v>391</v>
      </c>
      <c r="L213" s="4"/>
      <c r="M213" s="4"/>
      <c r="N213" s="4"/>
      <c r="O213" s="4"/>
      <c r="P213" s="4"/>
      <c r="Q213" s="4"/>
      <c r="R213" s="4"/>
      <c r="S213" s="4"/>
      <c r="T213" s="4"/>
    </row>
    <row r="214" spans="1:20" ht="25.5" x14ac:dyDescent="0.25">
      <c r="A214" s="31" t="s">
        <v>417</v>
      </c>
      <c r="B214" s="5" t="s">
        <v>418</v>
      </c>
      <c r="C214" s="6" t="s">
        <v>229</v>
      </c>
      <c r="D214" s="7">
        <v>1728.45</v>
      </c>
      <c r="E214" s="17">
        <f>ROUND(M225*(1-18%),2)</f>
        <v>5.4</v>
      </c>
      <c r="F214" s="11">
        <v>11373.2</v>
      </c>
      <c r="G214" s="10">
        <f t="shared" si="84"/>
        <v>1.45</v>
      </c>
      <c r="H214" s="11"/>
      <c r="I214" s="10">
        <f t="shared" si="85"/>
        <v>6.8500000000000005</v>
      </c>
      <c r="J214" s="32">
        <f t="shared" si="86"/>
        <v>11839.88</v>
      </c>
      <c r="K214" s="4" t="s">
        <v>393</v>
      </c>
      <c r="L214" s="4"/>
      <c r="M214" s="4"/>
      <c r="N214" s="4"/>
      <c r="O214" s="4"/>
      <c r="P214" s="4"/>
      <c r="Q214" s="4"/>
      <c r="R214" s="4"/>
      <c r="S214" s="4"/>
      <c r="T214" s="4"/>
    </row>
    <row r="215" spans="1:20" ht="25.5" x14ac:dyDescent="0.25">
      <c r="A215" s="31" t="s">
        <v>419</v>
      </c>
      <c r="B215" s="5" t="s">
        <v>420</v>
      </c>
      <c r="C215" s="6" t="s">
        <v>31</v>
      </c>
      <c r="D215" s="7">
        <v>2.13</v>
      </c>
      <c r="E215" s="17">
        <f>ROUND(M226*(1-18%),2)</f>
        <v>158.91999999999999</v>
      </c>
      <c r="F215" s="11">
        <v>412.79</v>
      </c>
      <c r="G215" s="10">
        <f t="shared" si="84"/>
        <v>42.79</v>
      </c>
      <c r="H215" s="11"/>
      <c r="I215" s="10">
        <f t="shared" si="85"/>
        <v>201.70999999999998</v>
      </c>
      <c r="J215" s="32">
        <f t="shared" si="86"/>
        <v>429.64</v>
      </c>
      <c r="K215" s="4" t="s">
        <v>395</v>
      </c>
      <c r="L215" s="4"/>
      <c r="M215" s="4">
        <v>1547.47</v>
      </c>
      <c r="N215" s="4"/>
      <c r="O215" s="4"/>
      <c r="P215" s="4"/>
      <c r="Q215" s="4"/>
      <c r="R215" s="4"/>
      <c r="S215" s="4"/>
      <c r="T215" s="4"/>
    </row>
    <row r="216" spans="1:20" ht="25.5" x14ac:dyDescent="0.25">
      <c r="A216" s="30" t="s">
        <v>421</v>
      </c>
      <c r="B216" s="74" t="s">
        <v>422</v>
      </c>
      <c r="C216" s="75"/>
      <c r="D216" s="75"/>
      <c r="E216" s="75"/>
      <c r="F216" s="75"/>
      <c r="G216" s="75"/>
      <c r="H216" s="75"/>
      <c r="I216" s="75"/>
      <c r="J216" s="76"/>
      <c r="K216" s="4" t="s">
        <v>397</v>
      </c>
      <c r="L216" s="4"/>
      <c r="M216" s="4"/>
      <c r="N216" s="4"/>
      <c r="O216" s="4"/>
      <c r="P216" s="4"/>
      <c r="Q216" s="4"/>
      <c r="R216" s="4"/>
      <c r="S216" s="4"/>
      <c r="T216" s="4"/>
    </row>
    <row r="217" spans="1:20" x14ac:dyDescent="0.25">
      <c r="A217" s="30" t="s">
        <v>423</v>
      </c>
      <c r="B217" s="74" t="s">
        <v>424</v>
      </c>
      <c r="C217" s="75"/>
      <c r="D217" s="75"/>
      <c r="E217" s="75"/>
      <c r="F217" s="75"/>
      <c r="G217" s="75"/>
      <c r="H217" s="75"/>
      <c r="I217" s="75"/>
      <c r="J217" s="76"/>
      <c r="K217" s="4" t="s">
        <v>399</v>
      </c>
      <c r="L217" s="4"/>
      <c r="M217" s="4">
        <v>106.57</v>
      </c>
      <c r="N217" s="4"/>
      <c r="O217" s="4"/>
      <c r="P217" s="4"/>
      <c r="Q217" s="4"/>
      <c r="R217" s="4"/>
      <c r="S217" s="4"/>
      <c r="T217" s="4"/>
    </row>
    <row r="218" spans="1:20" ht="38.25" x14ac:dyDescent="0.25">
      <c r="A218" s="31" t="s">
        <v>425</v>
      </c>
      <c r="B218" s="5" t="s">
        <v>426</v>
      </c>
      <c r="C218" s="6" t="s">
        <v>31</v>
      </c>
      <c r="D218" s="7">
        <v>241.26</v>
      </c>
      <c r="E218" s="17">
        <f>ROUND(M229*(1-18%),2)</f>
        <v>63.48</v>
      </c>
      <c r="F218" s="11">
        <v>18678.34</v>
      </c>
      <c r="G218" s="10">
        <f t="shared" ref="G218:G219" si="87">TRUNC(E218*0.2693,2)</f>
        <v>17.09</v>
      </c>
      <c r="H218" s="11"/>
      <c r="I218" s="10">
        <f t="shared" ref="I218:I219" si="88">H218+G218+E218</f>
        <v>80.569999999999993</v>
      </c>
      <c r="J218" s="32">
        <f t="shared" ref="J218:J219" si="89">TRUNC(I218*D218,2)</f>
        <v>19438.310000000001</v>
      </c>
      <c r="K218" s="4" t="s">
        <v>401</v>
      </c>
      <c r="L218" s="4"/>
      <c r="M218" s="4"/>
      <c r="N218" s="4"/>
      <c r="O218" s="4"/>
      <c r="P218" s="4"/>
      <c r="Q218" s="4"/>
      <c r="R218" s="4"/>
      <c r="S218" s="4"/>
      <c r="T218" s="4"/>
    </row>
    <row r="219" spans="1:20" ht="51" x14ac:dyDescent="0.25">
      <c r="A219" s="31" t="s">
        <v>427</v>
      </c>
      <c r="B219" s="5" t="s">
        <v>428</v>
      </c>
      <c r="C219" s="6" t="s">
        <v>31</v>
      </c>
      <c r="D219" s="7">
        <v>241.26</v>
      </c>
      <c r="E219" s="17">
        <f>ROUND(M230*(1-18%),2)</f>
        <v>25.68</v>
      </c>
      <c r="F219" s="11">
        <v>7556.26</v>
      </c>
      <c r="G219" s="10">
        <f t="shared" si="87"/>
        <v>6.91</v>
      </c>
      <c r="H219" s="11"/>
      <c r="I219" s="10">
        <f t="shared" si="88"/>
        <v>32.590000000000003</v>
      </c>
      <c r="J219" s="32">
        <f t="shared" si="89"/>
        <v>7862.66</v>
      </c>
      <c r="K219" s="4" t="s">
        <v>403</v>
      </c>
      <c r="L219" s="4"/>
      <c r="M219" s="4">
        <v>63.37</v>
      </c>
      <c r="N219" s="4"/>
      <c r="O219" s="4"/>
      <c r="P219" s="4"/>
      <c r="Q219" s="4"/>
      <c r="R219" s="4"/>
      <c r="S219" s="4"/>
      <c r="T219" s="4"/>
    </row>
    <row r="220" spans="1:20" ht="25.5" x14ac:dyDescent="0.25">
      <c r="A220" s="30" t="s">
        <v>429</v>
      </c>
      <c r="B220" s="74" t="s">
        <v>430</v>
      </c>
      <c r="C220" s="75"/>
      <c r="D220" s="75"/>
      <c r="E220" s="75"/>
      <c r="F220" s="75"/>
      <c r="G220" s="75"/>
      <c r="H220" s="75"/>
      <c r="I220" s="75"/>
      <c r="J220" s="76"/>
      <c r="K220" s="4" t="s">
        <v>405</v>
      </c>
      <c r="L220" s="4"/>
      <c r="M220" s="4">
        <v>22.47</v>
      </c>
      <c r="N220" s="4"/>
      <c r="O220" s="4"/>
      <c r="P220" s="4"/>
      <c r="Q220" s="4"/>
      <c r="R220" s="4"/>
      <c r="S220" s="4"/>
      <c r="T220" s="4"/>
    </row>
    <row r="221" spans="1:20" ht="25.5" x14ac:dyDescent="0.25">
      <c r="A221" s="31" t="s">
        <v>431</v>
      </c>
      <c r="B221" s="5" t="s">
        <v>432</v>
      </c>
      <c r="C221" s="6" t="s">
        <v>31</v>
      </c>
      <c r="D221" s="7">
        <v>75.78</v>
      </c>
      <c r="E221" s="17">
        <f>ROUND(M232*(1-18%),2)</f>
        <v>270.33999999999997</v>
      </c>
      <c r="F221" s="11">
        <v>24980.87</v>
      </c>
      <c r="G221" s="10">
        <f t="shared" ref="G221" si="90">TRUNC(E221*0.2693,2)</f>
        <v>72.8</v>
      </c>
      <c r="H221" s="11"/>
      <c r="I221" s="10">
        <f t="shared" ref="I221" si="91">H221+G221+E221</f>
        <v>343.14</v>
      </c>
      <c r="J221" s="32">
        <f t="shared" ref="J221" si="92">TRUNC(I221*D221,2)</f>
        <v>26003.14</v>
      </c>
      <c r="K221" s="4" t="s">
        <v>407</v>
      </c>
      <c r="L221" s="4"/>
      <c r="M221" s="4"/>
      <c r="N221" s="4"/>
      <c r="O221" s="4"/>
      <c r="P221" s="4"/>
      <c r="Q221" s="4"/>
      <c r="R221" s="4"/>
      <c r="S221" s="4"/>
      <c r="T221" s="4"/>
    </row>
    <row r="222" spans="1:20" x14ac:dyDescent="0.25">
      <c r="A222" s="30" t="s">
        <v>433</v>
      </c>
      <c r="B222" s="74" t="s">
        <v>434</v>
      </c>
      <c r="C222" s="75"/>
      <c r="D222" s="75"/>
      <c r="E222" s="75"/>
      <c r="F222" s="75"/>
      <c r="G222" s="75"/>
      <c r="H222" s="75"/>
      <c r="I222" s="75"/>
      <c r="J222" s="76"/>
      <c r="K222" s="4" t="s">
        <v>409</v>
      </c>
      <c r="L222" s="4"/>
      <c r="M222" s="4">
        <v>6.18</v>
      </c>
      <c r="N222" s="4"/>
      <c r="O222" s="4"/>
      <c r="P222" s="4"/>
      <c r="Q222" s="4"/>
      <c r="R222" s="4"/>
      <c r="S222" s="4"/>
      <c r="T222" s="4"/>
    </row>
    <row r="223" spans="1:20" ht="38.25" x14ac:dyDescent="0.25">
      <c r="A223" s="31" t="s">
        <v>435</v>
      </c>
      <c r="B223" s="5" t="s">
        <v>436</v>
      </c>
      <c r="C223" s="6" t="s">
        <v>31</v>
      </c>
      <c r="D223" s="7">
        <v>1.95</v>
      </c>
      <c r="E223" s="17">
        <f>ROUND(M234*(1-18%),2)</f>
        <v>92.91</v>
      </c>
      <c r="F223" s="11">
        <v>220.93</v>
      </c>
      <c r="G223" s="10">
        <f t="shared" ref="G223" si="93">TRUNC(E223*0.2693,2)</f>
        <v>25.02</v>
      </c>
      <c r="H223" s="11"/>
      <c r="I223" s="10">
        <f t="shared" ref="I223" si="94">H223+G223+E223</f>
        <v>117.92999999999999</v>
      </c>
      <c r="J223" s="32">
        <f t="shared" ref="J223" si="95">TRUNC(I223*D223,2)</f>
        <v>229.96</v>
      </c>
      <c r="K223" s="4" t="s">
        <v>411</v>
      </c>
      <c r="L223" s="4"/>
      <c r="M223" s="4">
        <v>15.61</v>
      </c>
      <c r="N223" s="4"/>
      <c r="O223" s="4"/>
      <c r="P223" s="4"/>
      <c r="Q223" s="4"/>
      <c r="R223" s="4"/>
      <c r="S223" s="4"/>
      <c r="T223" s="4"/>
    </row>
    <row r="224" spans="1:20" x14ac:dyDescent="0.25">
      <c r="A224" s="30" t="s">
        <v>437</v>
      </c>
      <c r="B224" s="74" t="s">
        <v>438</v>
      </c>
      <c r="C224" s="75"/>
      <c r="D224" s="75"/>
      <c r="E224" s="75"/>
      <c r="F224" s="75"/>
      <c r="G224" s="75"/>
      <c r="H224" s="75"/>
      <c r="I224" s="75"/>
      <c r="J224" s="76"/>
      <c r="K224" s="4" t="s">
        <v>413</v>
      </c>
      <c r="L224" s="4"/>
      <c r="M224" s="4">
        <v>6.58</v>
      </c>
      <c r="N224" s="4"/>
      <c r="O224" s="4"/>
      <c r="P224" s="4"/>
      <c r="Q224" s="4"/>
      <c r="R224" s="4"/>
      <c r="S224" s="4"/>
      <c r="T224" s="4"/>
    </row>
    <row r="225" spans="1:20" ht="38.25" x14ac:dyDescent="0.25">
      <c r="A225" s="31" t="s">
        <v>439</v>
      </c>
      <c r="B225" s="5" t="s">
        <v>440</v>
      </c>
      <c r="C225" s="6" t="s">
        <v>31</v>
      </c>
      <c r="D225" s="7">
        <v>1116.1500000000001</v>
      </c>
      <c r="E225" s="17">
        <f>ROUND(M236*(1-18%),2)</f>
        <v>156.30000000000001</v>
      </c>
      <c r="F225" s="11">
        <v>212749.35</v>
      </c>
      <c r="G225" s="10">
        <f t="shared" ref="G225" si="96">TRUNC(E225*0.2693,2)</f>
        <v>42.09</v>
      </c>
      <c r="H225" s="11"/>
      <c r="I225" s="10">
        <f t="shared" ref="I225" si="97">H225+G225+E225</f>
        <v>198.39000000000001</v>
      </c>
      <c r="J225" s="32">
        <f t="shared" ref="J225" si="98">TRUNC(I225*D225,2)</f>
        <v>221432.99</v>
      </c>
      <c r="K225" s="4" t="s">
        <v>1646</v>
      </c>
      <c r="L225" s="4"/>
      <c r="M225" s="4">
        <v>6.58</v>
      </c>
      <c r="N225" s="4"/>
      <c r="O225" s="4"/>
      <c r="P225" s="4"/>
      <c r="Q225" s="4"/>
      <c r="R225" s="4"/>
      <c r="S225" s="4"/>
      <c r="T225" s="4"/>
    </row>
    <row r="226" spans="1:20" ht="25.5" x14ac:dyDescent="0.25">
      <c r="A226" s="30" t="s">
        <v>441</v>
      </c>
      <c r="B226" s="74" t="s">
        <v>442</v>
      </c>
      <c r="C226" s="75"/>
      <c r="D226" s="75"/>
      <c r="E226" s="75"/>
      <c r="F226" s="75"/>
      <c r="G226" s="75"/>
      <c r="H226" s="75"/>
      <c r="I226" s="75"/>
      <c r="J226" s="76"/>
      <c r="K226" s="4" t="s">
        <v>1647</v>
      </c>
      <c r="L226" s="4"/>
      <c r="M226" s="4">
        <v>193.8</v>
      </c>
      <c r="N226" s="4"/>
      <c r="O226" s="4"/>
      <c r="P226" s="4"/>
      <c r="Q226" s="4"/>
      <c r="R226" s="4"/>
      <c r="S226" s="4"/>
      <c r="T226" s="4"/>
    </row>
    <row r="227" spans="1:20" ht="63.75" x14ac:dyDescent="0.25">
      <c r="A227" s="31" t="s">
        <v>443</v>
      </c>
      <c r="B227" s="5" t="s">
        <v>444</v>
      </c>
      <c r="C227" s="6" t="s">
        <v>31</v>
      </c>
      <c r="D227" s="7">
        <v>1140.8</v>
      </c>
      <c r="E227" s="17">
        <f>ROUND(M238*(1-18%),2)</f>
        <v>21.39</v>
      </c>
      <c r="F227" s="11">
        <v>29763.47</v>
      </c>
      <c r="G227" s="10">
        <f t="shared" ref="G227:G231" si="99">TRUNC(E227*0.2693,2)</f>
        <v>5.76</v>
      </c>
      <c r="H227" s="11"/>
      <c r="I227" s="10">
        <f t="shared" ref="I227:I231" si="100">H227+G227+E227</f>
        <v>27.15</v>
      </c>
      <c r="J227" s="32">
        <f t="shared" ref="J227:J231" si="101">TRUNC(I227*D227,2)</f>
        <v>30972.720000000001</v>
      </c>
      <c r="K227" s="4" t="s">
        <v>1648</v>
      </c>
      <c r="L227" s="4"/>
      <c r="M227" s="4"/>
      <c r="N227" s="4"/>
      <c r="O227" s="4"/>
      <c r="P227" s="4"/>
      <c r="Q227" s="4"/>
      <c r="R227" s="4"/>
      <c r="S227" s="4"/>
      <c r="T227" s="4"/>
    </row>
    <row r="228" spans="1:20" ht="63.75" x14ac:dyDescent="0.25">
      <c r="A228" s="31" t="s">
        <v>445</v>
      </c>
      <c r="B228" s="5" t="s">
        <v>446</v>
      </c>
      <c r="C228" s="6" t="s">
        <v>31</v>
      </c>
      <c r="D228" s="7">
        <v>40.15</v>
      </c>
      <c r="E228" s="17">
        <f>ROUND(M239*(1-18%),2)</f>
        <v>28.2</v>
      </c>
      <c r="F228" s="11">
        <v>1380.75</v>
      </c>
      <c r="G228" s="10">
        <f t="shared" si="99"/>
        <v>7.59</v>
      </c>
      <c r="H228" s="11"/>
      <c r="I228" s="10">
        <f t="shared" si="100"/>
        <v>35.79</v>
      </c>
      <c r="J228" s="32">
        <f t="shared" si="101"/>
        <v>1436.96</v>
      </c>
      <c r="K228" s="4" t="s">
        <v>421</v>
      </c>
      <c r="L228" s="4"/>
      <c r="M228" s="4"/>
      <c r="N228" s="4"/>
      <c r="O228" s="4"/>
      <c r="P228" s="4"/>
      <c r="Q228" s="4"/>
      <c r="R228" s="4"/>
      <c r="S228" s="4"/>
      <c r="T228" s="4"/>
    </row>
    <row r="229" spans="1:20" ht="63.75" x14ac:dyDescent="0.25">
      <c r="A229" s="31" t="s">
        <v>447</v>
      </c>
      <c r="B229" s="5" t="s">
        <v>448</v>
      </c>
      <c r="C229" s="6" t="s">
        <v>31</v>
      </c>
      <c r="D229" s="7">
        <v>625.73</v>
      </c>
      <c r="E229" s="17">
        <f>ROUND(M240*(1-18%),2)</f>
        <v>58.2</v>
      </c>
      <c r="F229" s="11">
        <v>44414.31</v>
      </c>
      <c r="G229" s="10">
        <f t="shared" si="99"/>
        <v>15.67</v>
      </c>
      <c r="H229" s="11"/>
      <c r="I229" s="10">
        <f t="shared" si="100"/>
        <v>73.87</v>
      </c>
      <c r="J229" s="32">
        <f t="shared" si="101"/>
        <v>46222.67</v>
      </c>
      <c r="K229" s="4" t="s">
        <v>423</v>
      </c>
      <c r="L229" s="4"/>
      <c r="M229" s="4">
        <v>77.42</v>
      </c>
      <c r="N229" s="4"/>
      <c r="O229" s="4"/>
      <c r="P229" s="4"/>
      <c r="Q229" s="4"/>
      <c r="R229" s="4"/>
      <c r="S229" s="4"/>
      <c r="T229" s="4"/>
    </row>
    <row r="230" spans="1:20" ht="51" x14ac:dyDescent="0.25">
      <c r="A230" s="31" t="s">
        <v>449</v>
      </c>
      <c r="B230" s="5" t="s">
        <v>450</v>
      </c>
      <c r="C230" s="6" t="s">
        <v>82</v>
      </c>
      <c r="D230" s="7">
        <v>625.73</v>
      </c>
      <c r="E230" s="17">
        <f>ROUND(M241*(1-18%),2)</f>
        <v>82.01</v>
      </c>
      <c r="F230" s="11">
        <v>62579.25</v>
      </c>
      <c r="G230" s="10">
        <f t="shared" si="99"/>
        <v>22.08</v>
      </c>
      <c r="H230" s="11"/>
      <c r="I230" s="10">
        <f t="shared" si="100"/>
        <v>104.09</v>
      </c>
      <c r="J230" s="32">
        <f t="shared" si="101"/>
        <v>65132.23</v>
      </c>
      <c r="K230" s="4">
        <v>72183</v>
      </c>
      <c r="L230" s="4"/>
      <c r="M230" s="4">
        <v>31.32</v>
      </c>
      <c r="N230" s="4"/>
      <c r="O230" s="4"/>
      <c r="P230" s="4"/>
      <c r="Q230" s="4"/>
      <c r="R230" s="4"/>
      <c r="S230" s="4"/>
      <c r="T230" s="4"/>
    </row>
    <row r="231" spans="1:20" ht="51" x14ac:dyDescent="0.25">
      <c r="A231" s="31" t="s">
        <v>451</v>
      </c>
      <c r="B231" s="5" t="s">
        <v>452</v>
      </c>
      <c r="C231" s="6" t="s">
        <v>31</v>
      </c>
      <c r="D231" s="7">
        <v>625.73</v>
      </c>
      <c r="E231" s="17">
        <f>ROUND(M242*(1-18%),2)</f>
        <v>1.96</v>
      </c>
      <c r="F231" s="11">
        <v>1495.49</v>
      </c>
      <c r="G231" s="10">
        <f t="shared" si="99"/>
        <v>0.52</v>
      </c>
      <c r="H231" s="11"/>
      <c r="I231" s="10">
        <f t="shared" si="100"/>
        <v>2.48</v>
      </c>
      <c r="J231" s="32">
        <f t="shared" si="101"/>
        <v>1551.81</v>
      </c>
      <c r="K231" s="4">
        <v>98680</v>
      </c>
      <c r="L231" s="4"/>
      <c r="M231" s="4"/>
      <c r="N231" s="4"/>
      <c r="O231" s="4"/>
      <c r="P231" s="4"/>
      <c r="Q231" s="4"/>
      <c r="R231" s="4"/>
      <c r="S231" s="4"/>
      <c r="T231" s="4"/>
    </row>
    <row r="232" spans="1:20" x14ac:dyDescent="0.25">
      <c r="A232" s="30" t="s">
        <v>453</v>
      </c>
      <c r="B232" s="74" t="s">
        <v>454</v>
      </c>
      <c r="C232" s="75"/>
      <c r="D232" s="75"/>
      <c r="E232" s="75"/>
      <c r="F232" s="75"/>
      <c r="G232" s="75"/>
      <c r="H232" s="75"/>
      <c r="I232" s="75"/>
      <c r="J232" s="76"/>
      <c r="K232" s="4" t="s">
        <v>429</v>
      </c>
      <c r="L232" s="4"/>
      <c r="M232" s="4">
        <v>329.68</v>
      </c>
      <c r="N232" s="4"/>
      <c r="O232" s="4"/>
      <c r="P232" s="4"/>
      <c r="Q232" s="4"/>
      <c r="R232" s="4"/>
      <c r="S232" s="4"/>
      <c r="T232" s="4"/>
    </row>
    <row r="233" spans="1:20" ht="25.5" x14ac:dyDescent="0.25">
      <c r="A233" s="31" t="s">
        <v>455</v>
      </c>
      <c r="B233" s="5" t="s">
        <v>456</v>
      </c>
      <c r="C233" s="6" t="s">
        <v>31</v>
      </c>
      <c r="D233" s="7">
        <v>6.5</v>
      </c>
      <c r="E233" s="17">
        <f>ROUND(M244*(1-18%),2)</f>
        <v>112.6</v>
      </c>
      <c r="F233" s="11">
        <v>892.58</v>
      </c>
      <c r="G233" s="10">
        <f t="shared" ref="G233" si="102">TRUNC(E233*0.2693,2)</f>
        <v>30.32</v>
      </c>
      <c r="H233" s="11"/>
      <c r="I233" s="10">
        <f t="shared" ref="I233" si="103">H233+G233+E233</f>
        <v>142.91999999999999</v>
      </c>
      <c r="J233" s="32">
        <f t="shared" ref="J233" si="104">TRUNC(I233*D233,2)</f>
        <v>928.98</v>
      </c>
      <c r="K233" s="4">
        <v>98671</v>
      </c>
      <c r="L233" s="4"/>
      <c r="M233" s="4"/>
      <c r="N233" s="4"/>
      <c r="O233" s="4"/>
      <c r="P233" s="4"/>
      <c r="Q233" s="4"/>
      <c r="R233" s="4"/>
      <c r="S233" s="4"/>
      <c r="T233" s="4"/>
    </row>
    <row r="234" spans="1:20" x14ac:dyDescent="0.25">
      <c r="A234" s="30" t="s">
        <v>457</v>
      </c>
      <c r="B234" s="74" t="s">
        <v>458</v>
      </c>
      <c r="C234" s="75"/>
      <c r="D234" s="75"/>
      <c r="E234" s="75"/>
      <c r="F234" s="75"/>
      <c r="G234" s="75"/>
      <c r="H234" s="75"/>
      <c r="I234" s="75"/>
      <c r="J234" s="76"/>
      <c r="K234" s="4" t="s">
        <v>433</v>
      </c>
      <c r="L234" s="4"/>
      <c r="M234" s="4">
        <v>113.3</v>
      </c>
      <c r="N234" s="4"/>
      <c r="O234" s="4"/>
      <c r="P234" s="4"/>
      <c r="Q234" s="4"/>
      <c r="R234" s="4"/>
      <c r="S234" s="4"/>
      <c r="T234" s="4"/>
    </row>
    <row r="235" spans="1:20" x14ac:dyDescent="0.25">
      <c r="A235" s="30" t="s">
        <v>459</v>
      </c>
      <c r="B235" s="74" t="s">
        <v>460</v>
      </c>
      <c r="C235" s="75"/>
      <c r="D235" s="75"/>
      <c r="E235" s="75"/>
      <c r="F235" s="75"/>
      <c r="G235" s="75"/>
      <c r="H235" s="75"/>
      <c r="I235" s="75"/>
      <c r="J235" s="76"/>
      <c r="K235" s="4">
        <v>84191</v>
      </c>
      <c r="L235" s="4"/>
      <c r="M235" s="4"/>
      <c r="N235" s="4"/>
      <c r="O235" s="4"/>
      <c r="P235" s="4"/>
      <c r="Q235" s="4"/>
      <c r="R235" s="4"/>
      <c r="S235" s="4"/>
      <c r="T235" s="4"/>
    </row>
    <row r="236" spans="1:20" ht="63.75" x14ac:dyDescent="0.25">
      <c r="A236" s="31" t="s">
        <v>461</v>
      </c>
      <c r="B236" s="5" t="s">
        <v>462</v>
      </c>
      <c r="C236" s="6" t="s">
        <v>31</v>
      </c>
      <c r="D236" s="7">
        <v>2988.37</v>
      </c>
      <c r="E236" s="17">
        <f>ROUND(M247*(1-18%),2)</f>
        <v>2.5</v>
      </c>
      <c r="F236" s="11">
        <v>9114.52</v>
      </c>
      <c r="G236" s="10">
        <f t="shared" ref="G236:G237" si="105">TRUNC(E236*0.2693,2)</f>
        <v>0.67</v>
      </c>
      <c r="H236" s="11"/>
      <c r="I236" s="10">
        <f t="shared" ref="I236:I237" si="106">H236+G236+E236</f>
        <v>3.17</v>
      </c>
      <c r="J236" s="32">
        <f t="shared" ref="J236:J237" si="107">TRUNC(I236*D236,2)</f>
        <v>9473.1299999999992</v>
      </c>
      <c r="K236" s="4" t="s">
        <v>437</v>
      </c>
      <c r="L236" s="4"/>
      <c r="M236" s="4">
        <v>190.61</v>
      </c>
      <c r="N236" s="4"/>
      <c r="O236" s="4"/>
      <c r="P236" s="4"/>
      <c r="Q236" s="4"/>
      <c r="R236" s="4"/>
      <c r="S236" s="4"/>
      <c r="T236" s="4"/>
    </row>
    <row r="237" spans="1:20" ht="63.75" x14ac:dyDescent="0.25">
      <c r="A237" s="31" t="s">
        <v>463</v>
      </c>
      <c r="B237" s="5" t="s">
        <v>464</v>
      </c>
      <c r="C237" s="6" t="s">
        <v>31</v>
      </c>
      <c r="D237" s="7">
        <v>509.18</v>
      </c>
      <c r="E237" s="17">
        <f>ROUND(M248*(1-18%),2)</f>
        <v>5.4</v>
      </c>
      <c r="F237" s="11">
        <v>3355.49</v>
      </c>
      <c r="G237" s="10">
        <f t="shared" si="105"/>
        <v>1.45</v>
      </c>
      <c r="H237" s="11"/>
      <c r="I237" s="10">
        <f t="shared" si="106"/>
        <v>6.8500000000000005</v>
      </c>
      <c r="J237" s="32">
        <f t="shared" si="107"/>
        <v>3487.88</v>
      </c>
      <c r="K237" s="4" t="s">
        <v>439</v>
      </c>
      <c r="L237" s="4"/>
      <c r="M237" s="4"/>
      <c r="N237" s="4"/>
      <c r="O237" s="4"/>
      <c r="P237" s="4"/>
      <c r="Q237" s="4"/>
      <c r="R237" s="4"/>
      <c r="S237" s="4"/>
      <c r="T237" s="4"/>
    </row>
    <row r="238" spans="1:20" x14ac:dyDescent="0.25">
      <c r="A238" s="30" t="s">
        <v>465</v>
      </c>
      <c r="B238" s="74" t="s">
        <v>466</v>
      </c>
      <c r="C238" s="75"/>
      <c r="D238" s="75"/>
      <c r="E238" s="75"/>
      <c r="F238" s="75"/>
      <c r="G238" s="75"/>
      <c r="H238" s="75"/>
      <c r="I238" s="75"/>
      <c r="J238" s="76"/>
      <c r="K238" s="4" t="s">
        <v>441</v>
      </c>
      <c r="L238" s="4"/>
      <c r="M238" s="4">
        <v>26.09</v>
      </c>
      <c r="N238" s="4"/>
      <c r="O238" s="4"/>
      <c r="P238" s="4"/>
      <c r="Q238" s="4"/>
      <c r="R238" s="4"/>
      <c r="S238" s="4"/>
      <c r="T238" s="4"/>
    </row>
    <row r="239" spans="1:20" ht="102" x14ac:dyDescent="0.25">
      <c r="A239" s="31" t="s">
        <v>467</v>
      </c>
      <c r="B239" s="5" t="s">
        <v>468</v>
      </c>
      <c r="C239" s="6" t="s">
        <v>31</v>
      </c>
      <c r="D239" s="7">
        <v>237.22</v>
      </c>
      <c r="E239" s="17">
        <f>ROUND(M250*(1-18%),2)</f>
        <v>21.64</v>
      </c>
      <c r="F239" s="10"/>
      <c r="G239" s="10">
        <f t="shared" ref="G239:G241" si="108">TRUNC(E239*0.2693,2)</f>
        <v>5.82</v>
      </c>
      <c r="H239" s="11"/>
      <c r="I239" s="10">
        <f t="shared" ref="I239:I241" si="109">H239+G239+E239</f>
        <v>27.46</v>
      </c>
      <c r="J239" s="32">
        <f t="shared" ref="J239:J241" si="110">TRUNC(I239*D239,2)</f>
        <v>6514.06</v>
      </c>
      <c r="K239" s="4">
        <v>87620</v>
      </c>
      <c r="L239" s="4"/>
      <c r="M239" s="4">
        <v>34.39</v>
      </c>
      <c r="N239" s="4"/>
      <c r="O239" s="4"/>
      <c r="P239" s="4"/>
      <c r="Q239" s="4"/>
      <c r="R239" s="4"/>
      <c r="S239" s="4"/>
      <c r="T239" s="4"/>
    </row>
    <row r="240" spans="1:20" ht="76.5" x14ac:dyDescent="0.25">
      <c r="A240" s="31" t="s">
        <v>469</v>
      </c>
      <c r="B240" s="5" t="s">
        <v>470</v>
      </c>
      <c r="C240" s="6" t="s">
        <v>31</v>
      </c>
      <c r="D240" s="7">
        <v>509.18</v>
      </c>
      <c r="E240" s="17">
        <f>ROUND(M251*(1-18%),2)</f>
        <v>34.51</v>
      </c>
      <c r="F240" s="11">
        <v>21431.38</v>
      </c>
      <c r="G240" s="10">
        <f t="shared" si="108"/>
        <v>9.2899999999999991</v>
      </c>
      <c r="H240" s="11"/>
      <c r="I240" s="10">
        <f t="shared" si="109"/>
        <v>43.8</v>
      </c>
      <c r="J240" s="32">
        <f t="shared" si="110"/>
        <v>22302.080000000002</v>
      </c>
      <c r="K240" s="4">
        <v>87735</v>
      </c>
      <c r="L240" s="4"/>
      <c r="M240" s="4">
        <v>70.98</v>
      </c>
      <c r="N240" s="4"/>
      <c r="O240" s="4"/>
      <c r="P240" s="4"/>
      <c r="Q240" s="4"/>
      <c r="R240" s="4"/>
      <c r="S240" s="4"/>
      <c r="T240" s="4"/>
    </row>
    <row r="241" spans="1:20" ht="102" x14ac:dyDescent="0.25">
      <c r="A241" s="31" t="s">
        <v>471</v>
      </c>
      <c r="B241" s="5" t="s">
        <v>472</v>
      </c>
      <c r="C241" s="6" t="s">
        <v>31</v>
      </c>
      <c r="D241" s="7">
        <v>2690.88</v>
      </c>
      <c r="E241" s="17">
        <f>ROUND(M252*(1-18%),2)</f>
        <v>22.58</v>
      </c>
      <c r="F241" s="10"/>
      <c r="G241" s="10">
        <f t="shared" si="108"/>
        <v>6.08</v>
      </c>
      <c r="H241" s="11"/>
      <c r="I241" s="10">
        <f t="shared" si="109"/>
        <v>28.659999999999997</v>
      </c>
      <c r="J241" s="32">
        <f t="shared" si="110"/>
        <v>77120.62</v>
      </c>
      <c r="K241" s="4">
        <v>94997</v>
      </c>
      <c r="L241" s="4"/>
      <c r="M241" s="4">
        <v>100.01</v>
      </c>
      <c r="N241" s="4"/>
      <c r="O241" s="4"/>
      <c r="P241" s="4"/>
      <c r="Q241" s="4"/>
      <c r="R241" s="4"/>
      <c r="S241" s="4"/>
      <c r="T241" s="4"/>
    </row>
    <row r="242" spans="1:20" x14ac:dyDescent="0.25">
      <c r="A242" s="30" t="s">
        <v>473</v>
      </c>
      <c r="B242" s="74" t="s">
        <v>474</v>
      </c>
      <c r="C242" s="75"/>
      <c r="D242" s="75"/>
      <c r="E242" s="75"/>
      <c r="F242" s="75"/>
      <c r="G242" s="75"/>
      <c r="H242" s="75"/>
      <c r="I242" s="75"/>
      <c r="J242" s="76"/>
      <c r="K242" s="4">
        <v>96624</v>
      </c>
      <c r="L242" s="4"/>
      <c r="M242" s="4">
        <v>2.39</v>
      </c>
      <c r="N242" s="4"/>
      <c r="O242" s="4"/>
      <c r="P242" s="4"/>
      <c r="Q242" s="4"/>
      <c r="R242" s="4"/>
      <c r="S242" s="4"/>
      <c r="T242" s="4"/>
    </row>
    <row r="243" spans="1:20" ht="76.5" x14ac:dyDescent="0.25">
      <c r="A243" s="31" t="s">
        <v>475</v>
      </c>
      <c r="B243" s="5" t="s">
        <v>476</v>
      </c>
      <c r="C243" s="6" t="s">
        <v>31</v>
      </c>
      <c r="D243" s="7">
        <v>94.74</v>
      </c>
      <c r="E243" s="17">
        <f>ROUND(M254*(1-18%),2)</f>
        <v>35.65</v>
      </c>
      <c r="F243" s="11">
        <v>4119.29</v>
      </c>
      <c r="G243" s="10">
        <f t="shared" ref="G243:G244" si="111">TRUNC(E243*0.2693,2)</f>
        <v>9.6</v>
      </c>
      <c r="H243" s="11"/>
      <c r="I243" s="10">
        <f t="shared" ref="I243:I244" si="112">H243+G243+E243</f>
        <v>45.25</v>
      </c>
      <c r="J243" s="32">
        <f t="shared" ref="J243:J244" si="113">TRUNC(I243*D243,2)</f>
        <v>4286.9799999999996</v>
      </c>
      <c r="K243" s="4">
        <v>97083</v>
      </c>
      <c r="L243" s="4"/>
      <c r="M243" s="4"/>
      <c r="N243" s="4"/>
      <c r="O243" s="4"/>
      <c r="P243" s="4"/>
      <c r="Q243" s="4"/>
      <c r="R243" s="4"/>
      <c r="S243" s="4"/>
      <c r="T243" s="4"/>
    </row>
    <row r="244" spans="1:20" ht="76.5" x14ac:dyDescent="0.25">
      <c r="A244" s="31" t="s">
        <v>477</v>
      </c>
      <c r="B244" s="5" t="s">
        <v>478</v>
      </c>
      <c r="C244" s="6" t="s">
        <v>31</v>
      </c>
      <c r="D244" s="7">
        <v>120.41</v>
      </c>
      <c r="E244" s="17">
        <f>ROUND(M255*(1-18%),2)</f>
        <v>40.299999999999997</v>
      </c>
      <c r="F244" s="11">
        <v>5918.15</v>
      </c>
      <c r="G244" s="10">
        <f t="shared" si="111"/>
        <v>10.85</v>
      </c>
      <c r="H244" s="11"/>
      <c r="I244" s="10">
        <f t="shared" si="112"/>
        <v>51.15</v>
      </c>
      <c r="J244" s="32">
        <f t="shared" si="113"/>
        <v>6158.97</v>
      </c>
      <c r="K244" s="4" t="s">
        <v>453</v>
      </c>
      <c r="L244" s="4"/>
      <c r="M244" s="4">
        <v>137.32</v>
      </c>
      <c r="N244" s="4"/>
      <c r="O244" s="4"/>
      <c r="P244" s="4"/>
      <c r="Q244" s="4"/>
      <c r="R244" s="4"/>
      <c r="S244" s="4"/>
      <c r="T244" s="4"/>
    </row>
    <row r="245" spans="1:20" x14ac:dyDescent="0.25">
      <c r="A245" s="30" t="s">
        <v>479</v>
      </c>
      <c r="B245" s="74" t="s">
        <v>480</v>
      </c>
      <c r="C245" s="75"/>
      <c r="D245" s="75"/>
      <c r="E245" s="75"/>
      <c r="F245" s="75"/>
      <c r="G245" s="75"/>
      <c r="H245" s="75"/>
      <c r="I245" s="75"/>
      <c r="J245" s="76"/>
      <c r="K245" s="4" t="s">
        <v>455</v>
      </c>
      <c r="L245" s="4"/>
      <c r="M245" s="4"/>
      <c r="N245" s="4"/>
      <c r="O245" s="4"/>
      <c r="P245" s="4"/>
      <c r="Q245" s="4"/>
      <c r="R245" s="4"/>
      <c r="S245" s="4"/>
      <c r="T245" s="4"/>
    </row>
    <row r="246" spans="1:20" x14ac:dyDescent="0.25">
      <c r="A246" s="30" t="s">
        <v>481</v>
      </c>
      <c r="B246" s="74" t="s">
        <v>482</v>
      </c>
      <c r="C246" s="75"/>
      <c r="D246" s="75"/>
      <c r="E246" s="75"/>
      <c r="F246" s="75"/>
      <c r="G246" s="75"/>
      <c r="H246" s="75"/>
      <c r="I246" s="75"/>
      <c r="J246" s="76"/>
      <c r="K246" s="4" t="s">
        <v>457</v>
      </c>
      <c r="L246" s="4"/>
      <c r="M246" s="4"/>
      <c r="N246" s="4"/>
      <c r="O246" s="4"/>
      <c r="P246" s="4"/>
      <c r="Q246" s="4"/>
      <c r="R246" s="4"/>
      <c r="S246" s="4"/>
      <c r="T246" s="4"/>
    </row>
    <row r="247" spans="1:20" ht="38.25" x14ac:dyDescent="0.25">
      <c r="A247" s="31" t="s">
        <v>483</v>
      </c>
      <c r="B247" s="5" t="s">
        <v>484</v>
      </c>
      <c r="C247" s="6" t="s">
        <v>31</v>
      </c>
      <c r="D247" s="7">
        <v>37.36</v>
      </c>
      <c r="E247" s="17">
        <f>ROUND(M258*(1-18%),2)</f>
        <v>46</v>
      </c>
      <c r="F247" s="11">
        <v>2095.89</v>
      </c>
      <c r="G247" s="10">
        <f t="shared" ref="G247" si="114">TRUNC(E247*0.2693,2)</f>
        <v>12.38</v>
      </c>
      <c r="H247" s="11"/>
      <c r="I247" s="10">
        <f t="shared" ref="I247" si="115">H247+G247+E247</f>
        <v>58.38</v>
      </c>
      <c r="J247" s="32">
        <f t="shared" ref="J247" si="116">TRUNC(I247*D247,2)</f>
        <v>2181.0700000000002</v>
      </c>
      <c r="K247" s="4" t="s">
        <v>459</v>
      </c>
      <c r="L247" s="4"/>
      <c r="M247" s="4">
        <v>3.05</v>
      </c>
      <c r="N247" s="4"/>
      <c r="O247" s="4"/>
      <c r="P247" s="4"/>
      <c r="Q247" s="4"/>
      <c r="R247" s="4"/>
      <c r="S247" s="4"/>
      <c r="T247" s="4"/>
    </row>
    <row r="248" spans="1:20" x14ac:dyDescent="0.25">
      <c r="A248" s="30" t="s">
        <v>485</v>
      </c>
      <c r="B248" s="74" t="s">
        <v>486</v>
      </c>
      <c r="C248" s="75"/>
      <c r="D248" s="75"/>
      <c r="E248" s="75"/>
      <c r="F248" s="75"/>
      <c r="G248" s="75"/>
      <c r="H248" s="75"/>
      <c r="I248" s="75"/>
      <c r="J248" s="76"/>
      <c r="K248" s="4">
        <v>87879</v>
      </c>
      <c r="L248" s="4"/>
      <c r="M248" s="4">
        <v>6.59</v>
      </c>
      <c r="N248" s="4"/>
      <c r="O248" s="4"/>
      <c r="P248" s="4"/>
      <c r="Q248" s="4"/>
      <c r="R248" s="4"/>
      <c r="S248" s="4"/>
      <c r="T248" s="4"/>
    </row>
    <row r="249" spans="1:20" ht="38.25" x14ac:dyDescent="0.25">
      <c r="A249" s="31" t="s">
        <v>487</v>
      </c>
      <c r="B249" s="5" t="s">
        <v>488</v>
      </c>
      <c r="C249" s="6" t="s">
        <v>31</v>
      </c>
      <c r="D249" s="7">
        <v>1045.06</v>
      </c>
      <c r="E249" s="17">
        <f>ROUND(M260*(1-18%),2)</f>
        <v>80.64</v>
      </c>
      <c r="F249" s="11">
        <v>102771.2</v>
      </c>
      <c r="G249" s="10">
        <f t="shared" ref="G249" si="117">TRUNC(E249*0.2693,2)</f>
        <v>21.71</v>
      </c>
      <c r="H249" s="11"/>
      <c r="I249" s="10">
        <f t="shared" ref="I249" si="118">H249+G249+E249</f>
        <v>102.35</v>
      </c>
      <c r="J249" s="32">
        <f t="shared" ref="J249" si="119">TRUNC(I249*D249,2)</f>
        <v>106961.89</v>
      </c>
      <c r="K249" s="4">
        <v>87905</v>
      </c>
      <c r="L249" s="4"/>
      <c r="M249" s="4"/>
      <c r="N249" s="4"/>
      <c r="O249" s="4"/>
      <c r="P249" s="4"/>
      <c r="Q249" s="4"/>
      <c r="R249" s="4"/>
      <c r="S249" s="4"/>
      <c r="T249" s="4"/>
    </row>
    <row r="250" spans="1:20" x14ac:dyDescent="0.25">
      <c r="A250" s="30" t="s">
        <v>489</v>
      </c>
      <c r="B250" s="74" t="s">
        <v>490</v>
      </c>
      <c r="C250" s="75"/>
      <c r="D250" s="75"/>
      <c r="E250" s="75"/>
      <c r="F250" s="75"/>
      <c r="G250" s="75"/>
      <c r="H250" s="75"/>
      <c r="I250" s="75"/>
      <c r="J250" s="76"/>
      <c r="K250" s="4" t="s">
        <v>465</v>
      </c>
      <c r="L250" s="4"/>
      <c r="M250" s="4">
        <v>26.39</v>
      </c>
      <c r="N250" s="4"/>
      <c r="O250" s="4"/>
      <c r="P250" s="4"/>
      <c r="Q250" s="4"/>
      <c r="R250" s="4"/>
      <c r="S250" s="4"/>
      <c r="T250" s="4"/>
    </row>
    <row r="251" spans="1:20" x14ac:dyDescent="0.25">
      <c r="A251" s="30" t="s">
        <v>491</v>
      </c>
      <c r="B251" s="74" t="s">
        <v>492</v>
      </c>
      <c r="C251" s="75"/>
      <c r="D251" s="75"/>
      <c r="E251" s="75"/>
      <c r="F251" s="75"/>
      <c r="G251" s="75"/>
      <c r="H251" s="75"/>
      <c r="I251" s="75"/>
      <c r="J251" s="76"/>
      <c r="K251" s="4">
        <v>87531</v>
      </c>
      <c r="L251" s="4"/>
      <c r="M251" s="4">
        <v>42.09</v>
      </c>
      <c r="N251" s="4"/>
      <c r="O251" s="4"/>
      <c r="P251" s="4"/>
      <c r="Q251" s="4"/>
      <c r="R251" s="4"/>
      <c r="S251" s="4"/>
      <c r="T251" s="4"/>
    </row>
    <row r="252" spans="1:20" ht="25.5" x14ac:dyDescent="0.25">
      <c r="A252" s="31" t="s">
        <v>493</v>
      </c>
      <c r="B252" s="5" t="s">
        <v>494</v>
      </c>
      <c r="C252" s="6" t="s">
        <v>31</v>
      </c>
      <c r="D252" s="7">
        <v>37.36</v>
      </c>
      <c r="E252" s="17">
        <f>ROUND(M263*(1-18%),2)</f>
        <v>2.78</v>
      </c>
      <c r="F252" s="11">
        <v>126.65</v>
      </c>
      <c r="G252" s="10">
        <f t="shared" ref="G252:G256" si="120">TRUNC(E252*0.2693,2)</f>
        <v>0.74</v>
      </c>
      <c r="H252" s="11"/>
      <c r="I252" s="10">
        <f t="shared" ref="I252:I256" si="121">H252+G252+E252</f>
        <v>3.5199999999999996</v>
      </c>
      <c r="J252" s="32">
        <f t="shared" ref="J252:J256" si="122">TRUNC(I252*D252,2)</f>
        <v>131.5</v>
      </c>
      <c r="K252" s="4">
        <v>87775</v>
      </c>
      <c r="L252" s="4"/>
      <c r="M252" s="4">
        <v>27.54</v>
      </c>
      <c r="N252" s="4"/>
      <c r="O252" s="4"/>
      <c r="P252" s="4"/>
      <c r="Q252" s="4"/>
      <c r="R252" s="4"/>
      <c r="S252" s="4"/>
      <c r="T252" s="4"/>
    </row>
    <row r="253" spans="1:20" ht="25.5" x14ac:dyDescent="0.25">
      <c r="A253" s="31" t="s">
        <v>495</v>
      </c>
      <c r="B253" s="5" t="s">
        <v>496</v>
      </c>
      <c r="C253" s="6" t="s">
        <v>31</v>
      </c>
      <c r="D253" s="7">
        <v>3037.41</v>
      </c>
      <c r="E253" s="17">
        <f>ROUND(M264*(1-18%),2)</f>
        <v>1.89</v>
      </c>
      <c r="F253" s="11">
        <v>7016.41</v>
      </c>
      <c r="G253" s="10">
        <f t="shared" si="120"/>
        <v>0.5</v>
      </c>
      <c r="H253" s="11"/>
      <c r="I253" s="10">
        <f t="shared" si="121"/>
        <v>2.3899999999999997</v>
      </c>
      <c r="J253" s="32">
        <f t="shared" si="122"/>
        <v>7259.4</v>
      </c>
      <c r="K253" s="4">
        <v>89173</v>
      </c>
      <c r="L253" s="4"/>
      <c r="M253" s="4"/>
      <c r="N253" s="4"/>
      <c r="O253" s="4"/>
      <c r="P253" s="4"/>
      <c r="Q253" s="4"/>
      <c r="R253" s="4"/>
      <c r="S253" s="4"/>
      <c r="T253" s="4"/>
    </row>
    <row r="254" spans="1:20" ht="25.5" x14ac:dyDescent="0.25">
      <c r="A254" s="31" t="s">
        <v>497</v>
      </c>
      <c r="B254" s="5" t="s">
        <v>498</v>
      </c>
      <c r="C254" s="6" t="s">
        <v>31</v>
      </c>
      <c r="D254" s="7">
        <v>37.36</v>
      </c>
      <c r="E254" s="17">
        <f>ROUND(M265*(1-18%),2)</f>
        <v>13.16</v>
      </c>
      <c r="F254" s="11">
        <v>599.62</v>
      </c>
      <c r="G254" s="10">
        <f t="shared" si="120"/>
        <v>3.54</v>
      </c>
      <c r="H254" s="11"/>
      <c r="I254" s="10">
        <f t="shared" si="121"/>
        <v>16.7</v>
      </c>
      <c r="J254" s="32">
        <f t="shared" si="122"/>
        <v>623.91</v>
      </c>
      <c r="K254" s="4" t="s">
        <v>473</v>
      </c>
      <c r="L254" s="4"/>
      <c r="M254" s="4">
        <v>43.48</v>
      </c>
      <c r="N254" s="4"/>
      <c r="O254" s="4"/>
      <c r="P254" s="4"/>
      <c r="Q254" s="4"/>
      <c r="R254" s="4"/>
      <c r="S254" s="4"/>
      <c r="T254" s="4"/>
    </row>
    <row r="255" spans="1:20" ht="38.25" x14ac:dyDescent="0.25">
      <c r="A255" s="31" t="s">
        <v>499</v>
      </c>
      <c r="B255" s="5" t="s">
        <v>500</v>
      </c>
      <c r="C255" s="6" t="s">
        <v>31</v>
      </c>
      <c r="D255" s="7">
        <v>407</v>
      </c>
      <c r="E255" s="17">
        <f>ROUND(M266*(1-18%),2)</f>
        <v>7.23</v>
      </c>
      <c r="F255" s="11">
        <v>3589.74</v>
      </c>
      <c r="G255" s="10">
        <f t="shared" si="120"/>
        <v>1.94</v>
      </c>
      <c r="H255" s="11"/>
      <c r="I255" s="10">
        <f t="shared" si="121"/>
        <v>9.17</v>
      </c>
      <c r="J255" s="32">
        <f t="shared" si="122"/>
        <v>3732.19</v>
      </c>
      <c r="K255" s="4">
        <v>87265</v>
      </c>
      <c r="L255" s="4"/>
      <c r="M255" s="4">
        <v>49.15</v>
      </c>
      <c r="N255" s="4"/>
      <c r="O255" s="4"/>
      <c r="P255" s="4"/>
      <c r="Q255" s="4"/>
      <c r="R255" s="4"/>
      <c r="S255" s="4"/>
      <c r="T255" s="4"/>
    </row>
    <row r="256" spans="1:20" ht="38.25" x14ac:dyDescent="0.25">
      <c r="A256" s="31" t="s">
        <v>501</v>
      </c>
      <c r="B256" s="5" t="s">
        <v>502</v>
      </c>
      <c r="C256" s="6" t="s">
        <v>31</v>
      </c>
      <c r="D256" s="7">
        <v>2121.2399999999998</v>
      </c>
      <c r="E256" s="17">
        <f>ROUND(M267*(1-18%),2)</f>
        <v>9.9600000000000009</v>
      </c>
      <c r="F256" s="11">
        <v>25773.06</v>
      </c>
      <c r="G256" s="10">
        <f t="shared" si="120"/>
        <v>2.68</v>
      </c>
      <c r="H256" s="11"/>
      <c r="I256" s="10">
        <f t="shared" si="121"/>
        <v>12.64</v>
      </c>
      <c r="J256" s="32">
        <f t="shared" si="122"/>
        <v>26812.47</v>
      </c>
      <c r="K256" s="4">
        <v>87267</v>
      </c>
      <c r="L256" s="4"/>
      <c r="M256" s="4"/>
      <c r="N256" s="4"/>
      <c r="O256" s="4"/>
      <c r="P256" s="4"/>
      <c r="Q256" s="4"/>
      <c r="R256" s="4"/>
      <c r="S256" s="4"/>
      <c r="T256" s="4"/>
    </row>
    <row r="257" spans="1:20" x14ac:dyDescent="0.25">
      <c r="A257" s="30" t="s">
        <v>503</v>
      </c>
      <c r="B257" s="74" t="s">
        <v>504</v>
      </c>
      <c r="C257" s="75"/>
      <c r="D257" s="75"/>
      <c r="E257" s="75"/>
      <c r="F257" s="75"/>
      <c r="G257" s="75"/>
      <c r="H257" s="75"/>
      <c r="I257" s="75"/>
      <c r="J257" s="76"/>
      <c r="K257" s="4" t="s">
        <v>479</v>
      </c>
      <c r="L257" s="4"/>
      <c r="M257" s="4"/>
      <c r="N257" s="4"/>
      <c r="O257" s="4"/>
      <c r="P257" s="4"/>
      <c r="Q257" s="4"/>
      <c r="R257" s="4"/>
      <c r="S257" s="4"/>
      <c r="T257" s="4"/>
    </row>
    <row r="258" spans="1:20" ht="76.5" x14ac:dyDescent="0.25">
      <c r="A258" s="31" t="s">
        <v>505</v>
      </c>
      <c r="B258" s="5" t="s">
        <v>506</v>
      </c>
      <c r="C258" s="6" t="s">
        <v>31</v>
      </c>
      <c r="D258" s="7">
        <v>215.41</v>
      </c>
      <c r="E258" s="17">
        <f>ROUND(M269*(1-18%),2)</f>
        <v>29.54</v>
      </c>
      <c r="F258" s="11">
        <v>7759.06</v>
      </c>
      <c r="G258" s="10">
        <f t="shared" ref="G258" si="123">TRUNC(E258*0.2693,2)</f>
        <v>7.95</v>
      </c>
      <c r="H258" s="11"/>
      <c r="I258" s="10">
        <f t="shared" ref="I258" si="124">H258+G258+E258</f>
        <v>37.49</v>
      </c>
      <c r="J258" s="32">
        <f t="shared" ref="J258" si="125">TRUNC(I258*D258,2)</f>
        <v>8075.72</v>
      </c>
      <c r="K258" s="4" t="s">
        <v>481</v>
      </c>
      <c r="L258" s="4"/>
      <c r="M258" s="4">
        <v>56.1</v>
      </c>
      <c r="N258" s="4"/>
      <c r="O258" s="4"/>
      <c r="P258" s="4"/>
      <c r="Q258" s="4"/>
      <c r="R258" s="4"/>
      <c r="S258" s="4"/>
      <c r="T258" s="4"/>
    </row>
    <row r="259" spans="1:20" x14ac:dyDescent="0.25">
      <c r="A259" s="30" t="s">
        <v>507</v>
      </c>
      <c r="B259" s="74" t="s">
        <v>508</v>
      </c>
      <c r="C259" s="75"/>
      <c r="D259" s="75"/>
      <c r="E259" s="75"/>
      <c r="F259" s="75"/>
      <c r="G259" s="75"/>
      <c r="H259" s="75"/>
      <c r="I259" s="75"/>
      <c r="J259" s="76"/>
      <c r="K259" s="4">
        <v>96114</v>
      </c>
      <c r="L259" s="4"/>
      <c r="M259" s="4"/>
      <c r="N259" s="4"/>
      <c r="O259" s="4"/>
      <c r="P259" s="4"/>
      <c r="Q259" s="4"/>
      <c r="R259" s="4"/>
      <c r="S259" s="4"/>
      <c r="T259" s="4"/>
    </row>
    <row r="260" spans="1:20" ht="25.5" x14ac:dyDescent="0.25">
      <c r="A260" s="31" t="s">
        <v>509</v>
      </c>
      <c r="B260" s="5" t="s">
        <v>1608</v>
      </c>
      <c r="C260" s="6" t="s">
        <v>31</v>
      </c>
      <c r="D260" s="7">
        <v>126.14</v>
      </c>
      <c r="E260" s="17">
        <f>ROUND(M271*(1-18%),2)</f>
        <v>13.68</v>
      </c>
      <c r="F260" s="11">
        <v>2104.0100000000002</v>
      </c>
      <c r="G260" s="10">
        <f t="shared" ref="G260" si="126">TRUNC(E260*0.2693,2)</f>
        <v>3.68</v>
      </c>
      <c r="H260" s="11"/>
      <c r="I260" s="10">
        <f t="shared" ref="I260" si="127">H260+G260+E260</f>
        <v>17.36</v>
      </c>
      <c r="J260" s="32">
        <f t="shared" ref="J260" si="128">TRUNC(I260*D260,2)</f>
        <v>2189.79</v>
      </c>
      <c r="K260" s="4" t="s">
        <v>485</v>
      </c>
      <c r="L260" s="4"/>
      <c r="M260" s="4">
        <v>98.34</v>
      </c>
      <c r="N260" s="4"/>
      <c r="O260" s="4"/>
      <c r="P260" s="4"/>
      <c r="Q260" s="4"/>
      <c r="R260" s="4"/>
      <c r="S260" s="4"/>
      <c r="T260" s="4"/>
    </row>
    <row r="261" spans="1:20" ht="25.5" x14ac:dyDescent="0.25">
      <c r="A261" s="30" t="s">
        <v>510</v>
      </c>
      <c r="B261" s="74" t="s">
        <v>511</v>
      </c>
      <c r="C261" s="75"/>
      <c r="D261" s="75"/>
      <c r="E261" s="75"/>
      <c r="F261" s="75"/>
      <c r="G261" s="75"/>
      <c r="H261" s="75"/>
      <c r="I261" s="75"/>
      <c r="J261" s="76"/>
      <c r="K261" s="4" t="s">
        <v>487</v>
      </c>
      <c r="L261" s="4"/>
      <c r="M261" s="4"/>
      <c r="N261" s="4"/>
      <c r="O261" s="4"/>
      <c r="P261" s="4"/>
      <c r="Q261" s="4"/>
      <c r="R261" s="4"/>
      <c r="S261" s="4"/>
      <c r="T261" s="4"/>
    </row>
    <row r="262" spans="1:20" ht="38.25" x14ac:dyDescent="0.25">
      <c r="A262" s="31" t="s">
        <v>512</v>
      </c>
      <c r="B262" s="5" t="s">
        <v>513</v>
      </c>
      <c r="C262" s="6" t="s">
        <v>31</v>
      </c>
      <c r="D262" s="7">
        <v>37.36</v>
      </c>
      <c r="E262" s="17">
        <f>ROUND(M273*(1-18%),2)</f>
        <v>8.58</v>
      </c>
      <c r="F262" s="11">
        <v>390.78</v>
      </c>
      <c r="G262" s="10">
        <f t="shared" ref="G262" si="129">TRUNC(E262*0.2693,2)</f>
        <v>2.31</v>
      </c>
      <c r="H262" s="11"/>
      <c r="I262" s="10">
        <f t="shared" ref="I262" si="130">H262+G262+E262</f>
        <v>10.89</v>
      </c>
      <c r="J262" s="32">
        <f t="shared" ref="J262" si="131">TRUNC(I262*D262,2)</f>
        <v>406.85</v>
      </c>
      <c r="K262" s="4" t="s">
        <v>489</v>
      </c>
      <c r="L262" s="4"/>
      <c r="M262" s="4"/>
      <c r="N262" s="4"/>
      <c r="O262" s="4"/>
      <c r="P262" s="4"/>
      <c r="Q262" s="4"/>
      <c r="R262" s="4"/>
      <c r="S262" s="4"/>
      <c r="T262" s="4"/>
    </row>
    <row r="263" spans="1:20" x14ac:dyDescent="0.25">
      <c r="A263" s="30" t="s">
        <v>514</v>
      </c>
      <c r="B263" s="74" t="s">
        <v>515</v>
      </c>
      <c r="C263" s="75"/>
      <c r="D263" s="75"/>
      <c r="E263" s="75"/>
      <c r="F263" s="75"/>
      <c r="G263" s="75"/>
      <c r="H263" s="75"/>
      <c r="I263" s="75"/>
      <c r="J263" s="76"/>
      <c r="K263" s="4" t="s">
        <v>491</v>
      </c>
      <c r="L263" s="4"/>
      <c r="M263" s="4">
        <v>3.39</v>
      </c>
      <c r="N263" s="4"/>
      <c r="O263" s="4"/>
      <c r="P263" s="4"/>
      <c r="Q263" s="4"/>
      <c r="R263" s="4"/>
      <c r="S263" s="4"/>
      <c r="T263" s="4"/>
    </row>
    <row r="264" spans="1:20" ht="38.25" x14ac:dyDescent="0.25">
      <c r="A264" s="31" t="s">
        <v>516</v>
      </c>
      <c r="B264" s="5" t="s">
        <v>1609</v>
      </c>
      <c r="C264" s="6" t="s">
        <v>31</v>
      </c>
      <c r="D264" s="7">
        <v>90.46</v>
      </c>
      <c r="E264" s="17">
        <f>ROUND(M275*(1-18%),2)</f>
        <v>25.81</v>
      </c>
      <c r="F264" s="11">
        <v>2846.77</v>
      </c>
      <c r="G264" s="10">
        <f t="shared" ref="G264" si="132">TRUNC(E264*0.2693,2)</f>
        <v>6.95</v>
      </c>
      <c r="H264" s="11"/>
      <c r="I264" s="10">
        <f t="shared" ref="I264" si="133">H264+G264+E264</f>
        <v>32.76</v>
      </c>
      <c r="J264" s="32">
        <f t="shared" ref="J264" si="134">TRUNC(I264*D264,2)</f>
        <v>2963.46</v>
      </c>
      <c r="K264" s="4">
        <v>88482</v>
      </c>
      <c r="L264" s="4"/>
      <c r="M264" s="4">
        <v>2.31</v>
      </c>
      <c r="N264" s="4"/>
      <c r="O264" s="4"/>
      <c r="P264" s="4"/>
      <c r="Q264" s="4"/>
      <c r="R264" s="4"/>
      <c r="S264" s="4"/>
      <c r="T264" s="4"/>
    </row>
    <row r="265" spans="1:20" x14ac:dyDescent="0.25">
      <c r="A265" s="30" t="s">
        <v>517</v>
      </c>
      <c r="B265" s="74" t="s">
        <v>518</v>
      </c>
      <c r="C265" s="75"/>
      <c r="D265" s="75"/>
      <c r="E265" s="75"/>
      <c r="F265" s="75"/>
      <c r="G265" s="75"/>
      <c r="H265" s="75"/>
      <c r="I265" s="75"/>
      <c r="J265" s="76"/>
      <c r="K265" s="4">
        <v>88485</v>
      </c>
      <c r="L265" s="4"/>
      <c r="M265" s="4">
        <v>16.05</v>
      </c>
      <c r="N265" s="4"/>
      <c r="O265" s="4"/>
      <c r="P265" s="4"/>
      <c r="Q265" s="4"/>
      <c r="R265" s="4"/>
      <c r="S265" s="4"/>
      <c r="T265" s="4"/>
    </row>
    <row r="266" spans="1:20" ht="38.25" x14ac:dyDescent="0.25">
      <c r="A266" s="31" t="s">
        <v>519</v>
      </c>
      <c r="B266" s="5" t="s">
        <v>520</v>
      </c>
      <c r="C266" s="6" t="s">
        <v>31</v>
      </c>
      <c r="D266" s="7">
        <v>509.18</v>
      </c>
      <c r="E266" s="17">
        <f>ROUND(M277*(1-18%),2)</f>
        <v>14.59</v>
      </c>
      <c r="F266" s="11">
        <v>9058.31</v>
      </c>
      <c r="G266" s="10">
        <f t="shared" ref="G266:G267" si="135">TRUNC(E266*0.2693,2)</f>
        <v>3.92</v>
      </c>
      <c r="H266" s="11"/>
      <c r="I266" s="10">
        <f t="shared" ref="I266:I267" si="136">H266+G266+E266</f>
        <v>18.509999999999998</v>
      </c>
      <c r="J266" s="32">
        <f t="shared" ref="J266:J267" si="137">TRUNC(I266*D266,2)</f>
        <v>9424.92</v>
      </c>
      <c r="K266" s="4">
        <v>88494</v>
      </c>
      <c r="L266" s="4"/>
      <c r="M266" s="4">
        <v>8.82</v>
      </c>
      <c r="N266" s="4"/>
      <c r="O266" s="4"/>
      <c r="P266" s="4"/>
      <c r="Q266" s="4"/>
      <c r="R266" s="4"/>
      <c r="S266" s="4"/>
      <c r="T266" s="4"/>
    </row>
    <row r="267" spans="1:20" ht="38.25" x14ac:dyDescent="0.25">
      <c r="A267" s="31" t="s">
        <v>521</v>
      </c>
      <c r="B267" s="5" t="s">
        <v>522</v>
      </c>
      <c r="C267" s="6" t="s">
        <v>31</v>
      </c>
      <c r="D267" s="7">
        <v>2528.2399999999998</v>
      </c>
      <c r="E267" s="17">
        <f>ROUND(M278*(1-18%),2)</f>
        <v>9.7200000000000006</v>
      </c>
      <c r="F267" s="11">
        <v>29959.64</v>
      </c>
      <c r="G267" s="10">
        <f t="shared" si="135"/>
        <v>2.61</v>
      </c>
      <c r="H267" s="11"/>
      <c r="I267" s="10">
        <f t="shared" si="136"/>
        <v>12.33</v>
      </c>
      <c r="J267" s="32">
        <f t="shared" si="137"/>
        <v>31173.19</v>
      </c>
      <c r="K267" s="4">
        <v>88495</v>
      </c>
      <c r="L267" s="4"/>
      <c r="M267" s="4">
        <v>12.15</v>
      </c>
      <c r="N267" s="4"/>
      <c r="O267" s="4"/>
      <c r="P267" s="4"/>
      <c r="Q267" s="4"/>
      <c r="R267" s="4"/>
      <c r="S267" s="4"/>
      <c r="T267" s="4"/>
    </row>
    <row r="268" spans="1:20" x14ac:dyDescent="0.25">
      <c r="A268" s="30" t="s">
        <v>523</v>
      </c>
      <c r="B268" s="74" t="s">
        <v>524</v>
      </c>
      <c r="C268" s="75"/>
      <c r="D268" s="75"/>
      <c r="E268" s="75"/>
      <c r="F268" s="75"/>
      <c r="G268" s="75"/>
      <c r="H268" s="75"/>
      <c r="I268" s="75"/>
      <c r="J268" s="76"/>
      <c r="K268" s="4">
        <v>88497</v>
      </c>
      <c r="L268" s="4"/>
      <c r="M268" s="4"/>
      <c r="N268" s="4"/>
      <c r="O268" s="4"/>
      <c r="P268" s="4"/>
      <c r="Q268" s="4"/>
      <c r="R268" s="4"/>
      <c r="S268" s="4"/>
      <c r="T268" s="4"/>
    </row>
    <row r="269" spans="1:20" ht="38.25" x14ac:dyDescent="0.25">
      <c r="A269" s="31" t="s">
        <v>495</v>
      </c>
      <c r="B269" s="5" t="s">
        <v>1610</v>
      </c>
      <c r="C269" s="6" t="s">
        <v>31</v>
      </c>
      <c r="D269" s="7">
        <v>2047.66</v>
      </c>
      <c r="E269" s="17">
        <f>ROUND(M280*(1-18%),2)</f>
        <v>1.89</v>
      </c>
      <c r="F269" s="11">
        <v>4730.09</v>
      </c>
      <c r="G269" s="10">
        <f t="shared" ref="G269:G270" si="138">TRUNC(E269*0.2693,2)</f>
        <v>0.5</v>
      </c>
      <c r="H269" s="11"/>
      <c r="I269" s="10">
        <f t="shared" ref="I269:I270" si="139">H269+G269+E269</f>
        <v>2.3899999999999997</v>
      </c>
      <c r="J269" s="32">
        <f t="shared" ref="J269:J270" si="140">TRUNC(I269*D269,2)</f>
        <v>4893.8999999999996</v>
      </c>
      <c r="K269" s="4" t="s">
        <v>503</v>
      </c>
      <c r="L269" s="4"/>
      <c r="M269" s="4">
        <v>36.020000000000003</v>
      </c>
      <c r="N269" s="4"/>
      <c r="O269" s="4"/>
      <c r="P269" s="4"/>
      <c r="Q269" s="4"/>
      <c r="R269" s="4"/>
      <c r="S269" s="4"/>
      <c r="T269" s="4"/>
    </row>
    <row r="270" spans="1:20" ht="38.25" x14ac:dyDescent="0.25">
      <c r="A270" s="31" t="s">
        <v>525</v>
      </c>
      <c r="B270" s="5" t="s">
        <v>1611</v>
      </c>
      <c r="C270" s="6" t="s">
        <v>31</v>
      </c>
      <c r="D270" s="7">
        <v>2047.66</v>
      </c>
      <c r="E270" s="17">
        <f>ROUND(M281*(1-18%),2)</f>
        <v>5.52</v>
      </c>
      <c r="F270" s="11">
        <v>13780.75</v>
      </c>
      <c r="G270" s="10">
        <f t="shared" si="138"/>
        <v>1.48</v>
      </c>
      <c r="H270" s="11"/>
      <c r="I270" s="10">
        <f t="shared" si="139"/>
        <v>7</v>
      </c>
      <c r="J270" s="32">
        <f t="shared" si="140"/>
        <v>14333.62</v>
      </c>
      <c r="K270" s="4">
        <v>100760</v>
      </c>
      <c r="L270" s="4"/>
      <c r="M270" s="4"/>
      <c r="N270" s="4"/>
      <c r="O270" s="4"/>
      <c r="P270" s="4"/>
      <c r="Q270" s="4"/>
      <c r="R270" s="4"/>
      <c r="S270" s="4"/>
      <c r="T270" s="4"/>
    </row>
    <row r="271" spans="1:20" x14ac:dyDescent="0.25">
      <c r="A271" s="30" t="s">
        <v>526</v>
      </c>
      <c r="B271" s="74" t="s">
        <v>527</v>
      </c>
      <c r="C271" s="75"/>
      <c r="D271" s="75"/>
      <c r="E271" s="75"/>
      <c r="F271" s="75"/>
      <c r="G271" s="75"/>
      <c r="H271" s="75"/>
      <c r="I271" s="75"/>
      <c r="J271" s="76"/>
      <c r="K271" s="4" t="s">
        <v>507</v>
      </c>
      <c r="L271" s="4"/>
      <c r="M271" s="4">
        <v>16.68</v>
      </c>
      <c r="N271" s="4"/>
      <c r="O271" s="4"/>
      <c r="P271" s="4"/>
      <c r="Q271" s="4"/>
      <c r="R271" s="4"/>
      <c r="S271" s="4"/>
      <c r="T271" s="4"/>
    </row>
    <row r="272" spans="1:20" x14ac:dyDescent="0.25">
      <c r="A272" s="30" t="s">
        <v>528</v>
      </c>
      <c r="B272" s="74" t="s">
        <v>529</v>
      </c>
      <c r="C272" s="75"/>
      <c r="D272" s="75"/>
      <c r="E272" s="75"/>
      <c r="F272" s="75"/>
      <c r="G272" s="75"/>
      <c r="H272" s="75"/>
      <c r="I272" s="75"/>
      <c r="J272" s="76"/>
      <c r="K272" s="4" t="s">
        <v>1649</v>
      </c>
      <c r="L272" s="4"/>
      <c r="M272" s="4"/>
      <c r="N272" s="4"/>
      <c r="O272" s="4"/>
      <c r="P272" s="4"/>
      <c r="Q272" s="4"/>
      <c r="R272" s="4"/>
      <c r="S272" s="4"/>
      <c r="T272" s="4"/>
    </row>
    <row r="273" spans="1:20" ht="38.25" x14ac:dyDescent="0.25">
      <c r="A273" s="31" t="s">
        <v>530</v>
      </c>
      <c r="B273" s="5" t="s">
        <v>531</v>
      </c>
      <c r="C273" s="6" t="s">
        <v>31</v>
      </c>
      <c r="D273" s="7">
        <v>40.15</v>
      </c>
      <c r="E273" s="17">
        <f>ROUND(M284*(1-18%),2)</f>
        <v>16.54</v>
      </c>
      <c r="F273" s="11">
        <v>809.82</v>
      </c>
      <c r="G273" s="10">
        <f t="shared" ref="G273" si="141">TRUNC(E273*0.2693,2)</f>
        <v>4.45</v>
      </c>
      <c r="H273" s="11"/>
      <c r="I273" s="10">
        <f t="shared" ref="I273" si="142">H273+G273+E273</f>
        <v>20.99</v>
      </c>
      <c r="J273" s="32">
        <f t="shared" ref="J273" si="143">TRUNC(I273*D273,2)</f>
        <v>842.74</v>
      </c>
      <c r="K273" s="4" t="s">
        <v>510</v>
      </c>
      <c r="L273" s="4"/>
      <c r="M273" s="4">
        <v>10.46</v>
      </c>
      <c r="N273" s="4"/>
      <c r="O273" s="4"/>
      <c r="P273" s="4"/>
      <c r="Q273" s="4"/>
      <c r="R273" s="4"/>
      <c r="S273" s="4"/>
      <c r="T273" s="4"/>
    </row>
    <row r="274" spans="1:20" x14ac:dyDescent="0.25">
      <c r="A274" s="30" t="s">
        <v>532</v>
      </c>
      <c r="B274" s="74" t="s">
        <v>533</v>
      </c>
      <c r="C274" s="75"/>
      <c r="D274" s="75"/>
      <c r="E274" s="75"/>
      <c r="F274" s="75"/>
      <c r="G274" s="75"/>
      <c r="H274" s="75"/>
      <c r="I274" s="75"/>
      <c r="J274" s="76"/>
      <c r="K274" s="4">
        <v>88486</v>
      </c>
      <c r="L274" s="4"/>
      <c r="M274" s="4"/>
      <c r="N274" s="4"/>
      <c r="O274" s="4"/>
      <c r="P274" s="4"/>
      <c r="Q274" s="4"/>
      <c r="R274" s="4"/>
      <c r="S274" s="4"/>
      <c r="T274" s="4"/>
    </row>
    <row r="275" spans="1:20" ht="63.75" x14ac:dyDescent="0.25">
      <c r="A275" s="31" t="s">
        <v>445</v>
      </c>
      <c r="B275" s="5" t="s">
        <v>446</v>
      </c>
      <c r="C275" s="6" t="s">
        <v>31</v>
      </c>
      <c r="D275" s="7">
        <v>115.5</v>
      </c>
      <c r="E275" s="17">
        <f>ROUND(M286*(1-18%),2)</f>
        <v>28.2</v>
      </c>
      <c r="F275" s="11">
        <v>3972.04</v>
      </c>
      <c r="G275" s="10">
        <f t="shared" ref="G275:G276" si="144">TRUNC(E275*0.2693,2)</f>
        <v>7.59</v>
      </c>
      <c r="H275" s="11"/>
      <c r="I275" s="10">
        <f t="shared" ref="I275:I276" si="145">H275+G275+E275</f>
        <v>35.79</v>
      </c>
      <c r="J275" s="32">
        <f t="shared" ref="J275:J276" si="146">TRUNC(I275*D275,2)</f>
        <v>4133.74</v>
      </c>
      <c r="K275" s="4" t="s">
        <v>514</v>
      </c>
      <c r="L275" s="4"/>
      <c r="M275" s="4">
        <v>31.47</v>
      </c>
      <c r="N275" s="4"/>
      <c r="O275" s="4"/>
      <c r="P275" s="4"/>
      <c r="Q275" s="4"/>
      <c r="R275" s="4"/>
      <c r="S275" s="4"/>
      <c r="T275" s="4"/>
    </row>
    <row r="276" spans="1:20" ht="38.25" x14ac:dyDescent="0.25">
      <c r="A276" s="31" t="s">
        <v>534</v>
      </c>
      <c r="B276" s="5" t="s">
        <v>535</v>
      </c>
      <c r="C276" s="6" t="s">
        <v>31</v>
      </c>
      <c r="D276" s="7">
        <v>115.5</v>
      </c>
      <c r="E276" s="17">
        <f>ROUND(M287*(1-18%),2)</f>
        <v>134.5</v>
      </c>
      <c r="F276" s="11">
        <v>18944.310000000001</v>
      </c>
      <c r="G276" s="10">
        <f t="shared" si="144"/>
        <v>36.22</v>
      </c>
      <c r="H276" s="11"/>
      <c r="I276" s="10">
        <f t="shared" si="145"/>
        <v>170.72</v>
      </c>
      <c r="J276" s="32">
        <f t="shared" si="146"/>
        <v>19718.16</v>
      </c>
      <c r="K276" s="4" t="s">
        <v>516</v>
      </c>
      <c r="L276" s="4"/>
      <c r="M276" s="4"/>
      <c r="N276" s="4"/>
      <c r="O276" s="4"/>
      <c r="P276" s="4"/>
      <c r="Q276" s="4"/>
      <c r="R276" s="4"/>
      <c r="S276" s="4"/>
      <c r="T276" s="4"/>
    </row>
    <row r="277" spans="1:20" x14ac:dyDescent="0.25">
      <c r="A277" s="30" t="s">
        <v>536</v>
      </c>
      <c r="B277" s="74" t="s">
        <v>537</v>
      </c>
      <c r="C277" s="75"/>
      <c r="D277" s="75"/>
      <c r="E277" s="75"/>
      <c r="F277" s="75"/>
      <c r="G277" s="75"/>
      <c r="H277" s="75"/>
      <c r="I277" s="75"/>
      <c r="J277" s="76"/>
      <c r="K277" s="4" t="s">
        <v>517</v>
      </c>
      <c r="L277" s="4"/>
      <c r="M277" s="4">
        <v>17.79</v>
      </c>
      <c r="N277" s="4"/>
      <c r="O277" s="4"/>
      <c r="P277" s="4"/>
      <c r="Q277" s="4"/>
      <c r="R277" s="4"/>
      <c r="S277" s="4"/>
      <c r="T277" s="4"/>
    </row>
    <row r="278" spans="1:20" x14ac:dyDescent="0.25">
      <c r="A278" s="30" t="s">
        <v>538</v>
      </c>
      <c r="B278" s="74" t="s">
        <v>539</v>
      </c>
      <c r="C278" s="75"/>
      <c r="D278" s="75"/>
      <c r="E278" s="75"/>
      <c r="F278" s="75"/>
      <c r="G278" s="75"/>
      <c r="H278" s="75"/>
      <c r="I278" s="75"/>
      <c r="J278" s="76"/>
      <c r="K278" s="4" t="s">
        <v>519</v>
      </c>
      <c r="L278" s="4"/>
      <c r="M278" s="4">
        <v>11.85</v>
      </c>
      <c r="N278" s="4"/>
      <c r="O278" s="4"/>
      <c r="P278" s="4"/>
      <c r="Q278" s="4"/>
      <c r="R278" s="4"/>
      <c r="S278" s="4"/>
      <c r="T278" s="4"/>
    </row>
    <row r="279" spans="1:20" ht="25.5" x14ac:dyDescent="0.25">
      <c r="A279" s="31" t="s">
        <v>540</v>
      </c>
      <c r="B279" s="5" t="s">
        <v>541</v>
      </c>
      <c r="C279" s="6" t="s">
        <v>46</v>
      </c>
      <c r="D279" s="7">
        <v>67.88</v>
      </c>
      <c r="E279" s="17">
        <f>ROUND(M290*(1-18%),2)</f>
        <v>49.05</v>
      </c>
      <c r="F279" s="11">
        <v>4058.54</v>
      </c>
      <c r="G279" s="10">
        <f t="shared" ref="G279:G280" si="147">TRUNC(E279*0.2693,2)</f>
        <v>13.2</v>
      </c>
      <c r="H279" s="11"/>
      <c r="I279" s="10">
        <f t="shared" ref="I279:I280" si="148">H279+G279+E279</f>
        <v>62.25</v>
      </c>
      <c r="J279" s="32">
        <f t="shared" ref="J279:J280" si="149">TRUNC(I279*D279,2)</f>
        <v>4225.53</v>
      </c>
      <c r="K279" s="4">
        <v>88489</v>
      </c>
      <c r="L279" s="4"/>
      <c r="M279" s="4"/>
      <c r="N279" s="4"/>
      <c r="O279" s="4"/>
      <c r="P279" s="4"/>
      <c r="Q279" s="4"/>
      <c r="R279" s="4"/>
      <c r="S279" s="4"/>
      <c r="T279" s="4"/>
    </row>
    <row r="280" spans="1:20" ht="25.5" x14ac:dyDescent="0.25">
      <c r="A280" s="31" t="s">
        <v>542</v>
      </c>
      <c r="B280" s="5" t="s">
        <v>543</v>
      </c>
      <c r="C280" s="6" t="s">
        <v>46</v>
      </c>
      <c r="D280" s="7">
        <v>794.17</v>
      </c>
      <c r="E280" s="17">
        <f>ROUND(M291*(1-18%),2)</f>
        <v>11.31</v>
      </c>
      <c r="F280" s="11">
        <v>10951.6</v>
      </c>
      <c r="G280" s="10">
        <f t="shared" si="147"/>
        <v>3.04</v>
      </c>
      <c r="H280" s="11"/>
      <c r="I280" s="10">
        <f t="shared" si="148"/>
        <v>14.350000000000001</v>
      </c>
      <c r="J280" s="32">
        <f t="shared" si="149"/>
        <v>11396.33</v>
      </c>
      <c r="K280" s="4" t="s">
        <v>523</v>
      </c>
      <c r="L280" s="4"/>
      <c r="M280" s="4">
        <v>2.31</v>
      </c>
      <c r="N280" s="4"/>
      <c r="O280" s="4"/>
      <c r="P280" s="4"/>
      <c r="Q280" s="4"/>
      <c r="R280" s="4"/>
      <c r="S280" s="4"/>
      <c r="T280" s="4"/>
    </row>
    <row r="281" spans="1:20" x14ac:dyDescent="0.25">
      <c r="A281" s="30" t="s">
        <v>544</v>
      </c>
      <c r="B281" s="74" t="s">
        <v>545</v>
      </c>
      <c r="C281" s="75"/>
      <c r="D281" s="75"/>
      <c r="E281" s="75"/>
      <c r="F281" s="75"/>
      <c r="G281" s="75"/>
      <c r="H281" s="75"/>
      <c r="I281" s="75"/>
      <c r="J281" s="76"/>
      <c r="K281" s="4">
        <v>88485</v>
      </c>
      <c r="L281" s="4"/>
      <c r="M281" s="4">
        <v>6.73</v>
      </c>
      <c r="N281" s="4"/>
      <c r="O281" s="4"/>
      <c r="P281" s="4"/>
      <c r="Q281" s="4"/>
      <c r="R281" s="4"/>
      <c r="S281" s="4"/>
      <c r="T281" s="4"/>
    </row>
    <row r="282" spans="1:20" ht="25.5" x14ac:dyDescent="0.25">
      <c r="A282" s="31" t="s">
        <v>546</v>
      </c>
      <c r="B282" s="5" t="s">
        <v>547</v>
      </c>
      <c r="C282" s="6" t="s">
        <v>46</v>
      </c>
      <c r="D282" s="7">
        <v>5.58</v>
      </c>
      <c r="E282" s="17">
        <f>ROUND(M293*(1-18%),2)</f>
        <v>69.36</v>
      </c>
      <c r="F282" s="11">
        <v>472.01</v>
      </c>
      <c r="G282" s="10">
        <f t="shared" ref="G282" si="150">TRUNC(E282*0.2693,2)</f>
        <v>18.670000000000002</v>
      </c>
      <c r="H282" s="11"/>
      <c r="I282" s="10">
        <f t="shared" ref="I282" si="151">H282+G282+E282</f>
        <v>88.03</v>
      </c>
      <c r="J282" s="32">
        <f t="shared" ref="J282" si="152">TRUNC(I282*D282,2)</f>
        <v>491.2</v>
      </c>
      <c r="K282" s="4" t="s">
        <v>525</v>
      </c>
      <c r="L282" s="4"/>
      <c r="M282" s="4"/>
      <c r="N282" s="4"/>
      <c r="O282" s="4"/>
      <c r="P282" s="4"/>
      <c r="Q282" s="4"/>
      <c r="R282" s="4"/>
      <c r="S282" s="4"/>
      <c r="T282" s="4"/>
    </row>
    <row r="283" spans="1:20" x14ac:dyDescent="0.25">
      <c r="A283" s="30" t="s">
        <v>548</v>
      </c>
      <c r="B283" s="74" t="s">
        <v>549</v>
      </c>
      <c r="C283" s="75"/>
      <c r="D283" s="75"/>
      <c r="E283" s="75"/>
      <c r="F283" s="75"/>
      <c r="G283" s="75"/>
      <c r="H283" s="75"/>
      <c r="I283" s="75"/>
      <c r="J283" s="76"/>
      <c r="K283" s="4" t="s">
        <v>526</v>
      </c>
      <c r="L283" s="4"/>
      <c r="M283" s="4"/>
      <c r="N283" s="4"/>
      <c r="O283" s="4"/>
      <c r="P283" s="4"/>
      <c r="Q283" s="4"/>
      <c r="R283" s="4"/>
      <c r="S283" s="4"/>
      <c r="T283" s="4"/>
    </row>
    <row r="284" spans="1:20" ht="25.5" x14ac:dyDescent="0.25">
      <c r="A284" s="31" t="s">
        <v>550</v>
      </c>
      <c r="B284" s="5" t="s">
        <v>551</v>
      </c>
      <c r="C284" s="6" t="s">
        <v>46</v>
      </c>
      <c r="D284" s="7">
        <v>136.66</v>
      </c>
      <c r="E284" s="17">
        <f>ROUND(M295*(1-18%),2)</f>
        <v>51.58</v>
      </c>
      <c r="F284" s="11">
        <v>8595.91</v>
      </c>
      <c r="G284" s="10">
        <f t="shared" ref="G284" si="153">TRUNC(E284*0.2693,2)</f>
        <v>13.89</v>
      </c>
      <c r="H284" s="11"/>
      <c r="I284" s="10">
        <f t="shared" ref="I284" si="154">H284+G284+E284</f>
        <v>65.47</v>
      </c>
      <c r="J284" s="32">
        <f t="shared" ref="J284" si="155">TRUNC(I284*D284,2)</f>
        <v>8947.1299999999992</v>
      </c>
      <c r="K284" s="4" t="s">
        <v>528</v>
      </c>
      <c r="L284" s="4"/>
      <c r="M284" s="4">
        <v>20.170000000000002</v>
      </c>
      <c r="N284" s="4"/>
      <c r="O284" s="4"/>
      <c r="P284" s="4"/>
      <c r="Q284" s="4"/>
      <c r="R284" s="4"/>
      <c r="S284" s="4"/>
      <c r="T284" s="4"/>
    </row>
    <row r="285" spans="1:20" x14ac:dyDescent="0.25">
      <c r="A285" s="30" t="s">
        <v>552</v>
      </c>
      <c r="B285" s="74" t="s">
        <v>553</v>
      </c>
      <c r="C285" s="75"/>
      <c r="D285" s="75"/>
      <c r="E285" s="75"/>
      <c r="F285" s="75"/>
      <c r="G285" s="75"/>
      <c r="H285" s="75"/>
      <c r="I285" s="75"/>
      <c r="J285" s="76"/>
      <c r="K285" s="4">
        <v>98555</v>
      </c>
      <c r="L285" s="4"/>
      <c r="M285" s="4"/>
      <c r="N285" s="4"/>
      <c r="O285" s="4"/>
      <c r="P285" s="4"/>
      <c r="Q285" s="4"/>
      <c r="R285" s="4"/>
      <c r="S285" s="4"/>
      <c r="T285" s="4"/>
    </row>
    <row r="286" spans="1:20" ht="25.5" x14ac:dyDescent="0.25">
      <c r="A286" s="31" t="s">
        <v>554</v>
      </c>
      <c r="B286" s="5" t="s">
        <v>555</v>
      </c>
      <c r="C286" s="6" t="s">
        <v>46</v>
      </c>
      <c r="D286" s="7">
        <v>76.14</v>
      </c>
      <c r="E286" s="17">
        <f>ROUND(M297*(1-18%),2)</f>
        <v>15.36</v>
      </c>
      <c r="F286" s="11">
        <v>1426.1</v>
      </c>
      <c r="G286" s="10">
        <f t="shared" ref="G286" si="156">TRUNC(E286*0.2693,2)</f>
        <v>4.13</v>
      </c>
      <c r="H286" s="11"/>
      <c r="I286" s="10">
        <f t="shared" ref="I286" si="157">H286+G286+E286</f>
        <v>19.489999999999998</v>
      </c>
      <c r="J286" s="32">
        <f t="shared" ref="J286" si="158">TRUNC(I286*D286,2)</f>
        <v>1483.96</v>
      </c>
      <c r="K286" s="4" t="s">
        <v>532</v>
      </c>
      <c r="L286" s="4"/>
      <c r="M286" s="4">
        <v>34.39</v>
      </c>
      <c r="N286" s="4"/>
      <c r="O286" s="4"/>
      <c r="P286" s="4"/>
      <c r="Q286" s="4"/>
      <c r="R286" s="4"/>
      <c r="S286" s="4"/>
      <c r="T286" s="4"/>
    </row>
    <row r="287" spans="1:20" x14ac:dyDescent="0.25">
      <c r="A287" s="30" t="s">
        <v>556</v>
      </c>
      <c r="B287" s="74" t="s">
        <v>557</v>
      </c>
      <c r="C287" s="75"/>
      <c r="D287" s="75"/>
      <c r="E287" s="75"/>
      <c r="F287" s="75"/>
      <c r="G287" s="75"/>
      <c r="H287" s="75"/>
      <c r="I287" s="75"/>
      <c r="J287" s="76"/>
      <c r="K287" s="4">
        <v>87735</v>
      </c>
      <c r="L287" s="4"/>
      <c r="M287" s="4">
        <v>164.02</v>
      </c>
      <c r="N287" s="4"/>
      <c r="O287" s="4"/>
      <c r="P287" s="4"/>
      <c r="Q287" s="4"/>
      <c r="R287" s="4"/>
      <c r="S287" s="4"/>
      <c r="T287" s="4"/>
    </row>
    <row r="288" spans="1:20" ht="38.25" x14ac:dyDescent="0.25">
      <c r="A288" s="31" t="s">
        <v>558</v>
      </c>
      <c r="B288" s="5" t="s">
        <v>559</v>
      </c>
      <c r="C288" s="6" t="s">
        <v>46</v>
      </c>
      <c r="D288" s="7">
        <v>84.12</v>
      </c>
      <c r="E288" s="17">
        <f>ROUND(M299*(1-18%),2)</f>
        <v>26.17</v>
      </c>
      <c r="F288" s="11">
        <v>2684.26</v>
      </c>
      <c r="G288" s="10">
        <f t="shared" ref="G288:G289" si="159">TRUNC(E288*0.2693,2)</f>
        <v>7.04</v>
      </c>
      <c r="H288" s="11"/>
      <c r="I288" s="10">
        <f t="shared" ref="I288:I289" si="160">H288+G288+E288</f>
        <v>33.21</v>
      </c>
      <c r="J288" s="32">
        <f t="shared" ref="J288:J289" si="161">TRUNC(I288*D288,2)</f>
        <v>2793.62</v>
      </c>
      <c r="K288" s="4" t="s">
        <v>534</v>
      </c>
      <c r="L288" s="4"/>
      <c r="M288" s="4"/>
      <c r="N288" s="4"/>
      <c r="O288" s="4"/>
      <c r="P288" s="4"/>
      <c r="Q288" s="4"/>
      <c r="R288" s="4"/>
      <c r="S288" s="4"/>
      <c r="T288" s="4"/>
    </row>
    <row r="289" spans="1:20" ht="38.25" x14ac:dyDescent="0.25">
      <c r="A289" s="33" t="s">
        <v>560</v>
      </c>
      <c r="B289" s="18" t="s">
        <v>561</v>
      </c>
      <c r="C289" s="19" t="s">
        <v>46</v>
      </c>
      <c r="D289" s="20">
        <v>33.14</v>
      </c>
      <c r="E289" s="17">
        <f>ROUND(M300*(1-18%),2)</f>
        <v>49.03</v>
      </c>
      <c r="F289" s="11">
        <v>1981.44</v>
      </c>
      <c r="G289" s="10">
        <f t="shared" si="159"/>
        <v>13.2</v>
      </c>
      <c r="H289" s="11"/>
      <c r="I289" s="10">
        <f t="shared" si="160"/>
        <v>62.230000000000004</v>
      </c>
      <c r="J289" s="32">
        <f t="shared" si="161"/>
        <v>2062.3000000000002</v>
      </c>
      <c r="K289" s="4" t="s">
        <v>536</v>
      </c>
      <c r="L289" s="4"/>
      <c r="M289" s="4"/>
      <c r="N289" s="4"/>
      <c r="O289" s="4"/>
      <c r="P289" s="4"/>
      <c r="Q289" s="4"/>
      <c r="R289" s="4"/>
      <c r="S289" s="4"/>
      <c r="T289" s="4"/>
    </row>
    <row r="290" spans="1:20" x14ac:dyDescent="0.25">
      <c r="A290" s="30" t="s">
        <v>562</v>
      </c>
      <c r="B290" s="74" t="s">
        <v>563</v>
      </c>
      <c r="C290" s="75"/>
      <c r="D290" s="75"/>
      <c r="E290" s="75"/>
      <c r="F290" s="75"/>
      <c r="G290" s="75"/>
      <c r="H290" s="75"/>
      <c r="I290" s="75"/>
      <c r="J290" s="76"/>
      <c r="K290" s="4" t="s">
        <v>538</v>
      </c>
      <c r="L290" s="4"/>
      <c r="M290" s="4">
        <v>59.82</v>
      </c>
      <c r="N290" s="4"/>
      <c r="O290" s="4"/>
      <c r="P290" s="4"/>
      <c r="Q290" s="4"/>
      <c r="R290" s="4"/>
      <c r="S290" s="4"/>
      <c r="T290" s="4"/>
    </row>
    <row r="291" spans="1:20" x14ac:dyDescent="0.25">
      <c r="A291" s="31" t="s">
        <v>564</v>
      </c>
      <c r="B291" s="5" t="s">
        <v>1612</v>
      </c>
      <c r="C291" s="6" t="s">
        <v>46</v>
      </c>
      <c r="D291" s="7">
        <v>983.52</v>
      </c>
      <c r="E291" s="17">
        <f>ROUND(M302*(1-18%),2)</f>
        <v>6.11</v>
      </c>
      <c r="F291" s="11">
        <v>7327.22</v>
      </c>
      <c r="G291" s="10">
        <f t="shared" ref="G291" si="162">TRUNC(E291*0.2693,2)</f>
        <v>1.64</v>
      </c>
      <c r="H291" s="11"/>
      <c r="I291" s="10">
        <f t="shared" ref="I291" si="163">H291+G291+E291</f>
        <v>7.75</v>
      </c>
      <c r="J291" s="32">
        <f t="shared" ref="J291" si="164">TRUNC(I291*D291,2)</f>
        <v>7622.28</v>
      </c>
      <c r="K291" s="4">
        <v>98685</v>
      </c>
      <c r="L291" s="4"/>
      <c r="M291" s="4">
        <v>13.79</v>
      </c>
      <c r="N291" s="4"/>
      <c r="O291" s="4"/>
      <c r="P291" s="4"/>
      <c r="Q291" s="4"/>
      <c r="R291" s="4"/>
      <c r="S291" s="4"/>
      <c r="T291" s="4"/>
    </row>
    <row r="292" spans="1:20" ht="25.5" x14ac:dyDescent="0.25">
      <c r="A292" s="30" t="s">
        <v>565</v>
      </c>
      <c r="B292" s="74" t="s">
        <v>566</v>
      </c>
      <c r="C292" s="75"/>
      <c r="D292" s="75"/>
      <c r="E292" s="75"/>
      <c r="F292" s="75"/>
      <c r="G292" s="75"/>
      <c r="H292" s="75"/>
      <c r="I292" s="75"/>
      <c r="J292" s="76"/>
      <c r="K292" s="4" t="s">
        <v>542</v>
      </c>
      <c r="L292" s="4"/>
      <c r="M292" s="4"/>
      <c r="N292" s="4"/>
      <c r="O292" s="4"/>
      <c r="P292" s="4"/>
      <c r="Q292" s="4"/>
      <c r="R292" s="4"/>
      <c r="S292" s="4"/>
      <c r="T292" s="4"/>
    </row>
    <row r="293" spans="1:20" x14ac:dyDescent="0.25">
      <c r="A293" s="30" t="s">
        <v>567</v>
      </c>
      <c r="B293" s="74" t="s">
        <v>568</v>
      </c>
      <c r="C293" s="75"/>
      <c r="D293" s="75"/>
      <c r="E293" s="75"/>
      <c r="F293" s="75"/>
      <c r="G293" s="75"/>
      <c r="H293" s="75"/>
      <c r="I293" s="75"/>
      <c r="J293" s="76"/>
      <c r="K293" s="4" t="s">
        <v>544</v>
      </c>
      <c r="L293" s="4"/>
      <c r="M293" s="4">
        <v>84.59</v>
      </c>
      <c r="N293" s="4"/>
      <c r="O293" s="4"/>
      <c r="P293" s="4"/>
      <c r="Q293" s="4"/>
      <c r="R293" s="4"/>
      <c r="S293" s="4"/>
      <c r="T293" s="4"/>
    </row>
    <row r="294" spans="1:20" ht="25.5" x14ac:dyDescent="0.25">
      <c r="A294" s="31" t="s">
        <v>569</v>
      </c>
      <c r="B294" s="5" t="s">
        <v>570</v>
      </c>
      <c r="C294" s="6" t="s">
        <v>46</v>
      </c>
      <c r="D294" s="7">
        <v>42</v>
      </c>
      <c r="E294" s="17">
        <f>ROUND(M305*(1-18%),2)</f>
        <v>136.47999999999999</v>
      </c>
      <c r="F294" s="11">
        <v>6990.48</v>
      </c>
      <c r="G294" s="10">
        <f t="shared" ref="G294" si="165">TRUNC(E294*0.2693,2)</f>
        <v>36.75</v>
      </c>
      <c r="H294" s="11"/>
      <c r="I294" s="10">
        <f t="shared" ref="I294" si="166">H294+G294+E294</f>
        <v>173.23</v>
      </c>
      <c r="J294" s="32">
        <f t="shared" ref="J294" si="167">TRUNC(I294*D294,2)</f>
        <v>7275.66</v>
      </c>
      <c r="K294" s="4">
        <v>98689</v>
      </c>
      <c r="L294" s="4"/>
      <c r="M294" s="4"/>
      <c r="N294" s="4"/>
      <c r="O294" s="4"/>
      <c r="P294" s="4"/>
      <c r="Q294" s="4"/>
      <c r="R294" s="4"/>
      <c r="S294" s="4"/>
      <c r="T294" s="4"/>
    </row>
    <row r="295" spans="1:20" x14ac:dyDescent="0.25">
      <c r="A295" s="30" t="s">
        <v>571</v>
      </c>
      <c r="B295" s="74" t="s">
        <v>572</v>
      </c>
      <c r="C295" s="75"/>
      <c r="D295" s="75"/>
      <c r="E295" s="75"/>
      <c r="F295" s="75"/>
      <c r="G295" s="75"/>
      <c r="H295" s="75"/>
      <c r="I295" s="75"/>
      <c r="J295" s="76"/>
      <c r="K295" s="4" t="s">
        <v>548</v>
      </c>
      <c r="L295" s="4"/>
      <c r="M295" s="4">
        <v>62.9</v>
      </c>
      <c r="N295" s="4"/>
      <c r="O295" s="4"/>
      <c r="P295" s="4"/>
      <c r="Q295" s="4"/>
      <c r="R295" s="4"/>
      <c r="S295" s="4"/>
      <c r="T295" s="4"/>
    </row>
    <row r="296" spans="1:20" ht="38.25" x14ac:dyDescent="0.25">
      <c r="A296" s="31" t="s">
        <v>573</v>
      </c>
      <c r="B296" s="5" t="s">
        <v>574</v>
      </c>
      <c r="C296" s="6" t="s">
        <v>31</v>
      </c>
      <c r="D296" s="7">
        <v>527.69000000000005</v>
      </c>
      <c r="E296" s="17">
        <f>ROUND(M307*(1-18%),2)</f>
        <v>275.22000000000003</v>
      </c>
      <c r="F296" s="11">
        <v>177108.59</v>
      </c>
      <c r="G296" s="10"/>
      <c r="H296" s="10">
        <f>TRUNC(E296*0.2093,2)</f>
        <v>57.6</v>
      </c>
      <c r="I296" s="10">
        <f t="shared" ref="I296:I298" si="168">H296+G296+E296</f>
        <v>332.82000000000005</v>
      </c>
      <c r="J296" s="32">
        <f t="shared" ref="J296:J298" si="169">TRUNC(I296*D296,2)</f>
        <v>175625.78</v>
      </c>
      <c r="K296" s="4" t="s">
        <v>550</v>
      </c>
      <c r="L296" s="4"/>
      <c r="M296" s="4"/>
      <c r="N296" s="4"/>
      <c r="O296" s="4"/>
      <c r="P296" s="4"/>
      <c r="Q296" s="4"/>
      <c r="R296" s="4"/>
      <c r="S296" s="4"/>
      <c r="T296" s="4"/>
    </row>
    <row r="297" spans="1:20" ht="73.5" customHeight="1" x14ac:dyDescent="0.25">
      <c r="A297" s="31" t="s">
        <v>575</v>
      </c>
      <c r="B297" s="5" t="s">
        <v>576</v>
      </c>
      <c r="C297" s="6" t="s">
        <v>31</v>
      </c>
      <c r="D297" s="7">
        <v>22.32</v>
      </c>
      <c r="E297" s="17">
        <f>ROUND(M308*(1-18%),2)</f>
        <v>112.22</v>
      </c>
      <c r="F297" s="11">
        <v>3054.49</v>
      </c>
      <c r="G297" s="10"/>
      <c r="H297" s="10">
        <f>TRUNC(E297*0.2093,2)</f>
        <v>23.48</v>
      </c>
      <c r="I297" s="10">
        <f t="shared" si="168"/>
        <v>135.69999999999999</v>
      </c>
      <c r="J297" s="32">
        <f t="shared" si="169"/>
        <v>3028.82</v>
      </c>
      <c r="K297" s="4" t="s">
        <v>552</v>
      </c>
      <c r="L297" s="4"/>
      <c r="M297" s="4">
        <v>18.73</v>
      </c>
      <c r="N297" s="4"/>
      <c r="O297" s="4"/>
      <c r="P297" s="4"/>
      <c r="Q297" s="4"/>
      <c r="R297" s="4"/>
      <c r="S297" s="4"/>
      <c r="T297" s="4"/>
    </row>
    <row r="298" spans="1:20" ht="25.5" x14ac:dyDescent="0.25">
      <c r="A298" s="31" t="s">
        <v>577</v>
      </c>
      <c r="B298" s="5" t="s">
        <v>578</v>
      </c>
      <c r="C298" s="6" t="s">
        <v>31</v>
      </c>
      <c r="D298" s="7">
        <v>550.01</v>
      </c>
      <c r="E298" s="17">
        <f>ROUND(M309*(1-18%),2)</f>
        <v>31.2</v>
      </c>
      <c r="F298" s="11">
        <v>20927.88</v>
      </c>
      <c r="G298" s="10">
        <f t="shared" ref="G298" si="170">TRUNC(E298*0.2693,2)</f>
        <v>8.4</v>
      </c>
      <c r="H298" s="10"/>
      <c r="I298" s="10">
        <f t="shared" si="168"/>
        <v>39.6</v>
      </c>
      <c r="J298" s="32">
        <f t="shared" si="169"/>
        <v>21780.39</v>
      </c>
      <c r="K298" s="4" t="s">
        <v>554</v>
      </c>
      <c r="L298" s="4"/>
      <c r="M298" s="4"/>
      <c r="N298" s="4"/>
      <c r="O298" s="4"/>
      <c r="P298" s="4"/>
      <c r="Q298" s="4"/>
      <c r="R298" s="4"/>
      <c r="S298" s="4"/>
      <c r="T298" s="4"/>
    </row>
    <row r="299" spans="1:20" x14ac:dyDescent="0.25">
      <c r="A299" s="30" t="s">
        <v>579</v>
      </c>
      <c r="B299" s="74" t="s">
        <v>580</v>
      </c>
      <c r="C299" s="75"/>
      <c r="D299" s="75"/>
      <c r="E299" s="75"/>
      <c r="F299" s="75"/>
      <c r="G299" s="75"/>
      <c r="H299" s="75"/>
      <c r="I299" s="75"/>
      <c r="J299" s="76"/>
      <c r="K299" s="4" t="s">
        <v>556</v>
      </c>
      <c r="L299" s="4"/>
      <c r="M299" s="4">
        <v>31.91</v>
      </c>
      <c r="N299" s="4"/>
      <c r="O299" s="4"/>
      <c r="P299" s="4"/>
      <c r="Q299" s="4"/>
      <c r="R299" s="4"/>
      <c r="S299" s="4"/>
      <c r="T299" s="4"/>
    </row>
    <row r="300" spans="1:20" ht="63.75" x14ac:dyDescent="0.25">
      <c r="A300" s="31" t="s">
        <v>581</v>
      </c>
      <c r="B300" s="5" t="s">
        <v>582</v>
      </c>
      <c r="C300" s="6" t="s">
        <v>46</v>
      </c>
      <c r="D300" s="7">
        <v>12.79</v>
      </c>
      <c r="E300" s="17">
        <f>ROUND(M311*(1-18%),2)</f>
        <v>284.43</v>
      </c>
      <c r="F300" s="11">
        <v>4436.33</v>
      </c>
      <c r="G300" s="10">
        <f t="shared" ref="G300:G302" si="171">TRUNC(E300*0.2693,2)</f>
        <v>76.59</v>
      </c>
      <c r="H300" s="11"/>
      <c r="I300" s="10">
        <f t="shared" ref="I300:I302" si="172">H300+G300+E300</f>
        <v>361.02</v>
      </c>
      <c r="J300" s="32">
        <f t="shared" ref="J300:J302" si="173">TRUNC(I300*D300,2)</f>
        <v>4617.4399999999996</v>
      </c>
      <c r="K300" s="4">
        <v>94231</v>
      </c>
      <c r="L300" s="4"/>
      <c r="M300" s="4">
        <v>59.79</v>
      </c>
      <c r="N300" s="4"/>
      <c r="O300" s="4"/>
      <c r="P300" s="4"/>
      <c r="Q300" s="4"/>
      <c r="R300" s="4"/>
      <c r="S300" s="4"/>
      <c r="T300" s="4"/>
    </row>
    <row r="301" spans="1:20" ht="63.75" x14ac:dyDescent="0.25">
      <c r="A301" s="31" t="s">
        <v>583</v>
      </c>
      <c r="B301" s="5" t="s">
        <v>584</v>
      </c>
      <c r="C301" s="6" t="s">
        <v>46</v>
      </c>
      <c r="D301" s="7">
        <v>15.9</v>
      </c>
      <c r="E301" s="17">
        <f>ROUND(M312*(1-18%),2)</f>
        <v>249.95</v>
      </c>
      <c r="F301" s="11">
        <v>4846.63</v>
      </c>
      <c r="G301" s="10">
        <f t="shared" si="171"/>
        <v>67.31</v>
      </c>
      <c r="H301" s="11"/>
      <c r="I301" s="10">
        <f t="shared" si="172"/>
        <v>317.26</v>
      </c>
      <c r="J301" s="32">
        <f t="shared" si="173"/>
        <v>5044.43</v>
      </c>
      <c r="K301" s="4" t="s">
        <v>560</v>
      </c>
      <c r="L301" s="4"/>
      <c r="M301" s="4"/>
      <c r="N301" s="4"/>
      <c r="O301" s="4"/>
      <c r="P301" s="4"/>
      <c r="Q301" s="4"/>
      <c r="R301" s="4"/>
      <c r="S301" s="4"/>
      <c r="T301" s="4"/>
    </row>
    <row r="302" spans="1:20" ht="63.75" x14ac:dyDescent="0.25">
      <c r="A302" s="31" t="s">
        <v>585</v>
      </c>
      <c r="B302" s="5" t="s">
        <v>586</v>
      </c>
      <c r="C302" s="6" t="s">
        <v>46</v>
      </c>
      <c r="D302" s="7">
        <v>12.75</v>
      </c>
      <c r="E302" s="17">
        <f>ROUND(M313*(1-18%),2)</f>
        <v>247.55</v>
      </c>
      <c r="F302" s="11">
        <v>3849.09</v>
      </c>
      <c r="G302" s="10">
        <f t="shared" si="171"/>
        <v>66.66</v>
      </c>
      <c r="H302" s="11"/>
      <c r="I302" s="10">
        <f t="shared" si="172"/>
        <v>314.21000000000004</v>
      </c>
      <c r="J302" s="32">
        <f t="shared" si="173"/>
        <v>4006.17</v>
      </c>
      <c r="K302" s="4" t="s">
        <v>562</v>
      </c>
      <c r="L302" s="4"/>
      <c r="M302" s="4">
        <v>7.45</v>
      </c>
      <c r="N302" s="4"/>
      <c r="O302" s="4"/>
      <c r="P302" s="4"/>
      <c r="Q302" s="4"/>
      <c r="R302" s="4"/>
      <c r="S302" s="4"/>
      <c r="T302" s="4"/>
    </row>
    <row r="303" spans="1:20" x14ac:dyDescent="0.25">
      <c r="A303" s="30" t="s">
        <v>587</v>
      </c>
      <c r="B303" s="74" t="s">
        <v>588</v>
      </c>
      <c r="C303" s="75"/>
      <c r="D303" s="75"/>
      <c r="E303" s="75"/>
      <c r="F303" s="75"/>
      <c r="G303" s="75"/>
      <c r="H303" s="75"/>
      <c r="I303" s="75"/>
      <c r="J303" s="76"/>
      <c r="K303" s="4">
        <v>96121</v>
      </c>
      <c r="L303" s="4"/>
      <c r="M303" s="4"/>
      <c r="N303" s="4"/>
      <c r="O303" s="4"/>
      <c r="P303" s="4"/>
      <c r="Q303" s="4"/>
      <c r="R303" s="4"/>
      <c r="S303" s="4"/>
      <c r="T303" s="4"/>
    </row>
    <row r="304" spans="1:20" ht="25.5" x14ac:dyDescent="0.25">
      <c r="A304" s="31" t="s">
        <v>589</v>
      </c>
      <c r="B304" s="5" t="s">
        <v>590</v>
      </c>
      <c r="C304" s="6" t="s">
        <v>31</v>
      </c>
      <c r="D304" s="7">
        <v>0.59</v>
      </c>
      <c r="E304" s="17">
        <f>ROUND(M315*(1-18%),2)</f>
        <v>1031.04</v>
      </c>
      <c r="F304" s="11">
        <v>748.13</v>
      </c>
      <c r="G304" s="10">
        <f t="shared" ref="G304" si="174">TRUNC(E304*0.2693,2)</f>
        <v>277.64999999999998</v>
      </c>
      <c r="H304" s="11"/>
      <c r="I304" s="10">
        <f t="shared" ref="I304" si="175">H304+G304+E304</f>
        <v>1308.69</v>
      </c>
      <c r="J304" s="32">
        <f t="shared" ref="J304" si="176">TRUNC(I304*D304,2)</f>
        <v>772.12</v>
      </c>
      <c r="K304" s="4" t="s">
        <v>565</v>
      </c>
      <c r="L304" s="4"/>
      <c r="M304" s="4"/>
      <c r="N304" s="4"/>
      <c r="O304" s="4"/>
      <c r="P304" s="4"/>
      <c r="Q304" s="4"/>
      <c r="R304" s="4"/>
      <c r="S304" s="4"/>
      <c r="T304" s="4"/>
    </row>
    <row r="305" spans="1:20" x14ac:dyDescent="0.25">
      <c r="A305" s="30" t="s">
        <v>591</v>
      </c>
      <c r="B305" s="74" t="s">
        <v>592</v>
      </c>
      <c r="C305" s="75"/>
      <c r="D305" s="75"/>
      <c r="E305" s="75"/>
      <c r="F305" s="75"/>
      <c r="G305" s="75"/>
      <c r="H305" s="75"/>
      <c r="I305" s="75"/>
      <c r="J305" s="76"/>
      <c r="K305" s="4" t="s">
        <v>567</v>
      </c>
      <c r="L305" s="4"/>
      <c r="M305" s="4">
        <v>166.44</v>
      </c>
      <c r="N305" s="4"/>
      <c r="O305" s="4"/>
      <c r="P305" s="4"/>
      <c r="Q305" s="4"/>
      <c r="R305" s="4"/>
      <c r="S305" s="4"/>
      <c r="T305" s="4"/>
    </row>
    <row r="306" spans="1:20" ht="51" x14ac:dyDescent="0.25">
      <c r="A306" s="31" t="s">
        <v>593</v>
      </c>
      <c r="B306" s="5" t="s">
        <v>594</v>
      </c>
      <c r="C306" s="6" t="s">
        <v>12</v>
      </c>
      <c r="D306" s="7">
        <v>2</v>
      </c>
      <c r="E306" s="17">
        <f t="shared" ref="E306:E314" si="177">ROUND(M317*(1-18%),2)</f>
        <v>778.76</v>
      </c>
      <c r="F306" s="11">
        <v>1899.42</v>
      </c>
      <c r="G306" s="10">
        <f t="shared" ref="G306:G314" si="178">TRUNC(E306*0.2693,2)</f>
        <v>209.72</v>
      </c>
      <c r="H306" s="11"/>
      <c r="I306" s="10">
        <f t="shared" ref="I306:I314" si="179">H306+G306+E306</f>
        <v>988.48</v>
      </c>
      <c r="J306" s="32">
        <f t="shared" ref="J306:J314" si="180">TRUNC(I306*D306,2)</f>
        <v>1976.96</v>
      </c>
      <c r="K306" s="4" t="s">
        <v>569</v>
      </c>
      <c r="L306" s="4"/>
      <c r="M306" s="4"/>
      <c r="N306" s="4"/>
      <c r="O306" s="4"/>
      <c r="P306" s="4"/>
      <c r="Q306" s="4"/>
      <c r="R306" s="4"/>
      <c r="S306" s="4"/>
      <c r="T306" s="4"/>
    </row>
    <row r="307" spans="1:20" ht="51" x14ac:dyDescent="0.25">
      <c r="A307" s="31" t="s">
        <v>595</v>
      </c>
      <c r="B307" s="5" t="s">
        <v>596</v>
      </c>
      <c r="C307" s="6" t="s">
        <v>12</v>
      </c>
      <c r="D307" s="7">
        <v>2</v>
      </c>
      <c r="E307" s="17">
        <f t="shared" si="177"/>
        <v>778.76</v>
      </c>
      <c r="F307" s="11">
        <v>1899.42</v>
      </c>
      <c r="G307" s="10">
        <f t="shared" si="178"/>
        <v>209.72</v>
      </c>
      <c r="H307" s="11"/>
      <c r="I307" s="10">
        <f t="shared" si="179"/>
        <v>988.48</v>
      </c>
      <c r="J307" s="32">
        <f t="shared" si="180"/>
        <v>1976.96</v>
      </c>
      <c r="K307" s="4" t="s">
        <v>571</v>
      </c>
      <c r="L307" s="4"/>
      <c r="M307" s="4">
        <v>335.63</v>
      </c>
      <c r="N307" s="4"/>
      <c r="O307" s="4"/>
      <c r="P307" s="4"/>
      <c r="Q307" s="4"/>
      <c r="R307" s="4"/>
      <c r="S307" s="4"/>
      <c r="T307" s="4"/>
    </row>
    <row r="308" spans="1:20" ht="38.25" x14ac:dyDescent="0.25">
      <c r="A308" s="31" t="s">
        <v>597</v>
      </c>
      <c r="B308" s="5" t="s">
        <v>598</v>
      </c>
      <c r="C308" s="6" t="s">
        <v>12</v>
      </c>
      <c r="D308" s="7">
        <v>4</v>
      </c>
      <c r="E308" s="17">
        <f t="shared" si="177"/>
        <v>92.68</v>
      </c>
      <c r="F308" s="11">
        <v>452.12</v>
      </c>
      <c r="G308" s="10">
        <f t="shared" si="178"/>
        <v>24.95</v>
      </c>
      <c r="H308" s="11"/>
      <c r="I308" s="10">
        <f t="shared" si="179"/>
        <v>117.63000000000001</v>
      </c>
      <c r="J308" s="32">
        <f t="shared" si="180"/>
        <v>470.52</v>
      </c>
      <c r="K308" s="4" t="s">
        <v>573</v>
      </c>
      <c r="L308" s="4"/>
      <c r="M308" s="4">
        <v>136.85</v>
      </c>
      <c r="N308" s="4"/>
      <c r="O308" s="4"/>
      <c r="P308" s="4"/>
      <c r="Q308" s="4"/>
      <c r="R308" s="4"/>
      <c r="S308" s="4"/>
      <c r="T308" s="4"/>
    </row>
    <row r="309" spans="1:20" ht="38.25" x14ac:dyDescent="0.25">
      <c r="A309" s="31" t="s">
        <v>599</v>
      </c>
      <c r="B309" s="5" t="s">
        <v>600</v>
      </c>
      <c r="C309" s="6" t="s">
        <v>12</v>
      </c>
      <c r="D309" s="7">
        <v>4</v>
      </c>
      <c r="E309" s="17">
        <f t="shared" si="177"/>
        <v>92.68</v>
      </c>
      <c r="F309" s="11">
        <v>452.12</v>
      </c>
      <c r="G309" s="10">
        <f t="shared" si="178"/>
        <v>24.95</v>
      </c>
      <c r="H309" s="11"/>
      <c r="I309" s="10">
        <f t="shared" si="179"/>
        <v>117.63000000000001</v>
      </c>
      <c r="J309" s="32">
        <f t="shared" si="180"/>
        <v>470.52</v>
      </c>
      <c r="K309" s="4" t="s">
        <v>575</v>
      </c>
      <c r="L309" s="4"/>
      <c r="M309" s="4">
        <v>38.049999999999997</v>
      </c>
      <c r="N309" s="4"/>
      <c r="O309" s="4"/>
      <c r="P309" s="4"/>
      <c r="Q309" s="4"/>
      <c r="R309" s="4"/>
      <c r="S309" s="4"/>
      <c r="T309" s="4"/>
    </row>
    <row r="310" spans="1:20" ht="51" x14ac:dyDescent="0.25">
      <c r="A310" s="31" t="s">
        <v>601</v>
      </c>
      <c r="B310" s="18" t="s">
        <v>602</v>
      </c>
      <c r="C310" s="19" t="s">
        <v>12</v>
      </c>
      <c r="D310" s="20">
        <v>1</v>
      </c>
      <c r="E310" s="17">
        <f t="shared" si="177"/>
        <v>1055.48</v>
      </c>
      <c r="F310" s="21">
        <v>1287.17</v>
      </c>
      <c r="G310" s="17">
        <f t="shared" si="178"/>
        <v>284.24</v>
      </c>
      <c r="H310" s="11"/>
      <c r="I310" s="10">
        <f t="shared" si="179"/>
        <v>1339.72</v>
      </c>
      <c r="J310" s="32">
        <f t="shared" si="180"/>
        <v>1339.72</v>
      </c>
      <c r="K310" s="4" t="s">
        <v>577</v>
      </c>
      <c r="L310" s="4"/>
      <c r="M310" s="4"/>
      <c r="N310" s="4"/>
      <c r="O310" s="4"/>
      <c r="P310" s="4"/>
      <c r="Q310" s="4"/>
      <c r="R310" s="4"/>
      <c r="S310" s="4"/>
      <c r="T310" s="4"/>
    </row>
    <row r="311" spans="1:20" ht="51" x14ac:dyDescent="0.25">
      <c r="A311" s="31" t="s">
        <v>603</v>
      </c>
      <c r="B311" s="5" t="s">
        <v>604</v>
      </c>
      <c r="C311" s="6" t="s">
        <v>12</v>
      </c>
      <c r="D311" s="7">
        <v>1</v>
      </c>
      <c r="E311" s="17">
        <f t="shared" si="177"/>
        <v>1212.78</v>
      </c>
      <c r="F311" s="11">
        <v>1479</v>
      </c>
      <c r="G311" s="10">
        <f t="shared" si="178"/>
        <v>326.60000000000002</v>
      </c>
      <c r="H311" s="11"/>
      <c r="I311" s="10">
        <f t="shared" si="179"/>
        <v>1539.38</v>
      </c>
      <c r="J311" s="32">
        <f t="shared" si="180"/>
        <v>1539.38</v>
      </c>
      <c r="K311" s="4" t="s">
        <v>579</v>
      </c>
      <c r="L311" s="4"/>
      <c r="M311" s="4">
        <v>346.86</v>
      </c>
      <c r="N311" s="4"/>
      <c r="O311" s="4"/>
      <c r="P311" s="4"/>
      <c r="Q311" s="4"/>
      <c r="R311" s="4"/>
      <c r="S311" s="4"/>
      <c r="T311" s="4"/>
    </row>
    <row r="312" spans="1:20" ht="51" x14ac:dyDescent="0.25">
      <c r="A312" s="31" t="s">
        <v>605</v>
      </c>
      <c r="B312" s="5" t="s">
        <v>606</v>
      </c>
      <c r="C312" s="6" t="s">
        <v>12</v>
      </c>
      <c r="D312" s="7">
        <v>1</v>
      </c>
      <c r="E312" s="17">
        <f t="shared" si="177"/>
        <v>1799.84</v>
      </c>
      <c r="F312" s="11">
        <v>2194.9299999999998</v>
      </c>
      <c r="G312" s="10">
        <f t="shared" si="178"/>
        <v>484.69</v>
      </c>
      <c r="H312" s="11"/>
      <c r="I312" s="10">
        <f t="shared" si="179"/>
        <v>2284.5299999999997</v>
      </c>
      <c r="J312" s="32">
        <f t="shared" si="180"/>
        <v>2284.5300000000002</v>
      </c>
      <c r="K312" s="4" t="s">
        <v>581</v>
      </c>
      <c r="L312" s="4"/>
      <c r="M312" s="4">
        <v>304.82</v>
      </c>
      <c r="N312" s="4"/>
      <c r="O312" s="4"/>
      <c r="P312" s="4"/>
      <c r="Q312" s="4"/>
      <c r="R312" s="4"/>
      <c r="S312" s="4"/>
      <c r="T312" s="4"/>
    </row>
    <row r="313" spans="1:20" ht="51" x14ac:dyDescent="0.25">
      <c r="A313" s="31" t="s">
        <v>607</v>
      </c>
      <c r="B313" s="5" t="s">
        <v>608</v>
      </c>
      <c r="C313" s="6" t="s">
        <v>12</v>
      </c>
      <c r="D313" s="7">
        <v>1</v>
      </c>
      <c r="E313" s="17">
        <f t="shared" si="177"/>
        <v>1401.64</v>
      </c>
      <c r="F313" s="11">
        <v>1709.32</v>
      </c>
      <c r="G313" s="10">
        <f t="shared" si="178"/>
        <v>377.46</v>
      </c>
      <c r="H313" s="11"/>
      <c r="I313" s="10">
        <f t="shared" si="179"/>
        <v>1779.1000000000001</v>
      </c>
      <c r="J313" s="32">
        <f t="shared" si="180"/>
        <v>1779.1</v>
      </c>
      <c r="K313" s="4" t="s">
        <v>583</v>
      </c>
      <c r="L313" s="4"/>
      <c r="M313" s="4">
        <v>301.89</v>
      </c>
      <c r="N313" s="4"/>
      <c r="O313" s="4"/>
      <c r="P313" s="4"/>
      <c r="Q313" s="4"/>
      <c r="R313" s="4"/>
      <c r="S313" s="4"/>
      <c r="T313" s="4"/>
    </row>
    <row r="314" spans="1:20" ht="51" x14ac:dyDescent="0.25">
      <c r="A314" s="31" t="s">
        <v>609</v>
      </c>
      <c r="B314" s="5" t="s">
        <v>610</v>
      </c>
      <c r="C314" s="6" t="s">
        <v>12</v>
      </c>
      <c r="D314" s="7">
        <v>1</v>
      </c>
      <c r="E314" s="17">
        <f t="shared" si="177"/>
        <v>1410.85</v>
      </c>
      <c r="F314" s="11">
        <v>1720.55</v>
      </c>
      <c r="G314" s="10">
        <f t="shared" si="178"/>
        <v>379.94</v>
      </c>
      <c r="H314" s="11"/>
      <c r="I314" s="10">
        <f t="shared" si="179"/>
        <v>1790.79</v>
      </c>
      <c r="J314" s="32">
        <f t="shared" si="180"/>
        <v>1790.79</v>
      </c>
      <c r="K314" s="4" t="s">
        <v>585</v>
      </c>
      <c r="L314" s="4"/>
      <c r="M314" s="4"/>
      <c r="N314" s="4"/>
      <c r="O314" s="4"/>
      <c r="P314" s="4"/>
      <c r="Q314" s="4"/>
      <c r="R314" s="4"/>
      <c r="S314" s="4"/>
      <c r="T314" s="4"/>
    </row>
    <row r="315" spans="1:20" x14ac:dyDescent="0.25">
      <c r="A315" s="30" t="s">
        <v>611</v>
      </c>
      <c r="B315" s="74" t="s">
        <v>612</v>
      </c>
      <c r="C315" s="75"/>
      <c r="D315" s="75"/>
      <c r="E315" s="75"/>
      <c r="F315" s="75"/>
      <c r="G315" s="75"/>
      <c r="H315" s="75"/>
      <c r="I315" s="75"/>
      <c r="J315" s="76"/>
      <c r="K315" s="4" t="s">
        <v>587</v>
      </c>
      <c r="L315" s="4"/>
      <c r="M315" s="4">
        <v>1257.3699999999999</v>
      </c>
      <c r="N315" s="4"/>
      <c r="O315" s="4"/>
      <c r="P315" s="4"/>
      <c r="Q315" s="4"/>
      <c r="R315" s="4"/>
      <c r="S315" s="4"/>
      <c r="T315" s="4"/>
    </row>
    <row r="316" spans="1:20" ht="38.25" x14ac:dyDescent="0.25">
      <c r="A316" s="31" t="s">
        <v>613</v>
      </c>
      <c r="B316" s="5" t="s">
        <v>614</v>
      </c>
      <c r="C316" s="6" t="s">
        <v>12</v>
      </c>
      <c r="D316" s="7">
        <v>2</v>
      </c>
      <c r="E316" s="17">
        <f t="shared" ref="E316:E326" si="181">ROUND(M327*(1-18%),2)</f>
        <v>385.31</v>
      </c>
      <c r="F316" s="11">
        <v>939.78</v>
      </c>
      <c r="G316" s="10">
        <f t="shared" ref="G316:G326" si="182">TRUNC(E316*0.2693,2)</f>
        <v>103.76</v>
      </c>
      <c r="H316" s="11"/>
      <c r="I316" s="10">
        <f t="shared" ref="I316:I326" si="183">H316+G316+E316</f>
        <v>489.07</v>
      </c>
      <c r="J316" s="32">
        <f t="shared" ref="J316:J326" si="184">TRUNC(I316*D316,2)</f>
        <v>978.14</v>
      </c>
      <c r="K316" s="4" t="s">
        <v>589</v>
      </c>
      <c r="L316" s="4"/>
      <c r="M316" s="4"/>
      <c r="N316" s="4"/>
      <c r="O316" s="4"/>
      <c r="P316" s="4"/>
      <c r="Q316" s="4"/>
      <c r="R316" s="4"/>
      <c r="S316" s="4"/>
      <c r="T316" s="4"/>
    </row>
    <row r="317" spans="1:20" ht="51" x14ac:dyDescent="0.25">
      <c r="A317" s="31" t="s">
        <v>615</v>
      </c>
      <c r="B317" s="5" t="s">
        <v>616</v>
      </c>
      <c r="C317" s="6" t="s">
        <v>12</v>
      </c>
      <c r="D317" s="7">
        <v>10</v>
      </c>
      <c r="E317" s="17">
        <f t="shared" si="181"/>
        <v>20.239999999999998</v>
      </c>
      <c r="F317" s="11">
        <v>246.8</v>
      </c>
      <c r="G317" s="10">
        <f t="shared" si="182"/>
        <v>5.45</v>
      </c>
      <c r="H317" s="11"/>
      <c r="I317" s="10">
        <f t="shared" si="183"/>
        <v>25.689999999999998</v>
      </c>
      <c r="J317" s="32">
        <f t="shared" si="184"/>
        <v>256.89999999999998</v>
      </c>
      <c r="K317" s="4" t="s">
        <v>591</v>
      </c>
      <c r="L317" s="4"/>
      <c r="M317" s="4">
        <v>949.71</v>
      </c>
      <c r="N317" s="4"/>
      <c r="O317" s="4"/>
      <c r="P317" s="4"/>
      <c r="Q317" s="4"/>
      <c r="R317" s="4"/>
      <c r="S317" s="4"/>
      <c r="T317" s="4"/>
    </row>
    <row r="318" spans="1:20" ht="38.25" x14ac:dyDescent="0.25">
      <c r="A318" s="31" t="s">
        <v>617</v>
      </c>
      <c r="B318" s="5" t="s">
        <v>618</v>
      </c>
      <c r="C318" s="6" t="s">
        <v>12</v>
      </c>
      <c r="D318" s="7">
        <v>10</v>
      </c>
      <c r="E318" s="17">
        <f t="shared" si="181"/>
        <v>100.23</v>
      </c>
      <c r="F318" s="11">
        <v>1222.3</v>
      </c>
      <c r="G318" s="10">
        <f t="shared" si="182"/>
        <v>26.99</v>
      </c>
      <c r="H318" s="11"/>
      <c r="I318" s="10">
        <f t="shared" si="183"/>
        <v>127.22</v>
      </c>
      <c r="J318" s="32">
        <f t="shared" si="184"/>
        <v>1272.2</v>
      </c>
      <c r="K318" s="4" t="s">
        <v>593</v>
      </c>
      <c r="L318" s="4"/>
      <c r="M318" s="4">
        <v>949.71</v>
      </c>
      <c r="N318" s="4"/>
      <c r="O318" s="4"/>
      <c r="P318" s="4"/>
      <c r="Q318" s="4"/>
      <c r="R318" s="4"/>
      <c r="S318" s="4"/>
      <c r="T318" s="4"/>
    </row>
    <row r="319" spans="1:20" ht="38.25" x14ac:dyDescent="0.25">
      <c r="A319" s="31" t="s">
        <v>619</v>
      </c>
      <c r="B319" s="5" t="s">
        <v>620</v>
      </c>
      <c r="C319" s="6" t="s">
        <v>12</v>
      </c>
      <c r="D319" s="7">
        <v>10</v>
      </c>
      <c r="E319" s="17">
        <f t="shared" si="181"/>
        <v>24.81</v>
      </c>
      <c r="F319" s="11">
        <v>302.5</v>
      </c>
      <c r="G319" s="10">
        <f t="shared" si="182"/>
        <v>6.68</v>
      </c>
      <c r="H319" s="11"/>
      <c r="I319" s="10">
        <f t="shared" si="183"/>
        <v>31.49</v>
      </c>
      <c r="J319" s="32">
        <f t="shared" si="184"/>
        <v>314.89999999999998</v>
      </c>
      <c r="K319" s="4" t="s">
        <v>595</v>
      </c>
      <c r="L319" s="4"/>
      <c r="M319" s="4">
        <v>113.03</v>
      </c>
      <c r="N319" s="4"/>
      <c r="O319" s="4"/>
      <c r="P319" s="4"/>
      <c r="Q319" s="4"/>
      <c r="R319" s="4"/>
      <c r="S319" s="4"/>
      <c r="T319" s="4"/>
    </row>
    <row r="320" spans="1:20" ht="51" x14ac:dyDescent="0.25">
      <c r="A320" s="31" t="s">
        <v>621</v>
      </c>
      <c r="B320" s="5" t="s">
        <v>622</v>
      </c>
      <c r="C320" s="6" t="s">
        <v>12</v>
      </c>
      <c r="D320" s="7">
        <v>8</v>
      </c>
      <c r="E320" s="17">
        <f t="shared" si="181"/>
        <v>84.94</v>
      </c>
      <c r="F320" s="11">
        <v>828.72</v>
      </c>
      <c r="G320" s="10">
        <f t="shared" si="182"/>
        <v>22.87</v>
      </c>
      <c r="H320" s="11"/>
      <c r="I320" s="10">
        <f t="shared" si="183"/>
        <v>107.81</v>
      </c>
      <c r="J320" s="32">
        <f t="shared" si="184"/>
        <v>862.48</v>
      </c>
      <c r="K320" s="4" t="s">
        <v>597</v>
      </c>
      <c r="L320" s="4"/>
      <c r="M320" s="4">
        <v>113.03</v>
      </c>
      <c r="N320" s="4"/>
      <c r="O320" s="4"/>
      <c r="P320" s="4"/>
      <c r="Q320" s="4"/>
      <c r="R320" s="4"/>
      <c r="S320" s="4"/>
      <c r="T320" s="4"/>
    </row>
    <row r="321" spans="1:20" ht="51" x14ac:dyDescent="0.25">
      <c r="A321" s="31" t="s">
        <v>623</v>
      </c>
      <c r="B321" s="5" t="s">
        <v>624</v>
      </c>
      <c r="C321" s="6" t="s">
        <v>12</v>
      </c>
      <c r="D321" s="7">
        <v>2</v>
      </c>
      <c r="E321" s="17">
        <f t="shared" si="181"/>
        <v>236.11</v>
      </c>
      <c r="F321" s="11">
        <v>575.88</v>
      </c>
      <c r="G321" s="10">
        <f t="shared" si="182"/>
        <v>63.58</v>
      </c>
      <c r="H321" s="11"/>
      <c r="I321" s="10">
        <f t="shared" si="183"/>
        <v>299.69</v>
      </c>
      <c r="J321" s="32">
        <f t="shared" si="184"/>
        <v>599.38</v>
      </c>
      <c r="K321" s="4" t="s">
        <v>599</v>
      </c>
      <c r="L321" s="4"/>
      <c r="M321" s="4">
        <v>1287.17</v>
      </c>
      <c r="N321" s="4"/>
      <c r="O321" s="4"/>
      <c r="P321" s="4"/>
      <c r="Q321" s="4"/>
      <c r="R321" s="4"/>
      <c r="S321" s="4"/>
      <c r="T321" s="4"/>
    </row>
    <row r="322" spans="1:20" ht="38.25" x14ac:dyDescent="0.25">
      <c r="A322" s="31" t="s">
        <v>625</v>
      </c>
      <c r="B322" s="5" t="s">
        <v>626</v>
      </c>
      <c r="C322" s="6" t="s">
        <v>12</v>
      </c>
      <c r="D322" s="7">
        <v>6</v>
      </c>
      <c r="E322" s="17">
        <f t="shared" si="181"/>
        <v>30</v>
      </c>
      <c r="F322" s="11">
        <v>219.48</v>
      </c>
      <c r="G322" s="10">
        <f t="shared" si="182"/>
        <v>8.07</v>
      </c>
      <c r="H322" s="11"/>
      <c r="I322" s="10">
        <f t="shared" si="183"/>
        <v>38.07</v>
      </c>
      <c r="J322" s="32">
        <f t="shared" si="184"/>
        <v>228.42</v>
      </c>
      <c r="K322" s="4" t="s">
        <v>601</v>
      </c>
      <c r="L322" s="4"/>
      <c r="M322" s="4">
        <v>1479</v>
      </c>
      <c r="N322" s="4"/>
      <c r="O322" s="4"/>
      <c r="P322" s="4"/>
      <c r="Q322" s="4"/>
      <c r="R322" s="4"/>
      <c r="S322" s="4"/>
      <c r="T322" s="4"/>
    </row>
    <row r="323" spans="1:20" ht="76.5" x14ac:dyDescent="0.25">
      <c r="A323" s="31" t="s">
        <v>627</v>
      </c>
      <c r="B323" s="5" t="s">
        <v>628</v>
      </c>
      <c r="C323" s="6" t="s">
        <v>12</v>
      </c>
      <c r="D323" s="7">
        <v>6</v>
      </c>
      <c r="E323" s="17">
        <f t="shared" si="181"/>
        <v>142.94999999999999</v>
      </c>
      <c r="F323" s="11">
        <v>1045.98</v>
      </c>
      <c r="G323" s="10">
        <f t="shared" si="182"/>
        <v>38.49</v>
      </c>
      <c r="H323" s="11"/>
      <c r="I323" s="10">
        <f t="shared" si="183"/>
        <v>181.44</v>
      </c>
      <c r="J323" s="32">
        <f t="shared" si="184"/>
        <v>1088.6400000000001</v>
      </c>
      <c r="K323" s="4" t="s">
        <v>603</v>
      </c>
      <c r="L323" s="4"/>
      <c r="M323" s="4">
        <v>2194.9299999999998</v>
      </c>
      <c r="N323" s="4"/>
      <c r="O323" s="4"/>
      <c r="P323" s="4"/>
      <c r="Q323" s="4"/>
      <c r="R323" s="4"/>
      <c r="S323" s="4"/>
      <c r="T323" s="4"/>
    </row>
    <row r="324" spans="1:20" ht="89.25" x14ac:dyDescent="0.25">
      <c r="A324" s="31" t="s">
        <v>629</v>
      </c>
      <c r="B324" s="5" t="s">
        <v>630</v>
      </c>
      <c r="C324" s="6" t="s">
        <v>12</v>
      </c>
      <c r="D324" s="7">
        <v>2</v>
      </c>
      <c r="E324" s="17">
        <f t="shared" si="181"/>
        <v>518.41999999999996</v>
      </c>
      <c r="F324" s="11">
        <v>1264.44</v>
      </c>
      <c r="G324" s="10">
        <f t="shared" si="182"/>
        <v>139.61000000000001</v>
      </c>
      <c r="H324" s="11"/>
      <c r="I324" s="10">
        <f t="shared" si="183"/>
        <v>658.03</v>
      </c>
      <c r="J324" s="32">
        <f t="shared" si="184"/>
        <v>1316.06</v>
      </c>
      <c r="K324" s="4" t="s">
        <v>605</v>
      </c>
      <c r="L324" s="4"/>
      <c r="M324" s="4">
        <v>1709.32</v>
      </c>
      <c r="N324" s="4"/>
      <c r="O324" s="4"/>
      <c r="P324" s="4"/>
      <c r="Q324" s="4"/>
      <c r="R324" s="4"/>
      <c r="S324" s="4"/>
      <c r="T324" s="4"/>
    </row>
    <row r="325" spans="1:20" ht="38.25" x14ac:dyDescent="0.25">
      <c r="A325" s="31" t="s">
        <v>631</v>
      </c>
      <c r="B325" s="5" t="s">
        <v>632</v>
      </c>
      <c r="C325" s="6" t="s">
        <v>12</v>
      </c>
      <c r="D325" s="7">
        <v>2</v>
      </c>
      <c r="E325" s="17">
        <f t="shared" si="181"/>
        <v>382.12</v>
      </c>
      <c r="F325" s="11">
        <v>932</v>
      </c>
      <c r="G325" s="10">
        <f t="shared" si="182"/>
        <v>102.9</v>
      </c>
      <c r="H325" s="11"/>
      <c r="I325" s="10">
        <f t="shared" si="183"/>
        <v>485.02</v>
      </c>
      <c r="J325" s="32">
        <f t="shared" si="184"/>
        <v>970.04</v>
      </c>
      <c r="K325" s="4" t="s">
        <v>607</v>
      </c>
      <c r="L325" s="4"/>
      <c r="M325" s="4">
        <v>1720.55</v>
      </c>
      <c r="N325" s="4"/>
      <c r="O325" s="4"/>
      <c r="P325" s="4"/>
      <c r="Q325" s="4"/>
      <c r="R325" s="4"/>
      <c r="S325" s="4"/>
      <c r="T325" s="4"/>
    </row>
    <row r="326" spans="1:20" ht="25.5" x14ac:dyDescent="0.25">
      <c r="A326" s="31" t="s">
        <v>633</v>
      </c>
      <c r="B326" s="5" t="s">
        <v>634</v>
      </c>
      <c r="C326" s="6" t="s">
        <v>12</v>
      </c>
      <c r="D326" s="7">
        <v>8</v>
      </c>
      <c r="E326" s="17">
        <f t="shared" si="181"/>
        <v>137.47999999999999</v>
      </c>
      <c r="F326" s="11">
        <v>1341.28</v>
      </c>
      <c r="G326" s="10">
        <f t="shared" si="182"/>
        <v>37.020000000000003</v>
      </c>
      <c r="H326" s="11"/>
      <c r="I326" s="10">
        <f t="shared" si="183"/>
        <v>174.5</v>
      </c>
      <c r="J326" s="32">
        <f t="shared" si="184"/>
        <v>1396</v>
      </c>
      <c r="K326" s="4" t="s">
        <v>609</v>
      </c>
      <c r="L326" s="4"/>
      <c r="M326" s="4"/>
      <c r="N326" s="4"/>
      <c r="O326" s="4"/>
      <c r="P326" s="4"/>
      <c r="Q326" s="4"/>
      <c r="R326" s="4"/>
      <c r="S326" s="4"/>
      <c r="T326" s="4"/>
    </row>
    <row r="327" spans="1:20" x14ac:dyDescent="0.25">
      <c r="A327" s="30" t="s">
        <v>635</v>
      </c>
      <c r="B327" s="74" t="s">
        <v>636</v>
      </c>
      <c r="C327" s="75"/>
      <c r="D327" s="75"/>
      <c r="E327" s="75"/>
      <c r="F327" s="75"/>
      <c r="G327" s="75"/>
      <c r="H327" s="75"/>
      <c r="I327" s="75"/>
      <c r="J327" s="76"/>
      <c r="K327" s="4" t="s">
        <v>611</v>
      </c>
      <c r="L327" s="4"/>
      <c r="M327" s="4">
        <v>469.89</v>
      </c>
      <c r="N327" s="4"/>
      <c r="O327" s="4"/>
      <c r="P327" s="4"/>
      <c r="Q327" s="4"/>
      <c r="R327" s="4"/>
      <c r="S327" s="4"/>
      <c r="T327" s="4"/>
    </row>
    <row r="328" spans="1:20" ht="25.5" x14ac:dyDescent="0.25">
      <c r="A328" s="31" t="s">
        <v>637</v>
      </c>
      <c r="B328" s="5" t="s">
        <v>638</v>
      </c>
      <c r="C328" s="6" t="s">
        <v>12</v>
      </c>
      <c r="D328" s="7">
        <v>2</v>
      </c>
      <c r="E328" s="17">
        <f t="shared" ref="E328:E336" si="185">ROUND(M339*(1-18%),2)</f>
        <v>466.81</v>
      </c>
      <c r="F328" s="11">
        <v>1138.56</v>
      </c>
      <c r="G328" s="10">
        <f t="shared" ref="G328:G336" si="186">TRUNC(E328*0.2693,2)</f>
        <v>125.71</v>
      </c>
      <c r="H328" s="11"/>
      <c r="I328" s="10">
        <f t="shared" ref="I328:I336" si="187">H328+G328+E328</f>
        <v>592.52</v>
      </c>
      <c r="J328" s="32">
        <f t="shared" ref="J328:J336" si="188">TRUNC(I328*D328,2)</f>
        <v>1185.04</v>
      </c>
      <c r="K328" s="4">
        <v>100858</v>
      </c>
      <c r="L328" s="4"/>
      <c r="M328" s="4">
        <v>24.68</v>
      </c>
      <c r="N328" s="4"/>
      <c r="O328" s="4"/>
      <c r="P328" s="4"/>
      <c r="Q328" s="4"/>
      <c r="R328" s="4"/>
      <c r="S328" s="4"/>
      <c r="T328" s="4"/>
    </row>
    <row r="329" spans="1:20" ht="38.25" x14ac:dyDescent="0.25">
      <c r="A329" s="31" t="s">
        <v>639</v>
      </c>
      <c r="B329" s="5" t="s">
        <v>640</v>
      </c>
      <c r="C329" s="6" t="s">
        <v>12</v>
      </c>
      <c r="D329" s="7">
        <v>6</v>
      </c>
      <c r="E329" s="17">
        <f t="shared" si="185"/>
        <v>23.17</v>
      </c>
      <c r="F329" s="11">
        <v>169.5</v>
      </c>
      <c r="G329" s="10">
        <f t="shared" si="186"/>
        <v>6.23</v>
      </c>
      <c r="H329" s="11"/>
      <c r="I329" s="10">
        <f t="shared" si="187"/>
        <v>29.400000000000002</v>
      </c>
      <c r="J329" s="32">
        <f t="shared" si="188"/>
        <v>176.4</v>
      </c>
      <c r="K329" s="4">
        <v>86877</v>
      </c>
      <c r="L329" s="4"/>
      <c r="M329" s="4">
        <v>122.23</v>
      </c>
      <c r="N329" s="4"/>
      <c r="O329" s="4"/>
      <c r="P329" s="4"/>
      <c r="Q329" s="4"/>
      <c r="R329" s="4"/>
      <c r="S329" s="4"/>
      <c r="T329" s="4"/>
    </row>
    <row r="330" spans="1:20" ht="51" x14ac:dyDescent="0.25">
      <c r="A330" s="31" t="s">
        <v>641</v>
      </c>
      <c r="B330" s="5" t="s">
        <v>642</v>
      </c>
      <c r="C330" s="6" t="s">
        <v>12</v>
      </c>
      <c r="D330" s="7">
        <v>2</v>
      </c>
      <c r="E330" s="17">
        <f t="shared" si="185"/>
        <v>187.59</v>
      </c>
      <c r="F330" s="11">
        <v>457.54</v>
      </c>
      <c r="G330" s="10">
        <f t="shared" si="186"/>
        <v>50.51</v>
      </c>
      <c r="H330" s="11"/>
      <c r="I330" s="10">
        <f t="shared" si="187"/>
        <v>238.1</v>
      </c>
      <c r="J330" s="32">
        <f t="shared" si="188"/>
        <v>476.2</v>
      </c>
      <c r="K330" s="4">
        <v>86881</v>
      </c>
      <c r="L330" s="4"/>
      <c r="M330" s="4">
        <v>30.25</v>
      </c>
      <c r="N330" s="4"/>
      <c r="O330" s="4"/>
      <c r="P330" s="4"/>
      <c r="Q330" s="4"/>
      <c r="R330" s="4"/>
      <c r="S330" s="4"/>
      <c r="T330" s="4"/>
    </row>
    <row r="331" spans="1:20" ht="51" x14ac:dyDescent="0.25">
      <c r="A331" s="31" t="s">
        <v>643</v>
      </c>
      <c r="B331" s="5" t="s">
        <v>644</v>
      </c>
      <c r="C331" s="6" t="s">
        <v>12</v>
      </c>
      <c r="D331" s="7">
        <v>8</v>
      </c>
      <c r="E331" s="17">
        <f t="shared" si="185"/>
        <v>194.39</v>
      </c>
      <c r="F331" s="11">
        <v>1896.48</v>
      </c>
      <c r="G331" s="10">
        <f t="shared" si="186"/>
        <v>52.34</v>
      </c>
      <c r="H331" s="11"/>
      <c r="I331" s="10">
        <f t="shared" si="187"/>
        <v>246.73</v>
      </c>
      <c r="J331" s="32">
        <f t="shared" si="188"/>
        <v>1973.84</v>
      </c>
      <c r="K331" s="4">
        <v>86886</v>
      </c>
      <c r="L331" s="4"/>
      <c r="M331" s="4">
        <v>103.59</v>
      </c>
      <c r="N331" s="4"/>
      <c r="O331" s="4"/>
      <c r="P331" s="4"/>
      <c r="Q331" s="4"/>
      <c r="R331" s="4"/>
      <c r="S331" s="4"/>
      <c r="T331" s="4"/>
    </row>
    <row r="332" spans="1:20" ht="51" x14ac:dyDescent="0.25">
      <c r="A332" s="31" t="s">
        <v>645</v>
      </c>
      <c r="B332" s="5" t="s">
        <v>646</v>
      </c>
      <c r="C332" s="6" t="s">
        <v>12</v>
      </c>
      <c r="D332" s="7">
        <v>6</v>
      </c>
      <c r="E332" s="17">
        <f t="shared" si="185"/>
        <v>39.06</v>
      </c>
      <c r="F332" s="11">
        <v>285.77999999999997</v>
      </c>
      <c r="G332" s="10">
        <f t="shared" si="186"/>
        <v>10.51</v>
      </c>
      <c r="H332" s="11"/>
      <c r="I332" s="10">
        <f t="shared" si="187"/>
        <v>49.57</v>
      </c>
      <c r="J332" s="32">
        <f t="shared" si="188"/>
        <v>297.42</v>
      </c>
      <c r="K332" s="4">
        <v>86901</v>
      </c>
      <c r="L332" s="4"/>
      <c r="M332" s="4">
        <v>287.94</v>
      </c>
      <c r="N332" s="4"/>
      <c r="O332" s="4"/>
      <c r="P332" s="4"/>
      <c r="Q332" s="4"/>
      <c r="R332" s="4"/>
      <c r="S332" s="4"/>
      <c r="T332" s="4"/>
    </row>
    <row r="333" spans="1:20" ht="38.25" x14ac:dyDescent="0.25">
      <c r="A333" s="31" t="s">
        <v>647</v>
      </c>
      <c r="B333" s="5" t="s">
        <v>648</v>
      </c>
      <c r="C333" s="6" t="s">
        <v>649</v>
      </c>
      <c r="D333" s="7">
        <v>2</v>
      </c>
      <c r="E333" s="17">
        <f t="shared" si="185"/>
        <v>398.47</v>
      </c>
      <c r="F333" s="11">
        <v>971.88</v>
      </c>
      <c r="G333" s="10">
        <f t="shared" si="186"/>
        <v>107.3</v>
      </c>
      <c r="H333" s="11"/>
      <c r="I333" s="10">
        <f t="shared" si="187"/>
        <v>505.77000000000004</v>
      </c>
      <c r="J333" s="32">
        <f t="shared" si="188"/>
        <v>1011.54</v>
      </c>
      <c r="K333" s="4">
        <v>86903</v>
      </c>
      <c r="L333" s="4"/>
      <c r="M333" s="4">
        <v>36.58</v>
      </c>
      <c r="N333" s="4"/>
      <c r="O333" s="4"/>
      <c r="P333" s="4"/>
      <c r="Q333" s="4"/>
      <c r="R333" s="4"/>
      <c r="S333" s="4"/>
      <c r="T333" s="4"/>
    </row>
    <row r="334" spans="1:20" ht="63.75" x14ac:dyDescent="0.25">
      <c r="A334" s="31" t="s">
        <v>650</v>
      </c>
      <c r="B334" s="5" t="s">
        <v>651</v>
      </c>
      <c r="C334" s="6" t="s">
        <v>12</v>
      </c>
      <c r="D334" s="7">
        <v>6</v>
      </c>
      <c r="E334" s="17">
        <f t="shared" si="185"/>
        <v>79.430000000000007</v>
      </c>
      <c r="F334" s="11">
        <v>581.16</v>
      </c>
      <c r="G334" s="10">
        <f t="shared" si="186"/>
        <v>21.39</v>
      </c>
      <c r="H334" s="11"/>
      <c r="I334" s="10">
        <f t="shared" si="187"/>
        <v>100.82000000000001</v>
      </c>
      <c r="J334" s="32">
        <f t="shared" si="188"/>
        <v>604.91999999999996</v>
      </c>
      <c r="K334" s="4">
        <v>86914</v>
      </c>
      <c r="L334" s="4"/>
      <c r="M334" s="4">
        <v>174.33</v>
      </c>
      <c r="N334" s="4"/>
      <c r="O334" s="4"/>
      <c r="P334" s="4"/>
      <c r="Q334" s="4"/>
      <c r="R334" s="4"/>
      <c r="S334" s="4"/>
      <c r="T334" s="4"/>
    </row>
    <row r="335" spans="1:20" ht="25.5" x14ac:dyDescent="0.25">
      <c r="A335" s="31" t="s">
        <v>652</v>
      </c>
      <c r="B335" s="5" t="s">
        <v>653</v>
      </c>
      <c r="C335" s="6" t="s">
        <v>12</v>
      </c>
      <c r="D335" s="7">
        <v>8</v>
      </c>
      <c r="E335" s="17">
        <f t="shared" si="185"/>
        <v>36.479999999999997</v>
      </c>
      <c r="F335" s="11">
        <v>355.92</v>
      </c>
      <c r="G335" s="10">
        <f t="shared" si="186"/>
        <v>9.82</v>
      </c>
      <c r="H335" s="11"/>
      <c r="I335" s="10">
        <f t="shared" si="187"/>
        <v>46.3</v>
      </c>
      <c r="J335" s="32">
        <f t="shared" si="188"/>
        <v>370.4</v>
      </c>
      <c r="K335" s="4">
        <v>95470</v>
      </c>
      <c r="L335" s="4"/>
      <c r="M335" s="4">
        <v>632.22</v>
      </c>
      <c r="N335" s="4"/>
      <c r="O335" s="4"/>
      <c r="P335" s="4"/>
      <c r="Q335" s="4"/>
      <c r="R335" s="4"/>
      <c r="S335" s="4"/>
      <c r="T335" s="4"/>
    </row>
    <row r="336" spans="1:20" ht="25.5" x14ac:dyDescent="0.25">
      <c r="A336" s="31" t="s">
        <v>654</v>
      </c>
      <c r="B336" s="5" t="s">
        <v>655</v>
      </c>
      <c r="C336" s="6" t="s">
        <v>12</v>
      </c>
      <c r="D336" s="7">
        <v>10</v>
      </c>
      <c r="E336" s="17">
        <f t="shared" si="185"/>
        <v>16.29</v>
      </c>
      <c r="F336" s="11">
        <v>198.6</v>
      </c>
      <c r="G336" s="10">
        <f t="shared" si="186"/>
        <v>4.38</v>
      </c>
      <c r="H336" s="11"/>
      <c r="I336" s="10">
        <f t="shared" si="187"/>
        <v>20.669999999999998</v>
      </c>
      <c r="J336" s="32">
        <f t="shared" si="188"/>
        <v>206.7</v>
      </c>
      <c r="K336" s="4">
        <v>95472</v>
      </c>
      <c r="L336" s="4"/>
      <c r="M336" s="4">
        <v>466</v>
      </c>
      <c r="N336" s="4"/>
      <c r="O336" s="4"/>
      <c r="P336" s="4"/>
      <c r="Q336" s="4"/>
      <c r="R336" s="4"/>
      <c r="S336" s="4"/>
      <c r="T336" s="4"/>
    </row>
    <row r="337" spans="1:20" x14ac:dyDescent="0.25">
      <c r="A337" s="30" t="s">
        <v>656</v>
      </c>
      <c r="B337" s="74" t="s">
        <v>657</v>
      </c>
      <c r="C337" s="75"/>
      <c r="D337" s="75"/>
      <c r="E337" s="75"/>
      <c r="F337" s="75"/>
      <c r="G337" s="75"/>
      <c r="H337" s="75"/>
      <c r="I337" s="75"/>
      <c r="J337" s="76"/>
      <c r="K337" s="4" t="s">
        <v>631</v>
      </c>
      <c r="L337" s="4"/>
      <c r="M337" s="4">
        <v>167.66</v>
      </c>
      <c r="N337" s="4"/>
      <c r="O337" s="4"/>
      <c r="P337" s="4"/>
      <c r="Q337" s="4"/>
      <c r="R337" s="4"/>
      <c r="S337" s="4"/>
      <c r="T337" s="4"/>
    </row>
    <row r="338" spans="1:20" ht="38.25" x14ac:dyDescent="0.25">
      <c r="A338" s="31" t="s">
        <v>617</v>
      </c>
      <c r="B338" s="5" t="s">
        <v>618</v>
      </c>
      <c r="C338" s="6" t="s">
        <v>12</v>
      </c>
      <c r="D338" s="7">
        <v>14</v>
      </c>
      <c r="E338" s="17">
        <f>ROUND(M349*(1-18%),2)</f>
        <v>100.23</v>
      </c>
      <c r="F338" s="11">
        <v>1711.22</v>
      </c>
      <c r="G338" s="10">
        <f t="shared" ref="G338:G341" si="189">TRUNC(E338*0.2693,2)</f>
        <v>26.99</v>
      </c>
      <c r="H338" s="11"/>
      <c r="I338" s="10">
        <f t="shared" ref="I338:I341" si="190">H338+G338+E338</f>
        <v>127.22</v>
      </c>
      <c r="J338" s="32">
        <f t="shared" ref="J338:J341" si="191">TRUNC(I338*D338,2)</f>
        <v>1781.08</v>
      </c>
      <c r="K338" s="4" t="s">
        <v>633</v>
      </c>
      <c r="L338" s="4"/>
      <c r="M338" s="4"/>
      <c r="N338" s="4"/>
      <c r="O338" s="4"/>
      <c r="P338" s="4"/>
      <c r="Q338" s="4"/>
      <c r="R338" s="4"/>
      <c r="S338" s="4"/>
      <c r="T338" s="4"/>
    </row>
    <row r="339" spans="1:20" ht="25.5" x14ac:dyDescent="0.25">
      <c r="A339" s="31" t="s">
        <v>658</v>
      </c>
      <c r="B339" s="5" t="s">
        <v>659</v>
      </c>
      <c r="C339" s="6" t="s">
        <v>12</v>
      </c>
      <c r="D339" s="7">
        <v>5</v>
      </c>
      <c r="E339" s="17">
        <f>ROUND(M350*(1-18%),2)</f>
        <v>706.37</v>
      </c>
      <c r="F339" s="11">
        <v>4307.1499999999996</v>
      </c>
      <c r="G339" s="10">
        <f t="shared" si="189"/>
        <v>190.22</v>
      </c>
      <c r="H339" s="11"/>
      <c r="I339" s="10">
        <f t="shared" si="190"/>
        <v>896.59</v>
      </c>
      <c r="J339" s="32">
        <f t="shared" si="191"/>
        <v>4482.95</v>
      </c>
      <c r="K339" s="4" t="s">
        <v>635</v>
      </c>
      <c r="L339" s="4"/>
      <c r="M339" s="4">
        <v>569.28</v>
      </c>
      <c r="N339" s="4"/>
      <c r="O339" s="4"/>
      <c r="P339" s="4"/>
      <c r="Q339" s="4"/>
      <c r="R339" s="4"/>
      <c r="S339" s="4"/>
      <c r="T339" s="4"/>
    </row>
    <row r="340" spans="1:20" ht="38.25" x14ac:dyDescent="0.25">
      <c r="A340" s="31" t="s">
        <v>660</v>
      </c>
      <c r="B340" s="5" t="s">
        <v>661</v>
      </c>
      <c r="C340" s="6" t="s">
        <v>12</v>
      </c>
      <c r="D340" s="7">
        <v>5</v>
      </c>
      <c r="E340" s="17">
        <f>ROUND(M351*(1-18%),2)</f>
        <v>247.46</v>
      </c>
      <c r="F340" s="11">
        <v>1508.9</v>
      </c>
      <c r="G340" s="10">
        <f t="shared" si="189"/>
        <v>66.64</v>
      </c>
      <c r="H340" s="11"/>
      <c r="I340" s="10">
        <f t="shared" si="190"/>
        <v>314.10000000000002</v>
      </c>
      <c r="J340" s="32">
        <f t="shared" si="191"/>
        <v>1570.5</v>
      </c>
      <c r="K340" s="4" t="s">
        <v>637</v>
      </c>
      <c r="L340" s="4"/>
      <c r="M340" s="4">
        <v>28.25</v>
      </c>
      <c r="N340" s="4"/>
      <c r="O340" s="4"/>
      <c r="P340" s="4"/>
      <c r="Q340" s="4"/>
      <c r="R340" s="4"/>
      <c r="S340" s="4"/>
      <c r="T340" s="4"/>
    </row>
    <row r="341" spans="1:20" ht="38.25" x14ac:dyDescent="0.25">
      <c r="A341" s="31" t="s">
        <v>662</v>
      </c>
      <c r="B341" s="5" t="s">
        <v>663</v>
      </c>
      <c r="C341" s="6" t="s">
        <v>12</v>
      </c>
      <c r="D341" s="7">
        <v>9</v>
      </c>
      <c r="E341" s="17">
        <f>ROUND(M352*(1-18%),2)</f>
        <v>268.39999999999998</v>
      </c>
      <c r="F341" s="11">
        <v>2945.88</v>
      </c>
      <c r="G341" s="10">
        <f t="shared" si="189"/>
        <v>72.28</v>
      </c>
      <c r="H341" s="11"/>
      <c r="I341" s="10">
        <f t="shared" si="190"/>
        <v>340.67999999999995</v>
      </c>
      <c r="J341" s="32">
        <f t="shared" si="191"/>
        <v>3066.12</v>
      </c>
      <c r="K341" s="4">
        <v>100849</v>
      </c>
      <c r="L341" s="4"/>
      <c r="M341" s="4">
        <v>228.77</v>
      </c>
      <c r="N341" s="4"/>
      <c r="O341" s="4"/>
      <c r="P341" s="4"/>
      <c r="Q341" s="4"/>
      <c r="R341" s="4"/>
      <c r="S341" s="4"/>
      <c r="T341" s="4"/>
    </row>
    <row r="342" spans="1:20" x14ac:dyDescent="0.25">
      <c r="A342" s="30" t="s">
        <v>664</v>
      </c>
      <c r="B342" s="74" t="s">
        <v>665</v>
      </c>
      <c r="C342" s="75"/>
      <c r="D342" s="75"/>
      <c r="E342" s="75"/>
      <c r="F342" s="75"/>
      <c r="G342" s="75"/>
      <c r="H342" s="75"/>
      <c r="I342" s="75"/>
      <c r="J342" s="76"/>
      <c r="K342" s="4">
        <v>100867</v>
      </c>
      <c r="L342" s="4"/>
      <c r="M342" s="4">
        <v>237.06</v>
      </c>
      <c r="N342" s="4"/>
      <c r="O342" s="4"/>
      <c r="P342" s="4"/>
      <c r="Q342" s="4"/>
      <c r="R342" s="4"/>
      <c r="S342" s="4"/>
      <c r="T342" s="4"/>
    </row>
    <row r="343" spans="1:20" x14ac:dyDescent="0.25">
      <c r="A343" s="30" t="s">
        <v>666</v>
      </c>
      <c r="B343" s="74" t="s">
        <v>667</v>
      </c>
      <c r="C343" s="75"/>
      <c r="D343" s="75"/>
      <c r="E343" s="75"/>
      <c r="F343" s="75"/>
      <c r="G343" s="75"/>
      <c r="H343" s="75"/>
      <c r="I343" s="75"/>
      <c r="J343" s="76"/>
      <c r="K343" s="4">
        <v>100868</v>
      </c>
      <c r="L343" s="4"/>
      <c r="M343" s="4">
        <v>47.63</v>
      </c>
      <c r="N343" s="4"/>
      <c r="O343" s="4"/>
      <c r="P343" s="4"/>
      <c r="Q343" s="4"/>
      <c r="R343" s="4"/>
      <c r="S343" s="4"/>
      <c r="T343" s="4"/>
    </row>
    <row r="344" spans="1:20" ht="63.75" x14ac:dyDescent="0.25">
      <c r="A344" s="31" t="s">
        <v>668</v>
      </c>
      <c r="B344" s="5" t="s">
        <v>669</v>
      </c>
      <c r="C344" s="6" t="s">
        <v>12</v>
      </c>
      <c r="D344" s="7">
        <v>36</v>
      </c>
      <c r="E344" s="17">
        <f t="shared" ref="E344:E350" si="192">ROUND(M355*(1-18%),2)</f>
        <v>20.5</v>
      </c>
      <c r="F344" s="11">
        <v>900</v>
      </c>
      <c r="G344" s="10">
        <f t="shared" ref="G344:G350" si="193">TRUNC(E344*0.2693,2)</f>
        <v>5.52</v>
      </c>
      <c r="H344" s="11"/>
      <c r="I344" s="10">
        <f t="shared" ref="I344:I350" si="194">H344+G344+E344</f>
        <v>26.02</v>
      </c>
      <c r="J344" s="32">
        <f t="shared" ref="J344:J350" si="195">TRUNC(I344*D344,2)</f>
        <v>936.72</v>
      </c>
      <c r="K344" s="4">
        <v>95547</v>
      </c>
      <c r="L344" s="4"/>
      <c r="M344" s="4">
        <v>485.94</v>
      </c>
      <c r="N344" s="4"/>
      <c r="O344" s="4"/>
      <c r="P344" s="4"/>
      <c r="Q344" s="4"/>
      <c r="R344" s="4"/>
      <c r="S344" s="4"/>
      <c r="T344" s="4"/>
    </row>
    <row r="345" spans="1:20" ht="63.75" x14ac:dyDescent="0.25">
      <c r="A345" s="31" t="s">
        <v>670</v>
      </c>
      <c r="B345" s="5" t="s">
        <v>671</v>
      </c>
      <c r="C345" s="6" t="s">
        <v>12</v>
      </c>
      <c r="D345" s="7">
        <v>21</v>
      </c>
      <c r="E345" s="17">
        <f t="shared" si="192"/>
        <v>23.71</v>
      </c>
      <c r="F345" s="11">
        <v>607.11</v>
      </c>
      <c r="G345" s="10">
        <f t="shared" si="193"/>
        <v>6.38</v>
      </c>
      <c r="H345" s="11"/>
      <c r="I345" s="10">
        <f t="shared" si="194"/>
        <v>30.09</v>
      </c>
      <c r="J345" s="32">
        <f t="shared" si="195"/>
        <v>631.89</v>
      </c>
      <c r="K345" s="4" t="s">
        <v>647</v>
      </c>
      <c r="L345" s="4"/>
      <c r="M345" s="4">
        <v>96.86</v>
      </c>
      <c r="N345" s="4"/>
      <c r="O345" s="4"/>
      <c r="P345" s="4"/>
      <c r="Q345" s="4"/>
      <c r="R345" s="4"/>
      <c r="S345" s="4"/>
      <c r="T345" s="4"/>
    </row>
    <row r="346" spans="1:20" ht="63.75" x14ac:dyDescent="0.25">
      <c r="A346" s="31" t="s">
        <v>672</v>
      </c>
      <c r="B346" s="5" t="s">
        <v>673</v>
      </c>
      <c r="C346" s="6" t="s">
        <v>12</v>
      </c>
      <c r="D346" s="7">
        <v>5</v>
      </c>
      <c r="E346" s="17">
        <f t="shared" si="192"/>
        <v>12.25</v>
      </c>
      <c r="F346" s="11">
        <v>74.7</v>
      </c>
      <c r="G346" s="10">
        <f t="shared" si="193"/>
        <v>3.29</v>
      </c>
      <c r="H346" s="11"/>
      <c r="I346" s="10">
        <f t="shared" si="194"/>
        <v>15.54</v>
      </c>
      <c r="J346" s="32">
        <f t="shared" si="195"/>
        <v>77.7</v>
      </c>
      <c r="K346" s="4" t="s">
        <v>650</v>
      </c>
      <c r="L346" s="4"/>
      <c r="M346" s="4">
        <v>44.49</v>
      </c>
      <c r="N346" s="4"/>
      <c r="O346" s="4"/>
      <c r="P346" s="4"/>
      <c r="Q346" s="4"/>
      <c r="R346" s="4"/>
      <c r="S346" s="4"/>
      <c r="T346" s="4"/>
    </row>
    <row r="347" spans="1:20" ht="63.75" x14ac:dyDescent="0.25">
      <c r="A347" s="31" t="s">
        <v>674</v>
      </c>
      <c r="B347" s="5" t="s">
        <v>675</v>
      </c>
      <c r="C347" s="6" t="s">
        <v>12</v>
      </c>
      <c r="D347" s="7">
        <v>14</v>
      </c>
      <c r="E347" s="17">
        <f t="shared" si="192"/>
        <v>29.09</v>
      </c>
      <c r="F347" s="11">
        <v>496.58</v>
      </c>
      <c r="G347" s="10">
        <f t="shared" si="193"/>
        <v>7.83</v>
      </c>
      <c r="H347" s="11"/>
      <c r="I347" s="10">
        <f t="shared" si="194"/>
        <v>36.92</v>
      </c>
      <c r="J347" s="32">
        <f t="shared" si="195"/>
        <v>516.88</v>
      </c>
      <c r="K347" s="4" t="s">
        <v>652</v>
      </c>
      <c r="L347" s="4"/>
      <c r="M347" s="4">
        <v>19.86</v>
      </c>
      <c r="N347" s="4"/>
      <c r="O347" s="4"/>
      <c r="P347" s="4"/>
      <c r="Q347" s="4"/>
      <c r="R347" s="4"/>
      <c r="S347" s="4"/>
      <c r="T347" s="4"/>
    </row>
    <row r="348" spans="1:20" ht="25.5" x14ac:dyDescent="0.25">
      <c r="A348" s="31" t="s">
        <v>676</v>
      </c>
      <c r="B348" s="5" t="s">
        <v>677</v>
      </c>
      <c r="C348" s="6" t="s">
        <v>46</v>
      </c>
      <c r="D348" s="7">
        <v>6.72</v>
      </c>
      <c r="E348" s="17">
        <f t="shared" si="192"/>
        <v>15.97</v>
      </c>
      <c r="F348" s="11">
        <v>130.83000000000001</v>
      </c>
      <c r="G348" s="10">
        <f t="shared" si="193"/>
        <v>4.3</v>
      </c>
      <c r="H348" s="11"/>
      <c r="I348" s="10">
        <f t="shared" si="194"/>
        <v>20.27</v>
      </c>
      <c r="J348" s="32">
        <f t="shared" si="195"/>
        <v>136.21</v>
      </c>
      <c r="K348" s="4" t="s">
        <v>654</v>
      </c>
      <c r="L348" s="4"/>
      <c r="M348" s="4"/>
      <c r="N348" s="4"/>
      <c r="O348" s="4"/>
      <c r="P348" s="4"/>
      <c r="Q348" s="4"/>
      <c r="R348" s="4"/>
      <c r="S348" s="4"/>
      <c r="T348" s="4"/>
    </row>
    <row r="349" spans="1:20" ht="25.5" x14ac:dyDescent="0.25">
      <c r="A349" s="31" t="s">
        <v>678</v>
      </c>
      <c r="B349" s="5" t="s">
        <v>679</v>
      </c>
      <c r="C349" s="6" t="s">
        <v>31</v>
      </c>
      <c r="D349" s="7">
        <v>0.182</v>
      </c>
      <c r="E349" s="17">
        <f t="shared" si="192"/>
        <v>297.74</v>
      </c>
      <c r="F349" s="11">
        <v>66.08</v>
      </c>
      <c r="G349" s="10">
        <f t="shared" si="193"/>
        <v>80.180000000000007</v>
      </c>
      <c r="H349" s="11"/>
      <c r="I349" s="10">
        <f t="shared" si="194"/>
        <v>377.92</v>
      </c>
      <c r="J349" s="32">
        <f t="shared" si="195"/>
        <v>68.78</v>
      </c>
      <c r="K349" s="4" t="s">
        <v>656</v>
      </c>
      <c r="L349" s="4"/>
      <c r="M349" s="4">
        <v>122.23</v>
      </c>
      <c r="N349" s="4"/>
      <c r="O349" s="4"/>
      <c r="P349" s="4"/>
      <c r="Q349" s="4"/>
      <c r="R349" s="4"/>
      <c r="S349" s="4"/>
      <c r="T349" s="4"/>
    </row>
    <row r="350" spans="1:20" ht="25.5" x14ac:dyDescent="0.25">
      <c r="A350" s="31" t="s">
        <v>680</v>
      </c>
      <c r="B350" s="5" t="s">
        <v>681</v>
      </c>
      <c r="C350" s="6" t="s">
        <v>12</v>
      </c>
      <c r="D350" s="7">
        <v>16</v>
      </c>
      <c r="E350" s="17">
        <f t="shared" si="192"/>
        <v>13.45</v>
      </c>
      <c r="F350" s="11">
        <v>262.39999999999998</v>
      </c>
      <c r="G350" s="10">
        <f t="shared" si="193"/>
        <v>3.62</v>
      </c>
      <c r="H350" s="11"/>
      <c r="I350" s="10">
        <f t="shared" si="194"/>
        <v>17.07</v>
      </c>
      <c r="J350" s="32">
        <f t="shared" si="195"/>
        <v>273.12</v>
      </c>
      <c r="K350" s="4">
        <v>86881</v>
      </c>
      <c r="L350" s="4"/>
      <c r="M350" s="4">
        <v>861.43</v>
      </c>
      <c r="N350" s="4"/>
      <c r="O350" s="4"/>
      <c r="P350" s="4"/>
      <c r="Q350" s="4"/>
      <c r="R350" s="4"/>
      <c r="S350" s="4"/>
      <c r="T350" s="4"/>
    </row>
    <row r="351" spans="1:20" ht="25.5" x14ac:dyDescent="0.25">
      <c r="A351" s="30" t="s">
        <v>682</v>
      </c>
      <c r="B351" s="74" t="s">
        <v>683</v>
      </c>
      <c r="C351" s="75"/>
      <c r="D351" s="75"/>
      <c r="E351" s="75"/>
      <c r="F351" s="75"/>
      <c r="G351" s="75"/>
      <c r="H351" s="75"/>
      <c r="I351" s="75"/>
      <c r="J351" s="76"/>
      <c r="K351" s="4" t="s">
        <v>658</v>
      </c>
      <c r="L351" s="4"/>
      <c r="M351" s="4">
        <v>301.77999999999997</v>
      </c>
      <c r="N351" s="4"/>
      <c r="O351" s="4"/>
      <c r="P351" s="4"/>
      <c r="Q351" s="4"/>
      <c r="R351" s="4"/>
      <c r="S351" s="4"/>
      <c r="T351" s="4"/>
    </row>
    <row r="352" spans="1:20" x14ac:dyDescent="0.25">
      <c r="A352" s="30" t="s">
        <v>684</v>
      </c>
      <c r="B352" s="74" t="s">
        <v>685</v>
      </c>
      <c r="C352" s="75"/>
      <c r="D352" s="75"/>
      <c r="E352" s="75"/>
      <c r="F352" s="75"/>
      <c r="G352" s="75"/>
      <c r="H352" s="75"/>
      <c r="I352" s="75"/>
      <c r="J352" s="76"/>
      <c r="K352" s="4" t="s">
        <v>660</v>
      </c>
      <c r="L352" s="4"/>
      <c r="M352" s="4">
        <v>327.32</v>
      </c>
      <c r="N352" s="4"/>
      <c r="O352" s="4"/>
      <c r="P352" s="4"/>
      <c r="Q352" s="4"/>
      <c r="R352" s="4"/>
      <c r="S352" s="4"/>
      <c r="T352" s="4"/>
    </row>
    <row r="353" spans="1:20" x14ac:dyDescent="0.25">
      <c r="A353" s="31" t="s">
        <v>686</v>
      </c>
      <c r="B353" s="5" t="s">
        <v>687</v>
      </c>
      <c r="C353" s="6" t="s">
        <v>31</v>
      </c>
      <c r="D353" s="7">
        <v>909.5</v>
      </c>
      <c r="E353" s="17">
        <f>ROUND(M364*(1-18%),2)</f>
        <v>8.2899999999999991</v>
      </c>
      <c r="F353" s="11">
        <v>9195.0400000000009</v>
      </c>
      <c r="G353" s="10">
        <f t="shared" ref="G353" si="196">TRUNC(E353*0.2693,2)</f>
        <v>2.23</v>
      </c>
      <c r="H353" s="11"/>
      <c r="I353" s="10">
        <f t="shared" ref="I353" si="197">H353+G353+E353</f>
        <v>10.52</v>
      </c>
      <c r="J353" s="32">
        <f t="shared" ref="J353" si="198">TRUNC(I353*D353,2)</f>
        <v>9567.94</v>
      </c>
      <c r="K353" s="4" t="s">
        <v>662</v>
      </c>
      <c r="L353" s="4"/>
      <c r="M353" s="4"/>
      <c r="N353" s="4"/>
      <c r="O353" s="4"/>
      <c r="P353" s="4"/>
      <c r="Q353" s="4"/>
      <c r="R353" s="4"/>
      <c r="S353" s="4"/>
      <c r="T353" s="4"/>
    </row>
    <row r="354" spans="1:20" x14ac:dyDescent="0.25">
      <c r="A354" s="71" t="s">
        <v>13</v>
      </c>
      <c r="B354" s="72"/>
      <c r="C354" s="72"/>
      <c r="D354" s="72"/>
      <c r="E354" s="72"/>
      <c r="F354" s="72"/>
      <c r="G354" s="72"/>
      <c r="H354" s="72"/>
      <c r="I354" s="73"/>
      <c r="J354" s="32">
        <f>SUM(J148:J353)</f>
        <v>1858321.2899999984</v>
      </c>
      <c r="K354" s="4" t="s">
        <v>664</v>
      </c>
      <c r="L354" s="4"/>
      <c r="M354" s="4"/>
      <c r="N354" s="4"/>
      <c r="O354" s="4"/>
      <c r="P354" s="4"/>
      <c r="Q354" s="4"/>
      <c r="R354" s="4"/>
      <c r="S354" s="4"/>
      <c r="T354" s="4"/>
    </row>
    <row r="355" spans="1:20" x14ac:dyDescent="0.25">
      <c r="A355" s="30" t="s">
        <v>688</v>
      </c>
      <c r="B355" s="74" t="s">
        <v>689</v>
      </c>
      <c r="C355" s="75"/>
      <c r="D355" s="75"/>
      <c r="E355" s="75"/>
      <c r="F355" s="75"/>
      <c r="G355" s="75"/>
      <c r="H355" s="75"/>
      <c r="I355" s="75"/>
      <c r="J355" s="76"/>
      <c r="K355" s="4" t="s">
        <v>666</v>
      </c>
      <c r="L355" s="4"/>
      <c r="M355" s="4">
        <v>25</v>
      </c>
      <c r="N355" s="4"/>
      <c r="O355" s="4"/>
      <c r="P355" s="4"/>
      <c r="Q355" s="4"/>
      <c r="R355" s="4"/>
      <c r="S355" s="4"/>
      <c r="T355" s="4"/>
    </row>
    <row r="356" spans="1:20" x14ac:dyDescent="0.25">
      <c r="A356" s="30" t="s">
        <v>690</v>
      </c>
      <c r="B356" s="74" t="s">
        <v>691</v>
      </c>
      <c r="C356" s="75"/>
      <c r="D356" s="75"/>
      <c r="E356" s="75"/>
      <c r="F356" s="75"/>
      <c r="G356" s="75"/>
      <c r="H356" s="75"/>
      <c r="I356" s="75"/>
      <c r="J356" s="76"/>
      <c r="K356" s="4" t="s">
        <v>668</v>
      </c>
      <c r="L356" s="4"/>
      <c r="M356" s="4">
        <v>28.91</v>
      </c>
      <c r="N356" s="4"/>
      <c r="O356" s="4"/>
      <c r="P356" s="4"/>
      <c r="Q356" s="4"/>
      <c r="R356" s="4"/>
      <c r="S356" s="4"/>
      <c r="T356" s="4"/>
    </row>
    <row r="357" spans="1:20" x14ac:dyDescent="0.25">
      <c r="A357" s="30" t="s">
        <v>692</v>
      </c>
      <c r="B357" s="74" t="s">
        <v>693</v>
      </c>
      <c r="C357" s="75"/>
      <c r="D357" s="75"/>
      <c r="E357" s="75"/>
      <c r="F357" s="75"/>
      <c r="G357" s="75"/>
      <c r="H357" s="75"/>
      <c r="I357" s="75"/>
      <c r="J357" s="76"/>
      <c r="K357" s="4" t="s">
        <v>670</v>
      </c>
      <c r="L357" s="4"/>
      <c r="M357" s="4">
        <v>14.94</v>
      </c>
      <c r="N357" s="4"/>
      <c r="O357" s="4"/>
      <c r="P357" s="4"/>
      <c r="Q357" s="4"/>
      <c r="R357" s="4"/>
      <c r="S357" s="4"/>
      <c r="T357" s="4"/>
    </row>
    <row r="358" spans="1:20" x14ac:dyDescent="0.25">
      <c r="A358" s="30" t="s">
        <v>694</v>
      </c>
      <c r="B358" s="74" t="s">
        <v>695</v>
      </c>
      <c r="C358" s="75"/>
      <c r="D358" s="75"/>
      <c r="E358" s="75"/>
      <c r="F358" s="75"/>
      <c r="G358" s="75"/>
      <c r="H358" s="75"/>
      <c r="I358" s="75"/>
      <c r="J358" s="76"/>
      <c r="K358" s="4" t="s">
        <v>672</v>
      </c>
      <c r="L358" s="4"/>
      <c r="M358" s="4">
        <v>35.47</v>
      </c>
      <c r="N358" s="4"/>
      <c r="O358" s="4"/>
      <c r="P358" s="4"/>
      <c r="Q358" s="4"/>
      <c r="R358" s="4"/>
      <c r="S358" s="4"/>
      <c r="T358" s="4"/>
    </row>
    <row r="359" spans="1:20" ht="51" x14ac:dyDescent="0.25">
      <c r="A359" s="31" t="s">
        <v>696</v>
      </c>
      <c r="B359" s="5" t="s">
        <v>697</v>
      </c>
      <c r="C359" s="6" t="s">
        <v>46</v>
      </c>
      <c r="D359" s="7">
        <v>80.03</v>
      </c>
      <c r="E359" s="17">
        <f t="shared" ref="E359:E364" si="199">ROUND(M370*(1-18%),2)</f>
        <v>13.26</v>
      </c>
      <c r="F359" s="10"/>
      <c r="G359" s="10">
        <f t="shared" ref="G359:G364" si="200">TRUNC(E359*0.2693,2)</f>
        <v>3.57</v>
      </c>
      <c r="H359" s="11"/>
      <c r="I359" s="10">
        <f t="shared" ref="I359:I364" si="201">H359+G359+E359</f>
        <v>16.829999999999998</v>
      </c>
      <c r="J359" s="32">
        <f t="shared" ref="J359:J364" si="202">TRUNC(I359*D359,2)</f>
        <v>1346.9</v>
      </c>
      <c r="K359" s="4" t="s">
        <v>674</v>
      </c>
      <c r="L359" s="4"/>
      <c r="M359" s="4">
        <v>19.47</v>
      </c>
      <c r="N359" s="4"/>
      <c r="O359" s="4"/>
      <c r="P359" s="4"/>
      <c r="Q359" s="4"/>
      <c r="R359" s="4"/>
      <c r="S359" s="4"/>
      <c r="T359" s="4"/>
    </row>
    <row r="360" spans="1:20" ht="51" x14ac:dyDescent="0.25">
      <c r="A360" s="31" t="s">
        <v>698</v>
      </c>
      <c r="B360" s="5" t="s">
        <v>699</v>
      </c>
      <c r="C360" s="6" t="s">
        <v>46</v>
      </c>
      <c r="D360" s="7">
        <v>102.46</v>
      </c>
      <c r="E360" s="17">
        <f t="shared" si="199"/>
        <v>9.3699999999999992</v>
      </c>
      <c r="F360" s="11">
        <v>1171.1099999999999</v>
      </c>
      <c r="G360" s="10">
        <f t="shared" si="200"/>
        <v>2.52</v>
      </c>
      <c r="H360" s="11"/>
      <c r="I360" s="10">
        <f t="shared" si="201"/>
        <v>11.889999999999999</v>
      </c>
      <c r="J360" s="32">
        <f t="shared" si="202"/>
        <v>1218.24</v>
      </c>
      <c r="K360" s="4" t="s">
        <v>676</v>
      </c>
      <c r="L360" s="4"/>
      <c r="M360" s="4">
        <v>363.1</v>
      </c>
      <c r="N360" s="4"/>
      <c r="O360" s="4"/>
      <c r="P360" s="4"/>
      <c r="Q360" s="4"/>
      <c r="R360" s="4"/>
      <c r="S360" s="4"/>
      <c r="T360" s="4"/>
    </row>
    <row r="361" spans="1:20" ht="51" x14ac:dyDescent="0.25">
      <c r="A361" s="31" t="s">
        <v>700</v>
      </c>
      <c r="B361" s="5" t="s">
        <v>701</v>
      </c>
      <c r="C361" s="6" t="s">
        <v>46</v>
      </c>
      <c r="D361" s="7">
        <v>3.49</v>
      </c>
      <c r="E361" s="17">
        <f t="shared" si="199"/>
        <v>8.6300000000000008</v>
      </c>
      <c r="F361" s="11">
        <v>36.71</v>
      </c>
      <c r="G361" s="10">
        <f t="shared" si="200"/>
        <v>2.3199999999999998</v>
      </c>
      <c r="H361" s="11"/>
      <c r="I361" s="10">
        <f t="shared" si="201"/>
        <v>10.950000000000001</v>
      </c>
      <c r="J361" s="32">
        <f t="shared" si="202"/>
        <v>38.21</v>
      </c>
      <c r="K361" s="4" t="s">
        <v>1650</v>
      </c>
      <c r="L361" s="4"/>
      <c r="M361" s="4">
        <v>16.399999999999999</v>
      </c>
      <c r="N361" s="4"/>
      <c r="O361" s="4"/>
      <c r="P361" s="4"/>
      <c r="Q361" s="4"/>
      <c r="R361" s="4"/>
      <c r="S361" s="4"/>
      <c r="T361" s="4"/>
    </row>
    <row r="362" spans="1:20" ht="51" x14ac:dyDescent="0.25">
      <c r="A362" s="31" t="s">
        <v>702</v>
      </c>
      <c r="B362" s="5" t="s">
        <v>703</v>
      </c>
      <c r="C362" s="6" t="s">
        <v>46</v>
      </c>
      <c r="D362" s="7">
        <v>103.46</v>
      </c>
      <c r="E362" s="17">
        <f t="shared" si="199"/>
        <v>9.93</v>
      </c>
      <c r="F362" s="11">
        <v>1252.9000000000001</v>
      </c>
      <c r="G362" s="10">
        <f t="shared" si="200"/>
        <v>2.67</v>
      </c>
      <c r="H362" s="11"/>
      <c r="I362" s="10">
        <f t="shared" si="201"/>
        <v>12.6</v>
      </c>
      <c r="J362" s="32">
        <f t="shared" si="202"/>
        <v>1303.5899999999999</v>
      </c>
      <c r="K362" s="4" t="s">
        <v>680</v>
      </c>
      <c r="L362" s="4"/>
      <c r="M362" s="4"/>
      <c r="N362" s="4"/>
      <c r="O362" s="4"/>
      <c r="P362" s="4"/>
      <c r="Q362" s="4"/>
      <c r="R362" s="4"/>
      <c r="S362" s="4"/>
      <c r="T362" s="4"/>
    </row>
    <row r="363" spans="1:20" ht="51" x14ac:dyDescent="0.25">
      <c r="A363" s="31" t="s">
        <v>704</v>
      </c>
      <c r="B363" s="5" t="s">
        <v>705</v>
      </c>
      <c r="C363" s="6" t="s">
        <v>46</v>
      </c>
      <c r="D363" s="7">
        <v>1.7</v>
      </c>
      <c r="E363" s="17">
        <f t="shared" si="199"/>
        <v>16.309999999999999</v>
      </c>
      <c r="F363" s="11">
        <v>33.81</v>
      </c>
      <c r="G363" s="10">
        <f t="shared" si="200"/>
        <v>4.3899999999999997</v>
      </c>
      <c r="H363" s="11"/>
      <c r="I363" s="10">
        <f t="shared" si="201"/>
        <v>20.7</v>
      </c>
      <c r="J363" s="32">
        <f t="shared" si="202"/>
        <v>35.19</v>
      </c>
      <c r="K363" s="4" t="s">
        <v>682</v>
      </c>
      <c r="L363" s="4"/>
      <c r="M363" s="4"/>
      <c r="N363" s="4"/>
      <c r="O363" s="4"/>
      <c r="P363" s="4"/>
      <c r="Q363" s="4"/>
      <c r="R363" s="4"/>
      <c r="S363" s="4"/>
      <c r="T363" s="4"/>
    </row>
    <row r="364" spans="1:20" ht="51" x14ac:dyDescent="0.25">
      <c r="A364" s="31" t="s">
        <v>706</v>
      </c>
      <c r="B364" s="5" t="s">
        <v>707</v>
      </c>
      <c r="C364" s="6" t="s">
        <v>46</v>
      </c>
      <c r="D364" s="7">
        <v>37.520000000000003</v>
      </c>
      <c r="E364" s="17">
        <f t="shared" si="199"/>
        <v>26.91</v>
      </c>
      <c r="F364" s="11">
        <v>1231.4000000000001</v>
      </c>
      <c r="G364" s="10">
        <f t="shared" si="200"/>
        <v>7.24</v>
      </c>
      <c r="H364" s="11"/>
      <c r="I364" s="10">
        <f t="shared" si="201"/>
        <v>34.15</v>
      </c>
      <c r="J364" s="32">
        <f t="shared" si="202"/>
        <v>1281.3</v>
      </c>
      <c r="K364" s="4" t="s">
        <v>684</v>
      </c>
      <c r="L364" s="4"/>
      <c r="M364" s="4">
        <v>10.11</v>
      </c>
      <c r="N364" s="4"/>
      <c r="O364" s="4"/>
      <c r="P364" s="4"/>
      <c r="Q364" s="4"/>
      <c r="R364" s="4"/>
      <c r="S364" s="4"/>
      <c r="T364" s="4"/>
    </row>
    <row r="365" spans="1:20" x14ac:dyDescent="0.25">
      <c r="A365" s="30" t="s">
        <v>708</v>
      </c>
      <c r="B365" s="74" t="s">
        <v>709</v>
      </c>
      <c r="C365" s="75"/>
      <c r="D365" s="75"/>
      <c r="E365" s="75"/>
      <c r="F365" s="75"/>
      <c r="G365" s="75"/>
      <c r="H365" s="75"/>
      <c r="I365" s="75"/>
      <c r="J365" s="76"/>
      <c r="K365" s="4" t="s">
        <v>686</v>
      </c>
      <c r="L365" s="4"/>
      <c r="M365" s="4"/>
      <c r="N365" s="4"/>
      <c r="O365" s="4"/>
      <c r="P365" s="4"/>
      <c r="Q365" s="4"/>
      <c r="R365" s="4"/>
      <c r="S365" s="4"/>
      <c r="T365" s="4"/>
    </row>
    <row r="366" spans="1:20" ht="63.75" x14ac:dyDescent="0.25">
      <c r="A366" s="31" t="s">
        <v>710</v>
      </c>
      <c r="B366" s="5" t="s">
        <v>711</v>
      </c>
      <c r="C366" s="6" t="s">
        <v>12</v>
      </c>
      <c r="D366" s="7">
        <v>20</v>
      </c>
      <c r="E366" s="17">
        <f t="shared" ref="E366:E374" si="203">ROUND(M377*(1-18%),2)</f>
        <v>4.13</v>
      </c>
      <c r="F366" s="10"/>
      <c r="G366" s="10">
        <f t="shared" ref="G366:G374" si="204">TRUNC(E366*0.2693,2)</f>
        <v>1.1100000000000001</v>
      </c>
      <c r="H366" s="11"/>
      <c r="I366" s="10">
        <f t="shared" ref="I366:I374" si="205">H366+G366+E366</f>
        <v>5.24</v>
      </c>
      <c r="J366" s="32">
        <f t="shared" ref="J366:J374" si="206">TRUNC(I366*D366,2)</f>
        <v>104.8</v>
      </c>
      <c r="K366" s="4" t="s">
        <v>1642</v>
      </c>
      <c r="L366" s="4"/>
      <c r="M366" s="4"/>
      <c r="N366" s="4"/>
      <c r="O366" s="4"/>
      <c r="P366" s="4"/>
      <c r="Q366" s="4"/>
      <c r="R366" s="4"/>
      <c r="S366" s="4"/>
      <c r="T366" s="4"/>
    </row>
    <row r="367" spans="1:20" ht="63.75" x14ac:dyDescent="0.25">
      <c r="A367" s="31" t="s">
        <v>712</v>
      </c>
      <c r="B367" s="5" t="s">
        <v>713</v>
      </c>
      <c r="C367" s="6" t="s">
        <v>12</v>
      </c>
      <c r="D367" s="7">
        <v>3</v>
      </c>
      <c r="E367" s="17">
        <f t="shared" si="203"/>
        <v>4.08</v>
      </c>
      <c r="F367" s="11">
        <v>14.94</v>
      </c>
      <c r="G367" s="10">
        <f t="shared" si="204"/>
        <v>1.0900000000000001</v>
      </c>
      <c r="H367" s="11"/>
      <c r="I367" s="10">
        <f t="shared" si="205"/>
        <v>5.17</v>
      </c>
      <c r="J367" s="32">
        <f t="shared" si="206"/>
        <v>15.51</v>
      </c>
      <c r="K367" s="4" t="s">
        <v>688</v>
      </c>
      <c r="L367" s="4"/>
      <c r="M367" s="4"/>
      <c r="N367" s="4"/>
      <c r="O367" s="4"/>
      <c r="P367" s="4"/>
      <c r="Q367" s="4"/>
      <c r="R367" s="4"/>
      <c r="S367" s="4"/>
      <c r="T367" s="4"/>
    </row>
    <row r="368" spans="1:20" ht="63.75" x14ac:dyDescent="0.25">
      <c r="A368" s="31" t="s">
        <v>714</v>
      </c>
      <c r="B368" s="5" t="s">
        <v>715</v>
      </c>
      <c r="C368" s="6" t="s">
        <v>12</v>
      </c>
      <c r="D368" s="7">
        <v>2</v>
      </c>
      <c r="E368" s="17">
        <f t="shared" si="203"/>
        <v>4.9800000000000004</v>
      </c>
      <c r="F368" s="11">
        <v>12.14</v>
      </c>
      <c r="G368" s="10">
        <f t="shared" si="204"/>
        <v>1.34</v>
      </c>
      <c r="H368" s="11"/>
      <c r="I368" s="10">
        <f t="shared" si="205"/>
        <v>6.32</v>
      </c>
      <c r="J368" s="32">
        <f t="shared" si="206"/>
        <v>12.64</v>
      </c>
      <c r="K368" s="4" t="s">
        <v>690</v>
      </c>
      <c r="L368" s="4"/>
      <c r="M368" s="4"/>
      <c r="N368" s="4"/>
      <c r="O368" s="4"/>
      <c r="P368" s="4"/>
      <c r="Q368" s="4"/>
      <c r="R368" s="4"/>
      <c r="S368" s="4"/>
      <c r="T368" s="4"/>
    </row>
    <row r="369" spans="1:20" ht="63.75" x14ac:dyDescent="0.25">
      <c r="A369" s="31" t="s">
        <v>716</v>
      </c>
      <c r="B369" s="5" t="s">
        <v>717</v>
      </c>
      <c r="C369" s="6" t="s">
        <v>12</v>
      </c>
      <c r="D369" s="7">
        <v>40</v>
      </c>
      <c r="E369" s="17">
        <f t="shared" si="203"/>
        <v>6.55</v>
      </c>
      <c r="F369" s="11">
        <v>319.60000000000002</v>
      </c>
      <c r="G369" s="10">
        <f t="shared" si="204"/>
        <v>1.76</v>
      </c>
      <c r="H369" s="11"/>
      <c r="I369" s="10">
        <f t="shared" si="205"/>
        <v>8.31</v>
      </c>
      <c r="J369" s="32">
        <f t="shared" si="206"/>
        <v>332.4</v>
      </c>
      <c r="K369" s="4" t="s">
        <v>692</v>
      </c>
      <c r="L369" s="4"/>
      <c r="M369" s="4"/>
      <c r="N369" s="4"/>
      <c r="O369" s="4"/>
      <c r="P369" s="4"/>
      <c r="Q369" s="4"/>
      <c r="R369" s="4"/>
      <c r="S369" s="4"/>
      <c r="T369" s="4"/>
    </row>
    <row r="370" spans="1:20" ht="63.75" x14ac:dyDescent="0.25">
      <c r="A370" s="31" t="s">
        <v>718</v>
      </c>
      <c r="B370" s="5" t="s">
        <v>719</v>
      </c>
      <c r="C370" s="6" t="s">
        <v>12</v>
      </c>
      <c r="D370" s="7">
        <v>2</v>
      </c>
      <c r="E370" s="17">
        <f t="shared" si="203"/>
        <v>17.739999999999998</v>
      </c>
      <c r="F370" s="11">
        <v>43.28</v>
      </c>
      <c r="G370" s="10">
        <f t="shared" si="204"/>
        <v>4.7699999999999996</v>
      </c>
      <c r="H370" s="11"/>
      <c r="I370" s="10">
        <f t="shared" si="205"/>
        <v>22.509999999999998</v>
      </c>
      <c r="J370" s="32">
        <f t="shared" si="206"/>
        <v>45.02</v>
      </c>
      <c r="K370" s="4" t="s">
        <v>694</v>
      </c>
      <c r="L370" s="4"/>
      <c r="M370" s="4">
        <v>16.170000000000002</v>
      </c>
      <c r="N370" s="4"/>
      <c r="O370" s="4"/>
      <c r="P370" s="4"/>
      <c r="Q370" s="4"/>
      <c r="R370" s="4"/>
      <c r="S370" s="4"/>
      <c r="T370" s="4"/>
    </row>
    <row r="371" spans="1:20" ht="76.5" x14ac:dyDescent="0.25">
      <c r="A371" s="31" t="s">
        <v>720</v>
      </c>
      <c r="B371" s="5" t="s">
        <v>721</v>
      </c>
      <c r="C371" s="6" t="s">
        <v>12</v>
      </c>
      <c r="D371" s="7">
        <v>1</v>
      </c>
      <c r="E371" s="17">
        <f t="shared" si="203"/>
        <v>13.97</v>
      </c>
      <c r="F371" s="11">
        <v>17.04</v>
      </c>
      <c r="G371" s="10">
        <f t="shared" si="204"/>
        <v>3.76</v>
      </c>
      <c r="H371" s="11"/>
      <c r="I371" s="10">
        <f t="shared" si="205"/>
        <v>17.73</v>
      </c>
      <c r="J371" s="32">
        <f t="shared" si="206"/>
        <v>17.73</v>
      </c>
      <c r="K371" s="4">
        <v>89356</v>
      </c>
      <c r="L371" s="4"/>
      <c r="M371" s="4">
        <v>11.43</v>
      </c>
      <c r="N371" s="4"/>
      <c r="O371" s="4"/>
      <c r="P371" s="4"/>
      <c r="Q371" s="4"/>
      <c r="R371" s="4"/>
      <c r="S371" s="4"/>
      <c r="T371" s="4"/>
    </row>
    <row r="372" spans="1:20" ht="89.25" x14ac:dyDescent="0.25">
      <c r="A372" s="31" t="s">
        <v>722</v>
      </c>
      <c r="B372" s="5" t="s">
        <v>723</v>
      </c>
      <c r="C372" s="6" t="s">
        <v>12</v>
      </c>
      <c r="D372" s="7">
        <v>2</v>
      </c>
      <c r="E372" s="17">
        <f t="shared" si="203"/>
        <v>17.079999999999998</v>
      </c>
      <c r="F372" s="11">
        <v>41.66</v>
      </c>
      <c r="G372" s="10">
        <f t="shared" si="204"/>
        <v>4.59</v>
      </c>
      <c r="H372" s="11"/>
      <c r="I372" s="10">
        <f t="shared" si="205"/>
        <v>21.669999999999998</v>
      </c>
      <c r="J372" s="32">
        <f t="shared" si="206"/>
        <v>43.34</v>
      </c>
      <c r="K372" s="4">
        <v>89403</v>
      </c>
      <c r="L372" s="4"/>
      <c r="M372" s="4">
        <v>10.52</v>
      </c>
      <c r="N372" s="4"/>
      <c r="O372" s="4"/>
      <c r="P372" s="4"/>
      <c r="Q372" s="4"/>
      <c r="R372" s="4"/>
      <c r="S372" s="4"/>
      <c r="T372" s="4"/>
    </row>
    <row r="373" spans="1:20" ht="89.25" x14ac:dyDescent="0.25">
      <c r="A373" s="31" t="s">
        <v>724</v>
      </c>
      <c r="B373" s="5" t="s">
        <v>725</v>
      </c>
      <c r="C373" s="6" t="s">
        <v>12</v>
      </c>
      <c r="D373" s="7">
        <v>2</v>
      </c>
      <c r="E373" s="17">
        <f t="shared" si="203"/>
        <v>24.8</v>
      </c>
      <c r="F373" s="11">
        <v>60.48</v>
      </c>
      <c r="G373" s="10">
        <f t="shared" si="204"/>
        <v>6.67</v>
      </c>
      <c r="H373" s="11"/>
      <c r="I373" s="10">
        <f t="shared" si="205"/>
        <v>31.47</v>
      </c>
      <c r="J373" s="32">
        <f t="shared" si="206"/>
        <v>62.94</v>
      </c>
      <c r="K373" s="4">
        <v>89448</v>
      </c>
      <c r="L373" s="4"/>
      <c r="M373" s="4">
        <v>12.11</v>
      </c>
      <c r="N373" s="4"/>
      <c r="O373" s="4"/>
      <c r="P373" s="4"/>
      <c r="Q373" s="4"/>
      <c r="R373" s="4"/>
      <c r="S373" s="4"/>
      <c r="T373" s="4"/>
    </row>
    <row r="374" spans="1:20" ht="76.5" x14ac:dyDescent="0.25">
      <c r="A374" s="31" t="s">
        <v>726</v>
      </c>
      <c r="B374" s="5" t="s">
        <v>727</v>
      </c>
      <c r="C374" s="6" t="s">
        <v>12</v>
      </c>
      <c r="D374" s="7">
        <v>2</v>
      </c>
      <c r="E374" s="17">
        <f t="shared" si="203"/>
        <v>121.47</v>
      </c>
      <c r="F374" s="11">
        <v>296.26</v>
      </c>
      <c r="G374" s="10">
        <f t="shared" si="204"/>
        <v>32.71</v>
      </c>
      <c r="H374" s="11"/>
      <c r="I374" s="10">
        <f t="shared" si="205"/>
        <v>154.18</v>
      </c>
      <c r="J374" s="32">
        <f t="shared" si="206"/>
        <v>308.36</v>
      </c>
      <c r="K374" s="4">
        <v>89449</v>
      </c>
      <c r="L374" s="4"/>
      <c r="M374" s="4">
        <v>19.89</v>
      </c>
      <c r="N374" s="4"/>
      <c r="O374" s="4"/>
      <c r="P374" s="4"/>
      <c r="Q374" s="4"/>
      <c r="R374" s="4"/>
      <c r="S374" s="4"/>
      <c r="T374" s="4"/>
    </row>
    <row r="375" spans="1:20" x14ac:dyDescent="0.25">
      <c r="A375" s="30" t="s">
        <v>728</v>
      </c>
      <c r="B375" s="74" t="s">
        <v>729</v>
      </c>
      <c r="C375" s="75"/>
      <c r="D375" s="75"/>
      <c r="E375" s="75"/>
      <c r="F375" s="75"/>
      <c r="G375" s="75"/>
      <c r="H375" s="75"/>
      <c r="I375" s="75"/>
      <c r="J375" s="76"/>
      <c r="K375" s="4">
        <v>89450</v>
      </c>
      <c r="L375" s="4"/>
      <c r="M375" s="4">
        <v>32.82</v>
      </c>
      <c r="N375" s="4"/>
      <c r="O375" s="4"/>
      <c r="P375" s="4"/>
      <c r="Q375" s="4"/>
      <c r="R375" s="4"/>
      <c r="S375" s="4"/>
      <c r="T375" s="4"/>
    </row>
    <row r="376" spans="1:20" ht="51" x14ac:dyDescent="0.25">
      <c r="A376" s="31" t="s">
        <v>730</v>
      </c>
      <c r="B376" s="5" t="s">
        <v>731</v>
      </c>
      <c r="C376" s="6" t="s">
        <v>12</v>
      </c>
      <c r="D376" s="7">
        <v>11</v>
      </c>
      <c r="E376" s="17">
        <f>ROUND(M387*(1-18%),2)</f>
        <v>6.95</v>
      </c>
      <c r="F376" s="11">
        <v>93.17</v>
      </c>
      <c r="G376" s="10">
        <f t="shared" ref="G376:G378" si="207">TRUNC(E376*0.2693,2)</f>
        <v>1.87</v>
      </c>
      <c r="H376" s="11"/>
      <c r="I376" s="10">
        <f t="shared" ref="I376:I378" si="208">H376+G376+E376</f>
        <v>8.82</v>
      </c>
      <c r="J376" s="32">
        <f t="shared" ref="J376:J378" si="209">TRUNC(I376*D376,2)</f>
        <v>97.02</v>
      </c>
      <c r="K376" s="4">
        <v>89451</v>
      </c>
      <c r="L376" s="4"/>
      <c r="M376" s="4"/>
      <c r="N376" s="4"/>
      <c r="O376" s="4"/>
      <c r="P376" s="4"/>
      <c r="Q376" s="4"/>
      <c r="R376" s="4"/>
      <c r="S376" s="4"/>
      <c r="T376" s="4"/>
    </row>
    <row r="377" spans="1:20" ht="51" x14ac:dyDescent="0.25">
      <c r="A377" s="31" t="s">
        <v>732</v>
      </c>
      <c r="B377" s="5" t="s">
        <v>733</v>
      </c>
      <c r="C377" s="6" t="s">
        <v>12</v>
      </c>
      <c r="D377" s="7">
        <v>1</v>
      </c>
      <c r="E377" s="17">
        <f>ROUND(M388*(1-18%),2)</f>
        <v>7.63</v>
      </c>
      <c r="F377" s="11">
        <v>9.31</v>
      </c>
      <c r="G377" s="10">
        <f t="shared" si="207"/>
        <v>2.0499999999999998</v>
      </c>
      <c r="H377" s="11"/>
      <c r="I377" s="10">
        <f t="shared" si="208"/>
        <v>9.68</v>
      </c>
      <c r="J377" s="32">
        <f t="shared" si="209"/>
        <v>9.68</v>
      </c>
      <c r="K377" s="4" t="s">
        <v>708</v>
      </c>
      <c r="L377" s="4"/>
      <c r="M377" s="4">
        <v>5.04</v>
      </c>
      <c r="N377" s="4"/>
      <c r="O377" s="4"/>
      <c r="P377" s="4"/>
      <c r="Q377" s="4"/>
      <c r="R377" s="4"/>
      <c r="S377" s="4"/>
      <c r="T377" s="4"/>
    </row>
    <row r="378" spans="1:20" ht="51" x14ac:dyDescent="0.25">
      <c r="A378" s="31" t="s">
        <v>734</v>
      </c>
      <c r="B378" s="5" t="s">
        <v>735</v>
      </c>
      <c r="C378" s="6" t="s">
        <v>12</v>
      </c>
      <c r="D378" s="7">
        <v>2</v>
      </c>
      <c r="E378" s="17">
        <f>ROUND(M389*(1-18%),2)</f>
        <v>14.69</v>
      </c>
      <c r="F378" s="11">
        <v>35.840000000000003</v>
      </c>
      <c r="G378" s="10">
        <f t="shared" si="207"/>
        <v>3.95</v>
      </c>
      <c r="H378" s="11"/>
      <c r="I378" s="10">
        <f t="shared" si="208"/>
        <v>18.64</v>
      </c>
      <c r="J378" s="32">
        <f t="shared" si="209"/>
        <v>37.28</v>
      </c>
      <c r="K378" s="4">
        <v>89383</v>
      </c>
      <c r="L378" s="4"/>
      <c r="M378" s="4">
        <v>4.9800000000000004</v>
      </c>
      <c r="N378" s="4"/>
      <c r="O378" s="4"/>
      <c r="P378" s="4"/>
      <c r="Q378" s="4"/>
      <c r="R378" s="4"/>
      <c r="S378" s="4"/>
      <c r="T378" s="4"/>
    </row>
    <row r="379" spans="1:20" x14ac:dyDescent="0.25">
      <c r="A379" s="30" t="s">
        <v>736</v>
      </c>
      <c r="B379" s="74" t="s">
        <v>737</v>
      </c>
      <c r="C379" s="75"/>
      <c r="D379" s="75"/>
      <c r="E379" s="75"/>
      <c r="F379" s="75"/>
      <c r="G379" s="75"/>
      <c r="H379" s="75"/>
      <c r="I379" s="75"/>
      <c r="J379" s="76"/>
      <c r="K379" s="4">
        <v>89436</v>
      </c>
      <c r="L379" s="4"/>
      <c r="M379" s="4">
        <v>6.07</v>
      </c>
      <c r="N379" s="4"/>
      <c r="O379" s="4"/>
      <c r="P379" s="4"/>
      <c r="Q379" s="4"/>
      <c r="R379" s="4"/>
      <c r="S379" s="4"/>
      <c r="T379" s="4"/>
    </row>
    <row r="380" spans="1:20" ht="51" x14ac:dyDescent="0.25">
      <c r="A380" s="31" t="s">
        <v>738</v>
      </c>
      <c r="B380" s="5" t="s">
        <v>739</v>
      </c>
      <c r="C380" s="6" t="s">
        <v>12</v>
      </c>
      <c r="D380" s="7">
        <v>34</v>
      </c>
      <c r="E380" s="17">
        <f t="shared" ref="E380:E389" si="210">ROUND(M391*(1-18%),2)</f>
        <v>5.49</v>
      </c>
      <c r="F380" s="10"/>
      <c r="G380" s="10">
        <f t="shared" ref="G380:G389" si="211">TRUNC(E380*0.2693,2)</f>
        <v>1.47</v>
      </c>
      <c r="H380" s="11"/>
      <c r="I380" s="10">
        <f t="shared" ref="I380:I389" si="212">H380+G380+E380</f>
        <v>6.96</v>
      </c>
      <c r="J380" s="32">
        <f t="shared" ref="J380:J389" si="213">TRUNC(I380*D380,2)</f>
        <v>236.64</v>
      </c>
      <c r="K380" s="4">
        <v>89572</v>
      </c>
      <c r="L380" s="4"/>
      <c r="M380" s="4">
        <v>7.99</v>
      </c>
      <c r="N380" s="4"/>
      <c r="O380" s="4"/>
      <c r="P380" s="4"/>
      <c r="Q380" s="4"/>
      <c r="R380" s="4"/>
      <c r="S380" s="4"/>
      <c r="T380" s="4"/>
    </row>
    <row r="381" spans="1:20" ht="63.75" x14ac:dyDescent="0.25">
      <c r="A381" s="31" t="s">
        <v>740</v>
      </c>
      <c r="B381" s="5" t="s">
        <v>741</v>
      </c>
      <c r="C381" s="6" t="s">
        <v>12</v>
      </c>
      <c r="D381" s="7">
        <v>23</v>
      </c>
      <c r="E381" s="17">
        <f t="shared" si="210"/>
        <v>9.5</v>
      </c>
      <c r="F381" s="10"/>
      <c r="G381" s="10">
        <f t="shared" si="211"/>
        <v>2.5499999999999998</v>
      </c>
      <c r="H381" s="11"/>
      <c r="I381" s="10">
        <f t="shared" si="212"/>
        <v>12.05</v>
      </c>
      <c r="J381" s="32">
        <f t="shared" si="213"/>
        <v>277.14999999999998</v>
      </c>
      <c r="K381" s="4">
        <v>89596</v>
      </c>
      <c r="L381" s="4"/>
      <c r="M381" s="4">
        <v>21.64</v>
      </c>
      <c r="N381" s="4"/>
      <c r="O381" s="4"/>
      <c r="P381" s="4"/>
      <c r="Q381" s="4"/>
      <c r="R381" s="4"/>
      <c r="S381" s="4"/>
      <c r="T381" s="4"/>
    </row>
    <row r="382" spans="1:20" ht="51" x14ac:dyDescent="0.25">
      <c r="A382" s="31" t="s">
        <v>742</v>
      </c>
      <c r="B382" s="5" t="s">
        <v>743</v>
      </c>
      <c r="C382" s="6" t="s">
        <v>12</v>
      </c>
      <c r="D382" s="7">
        <v>1</v>
      </c>
      <c r="E382" s="17">
        <f t="shared" si="210"/>
        <v>6.42</v>
      </c>
      <c r="F382" s="11">
        <v>7.83</v>
      </c>
      <c r="G382" s="10">
        <f t="shared" si="211"/>
        <v>1.72</v>
      </c>
      <c r="H382" s="11"/>
      <c r="I382" s="10">
        <f t="shared" si="212"/>
        <v>8.14</v>
      </c>
      <c r="J382" s="32">
        <f t="shared" si="213"/>
        <v>8.14</v>
      </c>
      <c r="K382" s="4">
        <v>89613</v>
      </c>
      <c r="L382" s="4"/>
      <c r="M382" s="4">
        <v>17.04</v>
      </c>
      <c r="N382" s="4"/>
      <c r="O382" s="4"/>
      <c r="P382" s="4"/>
      <c r="Q382" s="4"/>
      <c r="R382" s="4"/>
      <c r="S382" s="4"/>
      <c r="T382" s="4"/>
    </row>
    <row r="383" spans="1:20" ht="51" x14ac:dyDescent="0.25">
      <c r="A383" s="31" t="s">
        <v>744</v>
      </c>
      <c r="B383" s="5" t="s">
        <v>745</v>
      </c>
      <c r="C383" s="6" t="s">
        <v>12</v>
      </c>
      <c r="D383" s="7">
        <v>6</v>
      </c>
      <c r="E383" s="17">
        <f t="shared" si="210"/>
        <v>5.35</v>
      </c>
      <c r="F383" s="11">
        <v>39.119999999999997</v>
      </c>
      <c r="G383" s="10">
        <f t="shared" si="211"/>
        <v>1.44</v>
      </c>
      <c r="H383" s="11"/>
      <c r="I383" s="10">
        <f t="shared" si="212"/>
        <v>6.7899999999999991</v>
      </c>
      <c r="J383" s="32">
        <f t="shared" si="213"/>
        <v>40.74</v>
      </c>
      <c r="K383" s="4">
        <v>94704</v>
      </c>
      <c r="L383" s="4"/>
      <c r="M383" s="4">
        <v>20.83</v>
      </c>
      <c r="N383" s="4"/>
      <c r="O383" s="4"/>
      <c r="P383" s="4"/>
      <c r="Q383" s="4"/>
      <c r="R383" s="4"/>
      <c r="S383" s="4"/>
      <c r="T383" s="4"/>
    </row>
    <row r="384" spans="1:20" ht="51" x14ac:dyDescent="0.25">
      <c r="A384" s="31" t="s">
        <v>746</v>
      </c>
      <c r="B384" s="5" t="s">
        <v>747</v>
      </c>
      <c r="C384" s="6" t="s">
        <v>12</v>
      </c>
      <c r="D384" s="7">
        <v>2</v>
      </c>
      <c r="E384" s="17">
        <f t="shared" si="210"/>
        <v>6.67</v>
      </c>
      <c r="F384" s="11">
        <v>16.260000000000002</v>
      </c>
      <c r="G384" s="10">
        <f t="shared" si="211"/>
        <v>1.79</v>
      </c>
      <c r="H384" s="11"/>
      <c r="I384" s="10">
        <f t="shared" si="212"/>
        <v>8.4600000000000009</v>
      </c>
      <c r="J384" s="32">
        <f t="shared" si="213"/>
        <v>16.920000000000002</v>
      </c>
      <c r="K384" s="4">
        <v>94705</v>
      </c>
      <c r="L384" s="4"/>
      <c r="M384" s="4">
        <v>30.24</v>
      </c>
      <c r="N384" s="4"/>
      <c r="O384" s="4"/>
      <c r="P384" s="4"/>
      <c r="Q384" s="4"/>
      <c r="R384" s="4"/>
      <c r="S384" s="4"/>
      <c r="T384" s="4"/>
    </row>
    <row r="385" spans="1:20" ht="51" x14ac:dyDescent="0.25">
      <c r="A385" s="31" t="s">
        <v>748</v>
      </c>
      <c r="B385" s="5" t="s">
        <v>749</v>
      </c>
      <c r="C385" s="6" t="s">
        <v>12</v>
      </c>
      <c r="D385" s="7">
        <v>6</v>
      </c>
      <c r="E385" s="17">
        <f t="shared" si="210"/>
        <v>6.9</v>
      </c>
      <c r="F385" s="11">
        <v>50.52</v>
      </c>
      <c r="G385" s="10">
        <f t="shared" si="211"/>
        <v>1.85</v>
      </c>
      <c r="H385" s="11"/>
      <c r="I385" s="10">
        <f t="shared" si="212"/>
        <v>8.75</v>
      </c>
      <c r="J385" s="32">
        <f t="shared" si="213"/>
        <v>52.5</v>
      </c>
      <c r="K385" s="4">
        <v>94706</v>
      </c>
      <c r="L385" s="4"/>
      <c r="M385" s="4">
        <v>148.13</v>
      </c>
      <c r="N385" s="4"/>
      <c r="O385" s="4"/>
      <c r="P385" s="4"/>
      <c r="Q385" s="4"/>
      <c r="R385" s="4"/>
      <c r="S385" s="4"/>
      <c r="T385" s="4"/>
    </row>
    <row r="386" spans="1:20" ht="51" x14ac:dyDescent="0.25">
      <c r="A386" s="31" t="s">
        <v>750</v>
      </c>
      <c r="B386" s="5" t="s">
        <v>751</v>
      </c>
      <c r="C386" s="6" t="s">
        <v>12</v>
      </c>
      <c r="D386" s="7">
        <v>54</v>
      </c>
      <c r="E386" s="17">
        <f t="shared" si="210"/>
        <v>8.32</v>
      </c>
      <c r="F386" s="11">
        <v>548.1</v>
      </c>
      <c r="G386" s="10">
        <f t="shared" si="211"/>
        <v>2.2400000000000002</v>
      </c>
      <c r="H386" s="11"/>
      <c r="I386" s="10">
        <f t="shared" si="212"/>
        <v>10.56</v>
      </c>
      <c r="J386" s="32">
        <f t="shared" si="213"/>
        <v>570.24</v>
      </c>
      <c r="K386" s="4">
        <v>94713</v>
      </c>
      <c r="L386" s="4"/>
      <c r="M386" s="4"/>
      <c r="N386" s="4"/>
      <c r="O386" s="4"/>
      <c r="P386" s="4"/>
      <c r="Q386" s="4"/>
      <c r="R386" s="4"/>
      <c r="S386" s="4"/>
      <c r="T386" s="4"/>
    </row>
    <row r="387" spans="1:20" ht="51" x14ac:dyDescent="0.25">
      <c r="A387" s="31" t="s">
        <v>752</v>
      </c>
      <c r="B387" s="5" t="s">
        <v>753</v>
      </c>
      <c r="C387" s="6" t="s">
        <v>12</v>
      </c>
      <c r="D387" s="7">
        <v>1</v>
      </c>
      <c r="E387" s="17">
        <f t="shared" si="210"/>
        <v>21.07</v>
      </c>
      <c r="F387" s="11">
        <v>25.69</v>
      </c>
      <c r="G387" s="10">
        <f t="shared" si="211"/>
        <v>5.67</v>
      </c>
      <c r="H387" s="11"/>
      <c r="I387" s="10">
        <f t="shared" si="212"/>
        <v>26.740000000000002</v>
      </c>
      <c r="J387" s="32">
        <f t="shared" si="213"/>
        <v>26.74</v>
      </c>
      <c r="K387" s="4" t="s">
        <v>728</v>
      </c>
      <c r="L387" s="4"/>
      <c r="M387" s="4">
        <v>8.4700000000000006</v>
      </c>
      <c r="N387" s="4"/>
      <c r="O387" s="4"/>
      <c r="P387" s="4"/>
      <c r="Q387" s="4"/>
      <c r="R387" s="4"/>
      <c r="S387" s="4"/>
      <c r="T387" s="4"/>
    </row>
    <row r="388" spans="1:20" ht="51" x14ac:dyDescent="0.25">
      <c r="A388" s="31" t="s">
        <v>754</v>
      </c>
      <c r="B388" s="5" t="s">
        <v>755</v>
      </c>
      <c r="C388" s="6" t="s">
        <v>12</v>
      </c>
      <c r="D388" s="7">
        <v>3</v>
      </c>
      <c r="E388" s="17">
        <f t="shared" si="210"/>
        <v>64.86</v>
      </c>
      <c r="F388" s="11">
        <v>237.3</v>
      </c>
      <c r="G388" s="10">
        <f t="shared" si="211"/>
        <v>17.46</v>
      </c>
      <c r="H388" s="11"/>
      <c r="I388" s="10">
        <f t="shared" si="212"/>
        <v>82.32</v>
      </c>
      <c r="J388" s="32">
        <f t="shared" si="213"/>
        <v>246.96</v>
      </c>
      <c r="K388" s="4" t="s">
        <v>730</v>
      </c>
      <c r="L388" s="4"/>
      <c r="M388" s="4">
        <v>9.31</v>
      </c>
      <c r="N388" s="4"/>
      <c r="O388" s="4"/>
      <c r="P388" s="4"/>
      <c r="Q388" s="4"/>
      <c r="R388" s="4"/>
      <c r="S388" s="4"/>
      <c r="T388" s="4"/>
    </row>
    <row r="389" spans="1:20" ht="63.75" x14ac:dyDescent="0.25">
      <c r="A389" s="31" t="s">
        <v>756</v>
      </c>
      <c r="B389" s="5" t="s">
        <v>757</v>
      </c>
      <c r="C389" s="6" t="s">
        <v>12</v>
      </c>
      <c r="D389" s="7">
        <v>6</v>
      </c>
      <c r="E389" s="17">
        <f t="shared" si="210"/>
        <v>8.8000000000000007</v>
      </c>
      <c r="F389" s="11">
        <v>64.38</v>
      </c>
      <c r="G389" s="10">
        <f t="shared" si="211"/>
        <v>2.36</v>
      </c>
      <c r="H389" s="11"/>
      <c r="I389" s="10">
        <f t="shared" si="212"/>
        <v>11.16</v>
      </c>
      <c r="J389" s="32">
        <f t="shared" si="213"/>
        <v>66.959999999999994</v>
      </c>
      <c r="K389" s="4" t="s">
        <v>732</v>
      </c>
      <c r="L389" s="4"/>
      <c r="M389" s="4">
        <v>17.920000000000002</v>
      </c>
      <c r="N389" s="4"/>
      <c r="O389" s="4"/>
      <c r="P389" s="4"/>
      <c r="Q389" s="4"/>
      <c r="R389" s="4"/>
      <c r="S389" s="4"/>
      <c r="T389" s="4"/>
    </row>
    <row r="390" spans="1:20" x14ac:dyDescent="0.25">
      <c r="A390" s="30" t="s">
        <v>758</v>
      </c>
      <c r="B390" s="74" t="s">
        <v>759</v>
      </c>
      <c r="C390" s="75"/>
      <c r="D390" s="75"/>
      <c r="E390" s="75"/>
      <c r="F390" s="75"/>
      <c r="G390" s="75"/>
      <c r="H390" s="75"/>
      <c r="I390" s="75"/>
      <c r="J390" s="76"/>
      <c r="K390" s="4" t="s">
        <v>734</v>
      </c>
      <c r="L390" s="4"/>
      <c r="M390" s="4"/>
      <c r="N390" s="4"/>
      <c r="O390" s="4"/>
      <c r="P390" s="4"/>
      <c r="Q390" s="4"/>
      <c r="R390" s="4"/>
      <c r="S390" s="4"/>
      <c r="T390" s="4"/>
    </row>
    <row r="391" spans="1:20" ht="51" x14ac:dyDescent="0.25">
      <c r="A391" s="31" t="s">
        <v>760</v>
      </c>
      <c r="B391" s="5" t="s">
        <v>761</v>
      </c>
      <c r="C391" s="6" t="s">
        <v>12</v>
      </c>
      <c r="D391" s="7">
        <v>5</v>
      </c>
      <c r="E391" s="17">
        <f t="shared" ref="E391:E396" si="214">ROUND(M402*(1-18%),2)</f>
        <v>4.08</v>
      </c>
      <c r="F391" s="11">
        <v>24.85</v>
      </c>
      <c r="G391" s="10">
        <f t="shared" ref="G391:G396" si="215">TRUNC(E391*0.2693,2)</f>
        <v>1.0900000000000001</v>
      </c>
      <c r="H391" s="11"/>
      <c r="I391" s="10">
        <f t="shared" ref="I391:I396" si="216">H391+G391+E391</f>
        <v>5.17</v>
      </c>
      <c r="J391" s="32">
        <f t="shared" ref="J391:J396" si="217">TRUNC(I391*D391,2)</f>
        <v>25.85</v>
      </c>
      <c r="K391" s="4" t="s">
        <v>736</v>
      </c>
      <c r="L391" s="4"/>
      <c r="M391" s="4">
        <v>6.69</v>
      </c>
      <c r="N391" s="4"/>
      <c r="O391" s="4"/>
      <c r="P391" s="4"/>
      <c r="Q391" s="4"/>
      <c r="R391" s="4"/>
      <c r="S391" s="4"/>
      <c r="T391" s="4"/>
    </row>
    <row r="392" spans="1:20" ht="51" x14ac:dyDescent="0.25">
      <c r="A392" s="31" t="s">
        <v>762</v>
      </c>
      <c r="B392" s="5" t="s">
        <v>763</v>
      </c>
      <c r="C392" s="6" t="s">
        <v>12</v>
      </c>
      <c r="D392" s="7">
        <v>2</v>
      </c>
      <c r="E392" s="17">
        <f t="shared" si="214"/>
        <v>4.1399999999999997</v>
      </c>
      <c r="F392" s="11">
        <v>10.1</v>
      </c>
      <c r="G392" s="10">
        <f t="shared" si="215"/>
        <v>1.1100000000000001</v>
      </c>
      <c r="H392" s="11"/>
      <c r="I392" s="10">
        <f t="shared" si="216"/>
        <v>5.25</v>
      </c>
      <c r="J392" s="32">
        <f t="shared" si="217"/>
        <v>10.5</v>
      </c>
      <c r="K392" s="4">
        <v>89362</v>
      </c>
      <c r="L392" s="4"/>
      <c r="M392" s="4">
        <v>11.58</v>
      </c>
      <c r="N392" s="4"/>
      <c r="O392" s="4"/>
      <c r="P392" s="4"/>
      <c r="Q392" s="4"/>
      <c r="R392" s="4"/>
      <c r="S392" s="4"/>
      <c r="T392" s="4"/>
    </row>
    <row r="393" spans="1:20" ht="51" x14ac:dyDescent="0.25">
      <c r="A393" s="31" t="s">
        <v>764</v>
      </c>
      <c r="B393" s="5" t="s">
        <v>765</v>
      </c>
      <c r="C393" s="6" t="s">
        <v>12</v>
      </c>
      <c r="D393" s="7">
        <v>1</v>
      </c>
      <c r="E393" s="17">
        <f t="shared" si="214"/>
        <v>4.07</v>
      </c>
      <c r="F393" s="11">
        <v>4.96</v>
      </c>
      <c r="G393" s="10">
        <f t="shared" si="215"/>
        <v>1.0900000000000001</v>
      </c>
      <c r="H393" s="11"/>
      <c r="I393" s="10">
        <f t="shared" si="216"/>
        <v>5.16</v>
      </c>
      <c r="J393" s="32">
        <f t="shared" si="217"/>
        <v>5.16</v>
      </c>
      <c r="K393" s="4">
        <v>89366</v>
      </c>
      <c r="L393" s="4"/>
      <c r="M393" s="4">
        <v>7.83</v>
      </c>
      <c r="N393" s="4"/>
      <c r="O393" s="4"/>
      <c r="P393" s="4"/>
      <c r="Q393" s="4"/>
      <c r="R393" s="4"/>
      <c r="S393" s="4"/>
      <c r="T393" s="4"/>
    </row>
    <row r="394" spans="1:20" ht="51" x14ac:dyDescent="0.25">
      <c r="A394" s="31" t="s">
        <v>766</v>
      </c>
      <c r="B394" s="5" t="s">
        <v>767</v>
      </c>
      <c r="C394" s="6" t="s">
        <v>12</v>
      </c>
      <c r="D394" s="7">
        <v>2</v>
      </c>
      <c r="E394" s="17">
        <f t="shared" si="214"/>
        <v>5.26</v>
      </c>
      <c r="F394" s="11">
        <v>12.82</v>
      </c>
      <c r="G394" s="10">
        <f t="shared" si="215"/>
        <v>1.41</v>
      </c>
      <c r="H394" s="11"/>
      <c r="I394" s="10">
        <f t="shared" si="216"/>
        <v>6.67</v>
      </c>
      <c r="J394" s="32">
        <f t="shared" si="217"/>
        <v>13.34</v>
      </c>
      <c r="K394" s="4" t="s">
        <v>742</v>
      </c>
      <c r="L394" s="4"/>
      <c r="M394" s="4">
        <v>6.52</v>
      </c>
      <c r="N394" s="4"/>
      <c r="O394" s="4"/>
      <c r="P394" s="4"/>
      <c r="Q394" s="4"/>
      <c r="R394" s="4"/>
      <c r="S394" s="4"/>
      <c r="T394" s="4"/>
    </row>
    <row r="395" spans="1:20" ht="51" x14ac:dyDescent="0.25">
      <c r="A395" s="31" t="s">
        <v>768</v>
      </c>
      <c r="B395" s="5" t="s">
        <v>769</v>
      </c>
      <c r="C395" s="6" t="s">
        <v>12</v>
      </c>
      <c r="D395" s="7">
        <v>7</v>
      </c>
      <c r="E395" s="17">
        <f t="shared" si="214"/>
        <v>6.66</v>
      </c>
      <c r="F395" s="11">
        <v>56.84</v>
      </c>
      <c r="G395" s="10">
        <f t="shared" si="215"/>
        <v>1.79</v>
      </c>
      <c r="H395" s="11"/>
      <c r="I395" s="10">
        <f t="shared" si="216"/>
        <v>8.4499999999999993</v>
      </c>
      <c r="J395" s="32">
        <f t="shared" si="217"/>
        <v>59.15</v>
      </c>
      <c r="K395" s="4">
        <v>89413</v>
      </c>
      <c r="L395" s="4"/>
      <c r="M395" s="4">
        <v>8.1300000000000008</v>
      </c>
      <c r="N395" s="4"/>
      <c r="O395" s="4"/>
      <c r="P395" s="4"/>
      <c r="Q395" s="4"/>
      <c r="R395" s="4"/>
      <c r="S395" s="4"/>
      <c r="T395" s="4"/>
    </row>
    <row r="396" spans="1:20" ht="51" x14ac:dyDescent="0.25">
      <c r="A396" s="31" t="s">
        <v>770</v>
      </c>
      <c r="B396" s="5" t="s">
        <v>771</v>
      </c>
      <c r="C396" s="6" t="s">
        <v>12</v>
      </c>
      <c r="D396" s="7">
        <v>2</v>
      </c>
      <c r="E396" s="17">
        <f t="shared" si="214"/>
        <v>11.91</v>
      </c>
      <c r="F396" s="11">
        <v>29.04</v>
      </c>
      <c r="G396" s="10">
        <f t="shared" si="215"/>
        <v>3.2</v>
      </c>
      <c r="H396" s="11"/>
      <c r="I396" s="10">
        <f t="shared" si="216"/>
        <v>15.11</v>
      </c>
      <c r="J396" s="32">
        <f t="shared" si="217"/>
        <v>30.22</v>
      </c>
      <c r="K396" s="4">
        <v>89414</v>
      </c>
      <c r="L396" s="4"/>
      <c r="M396" s="4">
        <v>8.42</v>
      </c>
      <c r="N396" s="4"/>
      <c r="O396" s="4"/>
      <c r="P396" s="4"/>
      <c r="Q396" s="4"/>
      <c r="R396" s="4"/>
      <c r="S396" s="4"/>
      <c r="T396" s="4"/>
    </row>
    <row r="397" spans="1:20" x14ac:dyDescent="0.25">
      <c r="A397" s="30" t="s">
        <v>772</v>
      </c>
      <c r="B397" s="74" t="s">
        <v>773</v>
      </c>
      <c r="C397" s="75"/>
      <c r="D397" s="75"/>
      <c r="E397" s="75"/>
      <c r="F397" s="75"/>
      <c r="G397" s="75"/>
      <c r="H397" s="75"/>
      <c r="I397" s="75"/>
      <c r="J397" s="76"/>
      <c r="K397" s="4">
        <v>89497</v>
      </c>
      <c r="L397" s="4"/>
      <c r="M397" s="4">
        <v>10.15</v>
      </c>
      <c r="N397" s="4"/>
      <c r="O397" s="4"/>
      <c r="P397" s="4"/>
      <c r="Q397" s="4"/>
      <c r="R397" s="4"/>
      <c r="S397" s="4"/>
      <c r="T397" s="4"/>
    </row>
    <row r="398" spans="1:20" ht="51" x14ac:dyDescent="0.25">
      <c r="A398" s="33" t="s">
        <v>774</v>
      </c>
      <c r="B398" s="18" t="s">
        <v>775</v>
      </c>
      <c r="C398" s="19" t="s">
        <v>12</v>
      </c>
      <c r="D398" s="20">
        <v>9</v>
      </c>
      <c r="E398" s="17">
        <f t="shared" ref="E398:E408" si="218">ROUND(M409*(1-18%),2)</f>
        <v>7.63</v>
      </c>
      <c r="F398" s="10"/>
      <c r="G398" s="17">
        <f t="shared" ref="G398:G408" si="219">TRUNC(E398*0.2693,2)</f>
        <v>2.0499999999999998</v>
      </c>
      <c r="H398" s="21"/>
      <c r="I398" s="17">
        <f t="shared" ref="I398:I408" si="220">H398+G398+E398</f>
        <v>9.68</v>
      </c>
      <c r="J398" s="34">
        <f t="shared" ref="J398:J408" si="221">TRUNC(I398*D398,2)</f>
        <v>87.12</v>
      </c>
      <c r="K398" s="4">
        <v>89501</v>
      </c>
      <c r="L398" s="4"/>
      <c r="M398" s="4">
        <v>25.69</v>
      </c>
      <c r="N398" s="4"/>
      <c r="O398" s="4"/>
      <c r="P398" s="4"/>
      <c r="Q398" s="4"/>
      <c r="R398" s="4"/>
      <c r="S398" s="4"/>
      <c r="T398" s="4"/>
    </row>
    <row r="399" spans="1:20" ht="63.75" x14ac:dyDescent="0.25">
      <c r="A399" s="33" t="s">
        <v>776</v>
      </c>
      <c r="B399" s="18" t="s">
        <v>777</v>
      </c>
      <c r="C399" s="19" t="s">
        <v>12</v>
      </c>
      <c r="D399" s="20">
        <v>8</v>
      </c>
      <c r="E399" s="17">
        <f t="shared" si="218"/>
        <v>12.29</v>
      </c>
      <c r="F399" s="11">
        <v>119.92</v>
      </c>
      <c r="G399" s="17">
        <f t="shared" si="219"/>
        <v>3.3</v>
      </c>
      <c r="H399" s="21"/>
      <c r="I399" s="17">
        <f t="shared" si="220"/>
        <v>15.59</v>
      </c>
      <c r="J399" s="34">
        <f t="shared" si="221"/>
        <v>124.72</v>
      </c>
      <c r="K399" s="4">
        <v>89505</v>
      </c>
      <c r="L399" s="4"/>
      <c r="M399" s="4">
        <v>79.099999999999994</v>
      </c>
      <c r="N399" s="4"/>
      <c r="O399" s="4"/>
      <c r="P399" s="4"/>
      <c r="Q399" s="4"/>
      <c r="R399" s="4"/>
      <c r="S399" s="4"/>
      <c r="T399" s="4"/>
    </row>
    <row r="400" spans="1:20" ht="51" x14ac:dyDescent="0.25">
      <c r="A400" s="33" t="s">
        <v>778</v>
      </c>
      <c r="B400" s="18" t="s">
        <v>779</v>
      </c>
      <c r="C400" s="19" t="s">
        <v>12</v>
      </c>
      <c r="D400" s="20">
        <v>1</v>
      </c>
      <c r="E400" s="17">
        <f t="shared" si="218"/>
        <v>8.07</v>
      </c>
      <c r="F400" s="11">
        <v>9.84</v>
      </c>
      <c r="G400" s="17">
        <f t="shared" si="219"/>
        <v>2.17</v>
      </c>
      <c r="H400" s="21"/>
      <c r="I400" s="17">
        <f t="shared" si="220"/>
        <v>10.24</v>
      </c>
      <c r="J400" s="34">
        <f t="shared" si="221"/>
        <v>10.24</v>
      </c>
      <c r="K400" s="4">
        <v>89513</v>
      </c>
      <c r="L400" s="4"/>
      <c r="M400" s="4">
        <v>10.73</v>
      </c>
      <c r="N400" s="4"/>
      <c r="O400" s="4"/>
      <c r="P400" s="4"/>
      <c r="Q400" s="4"/>
      <c r="R400" s="4"/>
      <c r="S400" s="4"/>
      <c r="T400" s="4"/>
    </row>
    <row r="401" spans="1:20" ht="38.25" x14ac:dyDescent="0.25">
      <c r="A401" s="33" t="s">
        <v>780</v>
      </c>
      <c r="B401" s="18" t="s">
        <v>781</v>
      </c>
      <c r="C401" s="19" t="s">
        <v>12</v>
      </c>
      <c r="D401" s="20">
        <v>1</v>
      </c>
      <c r="E401" s="17">
        <f t="shared" si="218"/>
        <v>10.73</v>
      </c>
      <c r="F401" s="11">
        <v>13.08</v>
      </c>
      <c r="G401" s="17">
        <f t="shared" si="219"/>
        <v>2.88</v>
      </c>
      <c r="H401" s="21"/>
      <c r="I401" s="17">
        <f t="shared" si="220"/>
        <v>13.61</v>
      </c>
      <c r="J401" s="34">
        <f t="shared" si="221"/>
        <v>13.61</v>
      </c>
      <c r="K401" s="4">
        <v>90373</v>
      </c>
      <c r="L401" s="4"/>
      <c r="M401" s="4"/>
      <c r="N401" s="4"/>
      <c r="O401" s="4"/>
      <c r="P401" s="4"/>
      <c r="Q401" s="4"/>
      <c r="R401" s="4"/>
      <c r="S401" s="4"/>
      <c r="T401" s="4"/>
    </row>
    <row r="402" spans="1:20" ht="38.25" x14ac:dyDescent="0.25">
      <c r="A402" s="33" t="s">
        <v>782</v>
      </c>
      <c r="B402" s="18" t="s">
        <v>783</v>
      </c>
      <c r="C402" s="19" t="s">
        <v>12</v>
      </c>
      <c r="D402" s="20">
        <v>19</v>
      </c>
      <c r="E402" s="17">
        <f t="shared" si="218"/>
        <v>12.96</v>
      </c>
      <c r="F402" s="11">
        <v>300.39</v>
      </c>
      <c r="G402" s="17">
        <f t="shared" si="219"/>
        <v>3.49</v>
      </c>
      <c r="H402" s="21"/>
      <c r="I402" s="17">
        <f t="shared" si="220"/>
        <v>16.450000000000003</v>
      </c>
      <c r="J402" s="34">
        <f t="shared" si="221"/>
        <v>312.55</v>
      </c>
      <c r="K402" s="4" t="s">
        <v>758</v>
      </c>
      <c r="L402" s="4"/>
      <c r="M402" s="4">
        <v>4.97</v>
      </c>
      <c r="N402" s="4"/>
      <c r="O402" s="4"/>
      <c r="P402" s="4"/>
      <c r="Q402" s="4"/>
      <c r="R402" s="4"/>
      <c r="S402" s="4"/>
      <c r="T402" s="4"/>
    </row>
    <row r="403" spans="1:20" ht="51" x14ac:dyDescent="0.25">
      <c r="A403" s="33" t="s">
        <v>784</v>
      </c>
      <c r="B403" s="18" t="s">
        <v>785</v>
      </c>
      <c r="C403" s="19" t="s">
        <v>12</v>
      </c>
      <c r="D403" s="20">
        <v>8</v>
      </c>
      <c r="E403" s="17">
        <f t="shared" si="218"/>
        <v>12.24</v>
      </c>
      <c r="F403" s="11">
        <v>119.44</v>
      </c>
      <c r="G403" s="17">
        <f t="shared" si="219"/>
        <v>3.29</v>
      </c>
      <c r="H403" s="21"/>
      <c r="I403" s="17">
        <f t="shared" si="220"/>
        <v>15.530000000000001</v>
      </c>
      <c r="J403" s="34">
        <f t="shared" si="221"/>
        <v>124.24</v>
      </c>
      <c r="K403" s="4">
        <v>89378</v>
      </c>
      <c r="L403" s="4"/>
      <c r="M403" s="4">
        <v>5.05</v>
      </c>
      <c r="N403" s="4"/>
      <c r="O403" s="4"/>
      <c r="P403" s="4"/>
      <c r="Q403" s="4"/>
      <c r="R403" s="4"/>
      <c r="S403" s="4"/>
      <c r="T403" s="4"/>
    </row>
    <row r="404" spans="1:20" ht="38.25" x14ac:dyDescent="0.25">
      <c r="A404" s="33" t="s">
        <v>786</v>
      </c>
      <c r="B404" s="18" t="s">
        <v>787</v>
      </c>
      <c r="C404" s="19" t="s">
        <v>12</v>
      </c>
      <c r="D404" s="20">
        <v>1</v>
      </c>
      <c r="E404" s="17">
        <f t="shared" si="218"/>
        <v>26.96</v>
      </c>
      <c r="F404" s="11">
        <v>32.880000000000003</v>
      </c>
      <c r="G404" s="17">
        <f t="shared" si="219"/>
        <v>7.26</v>
      </c>
      <c r="H404" s="21"/>
      <c r="I404" s="17">
        <f t="shared" si="220"/>
        <v>34.22</v>
      </c>
      <c r="J404" s="34">
        <f t="shared" si="221"/>
        <v>34.22</v>
      </c>
      <c r="K404" s="4">
        <v>89431</v>
      </c>
      <c r="L404" s="4"/>
      <c r="M404" s="4">
        <v>4.96</v>
      </c>
      <c r="N404" s="4"/>
      <c r="O404" s="4"/>
      <c r="P404" s="4"/>
      <c r="Q404" s="4"/>
      <c r="R404" s="4"/>
      <c r="S404" s="4"/>
      <c r="T404" s="4"/>
    </row>
    <row r="405" spans="1:20" ht="38.25" x14ac:dyDescent="0.25">
      <c r="A405" s="33" t="s">
        <v>788</v>
      </c>
      <c r="B405" s="18" t="s">
        <v>789</v>
      </c>
      <c r="C405" s="19" t="s">
        <v>12</v>
      </c>
      <c r="D405" s="20">
        <v>2</v>
      </c>
      <c r="E405" s="17">
        <f t="shared" si="218"/>
        <v>49.14</v>
      </c>
      <c r="F405" s="11">
        <v>119.86</v>
      </c>
      <c r="G405" s="17">
        <f t="shared" si="219"/>
        <v>13.23</v>
      </c>
      <c r="H405" s="21"/>
      <c r="I405" s="17">
        <f t="shared" si="220"/>
        <v>62.370000000000005</v>
      </c>
      <c r="J405" s="34">
        <f t="shared" si="221"/>
        <v>124.74</v>
      </c>
      <c r="K405" s="4">
        <v>89532</v>
      </c>
      <c r="L405" s="4"/>
      <c r="M405" s="4">
        <v>6.41</v>
      </c>
      <c r="N405" s="4"/>
      <c r="O405" s="4"/>
      <c r="P405" s="4"/>
      <c r="Q405" s="4"/>
      <c r="R405" s="4"/>
      <c r="S405" s="4"/>
      <c r="T405" s="4"/>
    </row>
    <row r="406" spans="1:20" ht="38.25" x14ac:dyDescent="0.25">
      <c r="A406" s="33" t="s">
        <v>790</v>
      </c>
      <c r="B406" s="18" t="s">
        <v>791</v>
      </c>
      <c r="C406" s="19" t="s">
        <v>12</v>
      </c>
      <c r="D406" s="20">
        <v>1</v>
      </c>
      <c r="E406" s="17">
        <f t="shared" si="218"/>
        <v>61.51</v>
      </c>
      <c r="F406" s="11">
        <v>75.010000000000005</v>
      </c>
      <c r="G406" s="17">
        <f t="shared" si="219"/>
        <v>16.559999999999999</v>
      </c>
      <c r="H406" s="21"/>
      <c r="I406" s="17">
        <f t="shared" si="220"/>
        <v>78.069999999999993</v>
      </c>
      <c r="J406" s="34">
        <f t="shared" si="221"/>
        <v>78.069999999999993</v>
      </c>
      <c r="K406" s="4">
        <v>89558</v>
      </c>
      <c r="L406" s="4"/>
      <c r="M406" s="4">
        <v>8.1199999999999992</v>
      </c>
      <c r="N406" s="4"/>
      <c r="O406" s="4"/>
      <c r="P406" s="4"/>
      <c r="Q406" s="4"/>
      <c r="R406" s="4"/>
      <c r="S406" s="4"/>
      <c r="T406" s="4"/>
    </row>
    <row r="407" spans="1:20" ht="51" x14ac:dyDescent="0.25">
      <c r="A407" s="33" t="s">
        <v>792</v>
      </c>
      <c r="B407" s="18" t="s">
        <v>793</v>
      </c>
      <c r="C407" s="19" t="s">
        <v>12</v>
      </c>
      <c r="D407" s="20">
        <v>5</v>
      </c>
      <c r="E407" s="17">
        <f t="shared" si="218"/>
        <v>42.62</v>
      </c>
      <c r="F407" s="11">
        <v>259.85000000000002</v>
      </c>
      <c r="G407" s="17">
        <f t="shared" si="219"/>
        <v>11.47</v>
      </c>
      <c r="H407" s="21"/>
      <c r="I407" s="17">
        <f t="shared" si="220"/>
        <v>54.089999999999996</v>
      </c>
      <c r="J407" s="34">
        <f t="shared" si="221"/>
        <v>270.45</v>
      </c>
      <c r="K407" s="4">
        <v>89575</v>
      </c>
      <c r="L407" s="4"/>
      <c r="M407" s="4">
        <v>14.52</v>
      </c>
      <c r="N407" s="4"/>
      <c r="O407" s="4"/>
      <c r="P407" s="4"/>
      <c r="Q407" s="4"/>
      <c r="R407" s="4"/>
      <c r="S407" s="4"/>
      <c r="T407" s="4"/>
    </row>
    <row r="408" spans="1:20" ht="63.75" x14ac:dyDescent="0.25">
      <c r="A408" s="33" t="s">
        <v>794</v>
      </c>
      <c r="B408" s="18" t="s">
        <v>795</v>
      </c>
      <c r="C408" s="19" t="s">
        <v>12</v>
      </c>
      <c r="D408" s="20">
        <v>6</v>
      </c>
      <c r="E408" s="17">
        <f t="shared" si="218"/>
        <v>13.64</v>
      </c>
      <c r="F408" s="11">
        <v>99.84</v>
      </c>
      <c r="G408" s="17">
        <f t="shared" si="219"/>
        <v>3.67</v>
      </c>
      <c r="H408" s="21"/>
      <c r="I408" s="17">
        <f t="shared" si="220"/>
        <v>17.310000000000002</v>
      </c>
      <c r="J408" s="34">
        <f t="shared" si="221"/>
        <v>103.86</v>
      </c>
      <c r="K408" s="4">
        <v>89605</v>
      </c>
      <c r="L408" s="4"/>
      <c r="M408" s="4"/>
      <c r="N408" s="4"/>
      <c r="O408" s="4"/>
      <c r="P408" s="4"/>
      <c r="Q408" s="4"/>
      <c r="R408" s="4"/>
      <c r="S408" s="4"/>
      <c r="T408" s="4"/>
    </row>
    <row r="409" spans="1:20" x14ac:dyDescent="0.25">
      <c r="A409" s="30" t="s">
        <v>796</v>
      </c>
      <c r="B409" s="74" t="s">
        <v>797</v>
      </c>
      <c r="C409" s="75"/>
      <c r="D409" s="75"/>
      <c r="E409" s="75"/>
      <c r="F409" s="75"/>
      <c r="G409" s="75"/>
      <c r="H409" s="75"/>
      <c r="I409" s="75"/>
      <c r="J409" s="76"/>
      <c r="K409" s="4" t="s">
        <v>772</v>
      </c>
      <c r="L409" s="4"/>
      <c r="M409" s="4">
        <v>9.31</v>
      </c>
      <c r="N409" s="4"/>
      <c r="O409" s="4"/>
      <c r="P409" s="4"/>
      <c r="Q409" s="4"/>
      <c r="R409" s="4"/>
      <c r="S409" s="4"/>
      <c r="T409" s="4"/>
    </row>
    <row r="410" spans="1:20" ht="63.75" x14ac:dyDescent="0.25">
      <c r="A410" s="33" t="s">
        <v>798</v>
      </c>
      <c r="B410" s="18" t="s">
        <v>799</v>
      </c>
      <c r="C410" s="19" t="s">
        <v>12</v>
      </c>
      <c r="D410" s="20">
        <v>7</v>
      </c>
      <c r="E410" s="17">
        <f t="shared" ref="E410:E419" si="222">ROUND(M421*(1-18%),2)</f>
        <v>66.489999999999995</v>
      </c>
      <c r="F410" s="11">
        <v>567.55999999999995</v>
      </c>
      <c r="G410" s="17">
        <f t="shared" ref="G410:G419" si="223">TRUNC(E410*0.2693,2)</f>
        <v>17.899999999999999</v>
      </c>
      <c r="H410" s="21"/>
      <c r="I410" s="17">
        <f t="shared" ref="I410:I419" si="224">H410+G410+E410</f>
        <v>84.389999999999986</v>
      </c>
      <c r="J410" s="34">
        <f t="shared" ref="J410:J419" si="225">TRUNC(I410*D410,2)</f>
        <v>590.73</v>
      </c>
      <c r="K410" s="4">
        <v>89395</v>
      </c>
      <c r="L410" s="4"/>
      <c r="M410" s="4">
        <v>14.99</v>
      </c>
      <c r="N410" s="4"/>
      <c r="O410" s="4"/>
      <c r="P410" s="4"/>
      <c r="Q410" s="4"/>
      <c r="R410" s="4"/>
      <c r="S410" s="4"/>
      <c r="T410" s="4"/>
    </row>
    <row r="411" spans="1:20" ht="76.5" x14ac:dyDescent="0.25">
      <c r="A411" s="33" t="s">
        <v>800</v>
      </c>
      <c r="B411" s="18" t="s">
        <v>801</v>
      </c>
      <c r="C411" s="19" t="s">
        <v>12</v>
      </c>
      <c r="D411" s="20">
        <v>1</v>
      </c>
      <c r="E411" s="17">
        <f t="shared" si="222"/>
        <v>60.39</v>
      </c>
      <c r="F411" s="11">
        <v>73.650000000000006</v>
      </c>
      <c r="G411" s="17">
        <f t="shared" si="223"/>
        <v>16.260000000000002</v>
      </c>
      <c r="H411" s="21"/>
      <c r="I411" s="17">
        <f t="shared" si="224"/>
        <v>76.650000000000006</v>
      </c>
      <c r="J411" s="34">
        <f t="shared" si="225"/>
        <v>76.650000000000006</v>
      </c>
      <c r="K411" s="4">
        <v>89396</v>
      </c>
      <c r="L411" s="4"/>
      <c r="M411" s="4">
        <v>9.84</v>
      </c>
      <c r="N411" s="4"/>
      <c r="O411" s="4"/>
      <c r="P411" s="4"/>
      <c r="Q411" s="4"/>
      <c r="R411" s="4"/>
      <c r="S411" s="4"/>
      <c r="T411" s="4"/>
    </row>
    <row r="412" spans="1:20" ht="76.5" x14ac:dyDescent="0.25">
      <c r="A412" s="33" t="s">
        <v>802</v>
      </c>
      <c r="B412" s="18" t="s">
        <v>803</v>
      </c>
      <c r="C412" s="19" t="s">
        <v>12</v>
      </c>
      <c r="D412" s="20">
        <v>1</v>
      </c>
      <c r="E412" s="17">
        <f t="shared" si="222"/>
        <v>74.650000000000006</v>
      </c>
      <c r="F412" s="11">
        <v>91.04</v>
      </c>
      <c r="G412" s="17">
        <f t="shared" si="223"/>
        <v>20.100000000000001</v>
      </c>
      <c r="H412" s="21"/>
      <c r="I412" s="17">
        <f t="shared" si="224"/>
        <v>94.75</v>
      </c>
      <c r="J412" s="34">
        <f t="shared" si="225"/>
        <v>94.75</v>
      </c>
      <c r="K412" s="4">
        <v>89443</v>
      </c>
      <c r="L412" s="4"/>
      <c r="M412" s="4">
        <v>13.08</v>
      </c>
      <c r="N412" s="4"/>
      <c r="O412" s="4"/>
      <c r="P412" s="4"/>
      <c r="Q412" s="4"/>
      <c r="R412" s="4"/>
      <c r="S412" s="4"/>
      <c r="T412" s="4"/>
    </row>
    <row r="413" spans="1:20" ht="76.5" x14ac:dyDescent="0.25">
      <c r="A413" s="33" t="s">
        <v>804</v>
      </c>
      <c r="B413" s="18" t="s">
        <v>805</v>
      </c>
      <c r="C413" s="19" t="s">
        <v>12</v>
      </c>
      <c r="D413" s="20">
        <v>1</v>
      </c>
      <c r="E413" s="17">
        <f t="shared" si="222"/>
        <v>88.22</v>
      </c>
      <c r="F413" s="11">
        <v>107.58</v>
      </c>
      <c r="G413" s="17">
        <f t="shared" si="223"/>
        <v>23.75</v>
      </c>
      <c r="H413" s="21"/>
      <c r="I413" s="17">
        <f t="shared" si="224"/>
        <v>111.97</v>
      </c>
      <c r="J413" s="34">
        <f t="shared" si="225"/>
        <v>111.97</v>
      </c>
      <c r="K413" s="4">
        <v>89623</v>
      </c>
      <c r="L413" s="4"/>
      <c r="M413" s="4">
        <v>15.81</v>
      </c>
      <c r="N413" s="4"/>
      <c r="O413" s="4"/>
      <c r="P413" s="4"/>
      <c r="Q413" s="4"/>
      <c r="R413" s="4"/>
      <c r="S413" s="4"/>
      <c r="T413" s="4"/>
    </row>
    <row r="414" spans="1:20" ht="76.5" x14ac:dyDescent="0.25">
      <c r="A414" s="33" t="s">
        <v>806</v>
      </c>
      <c r="B414" s="18" t="s">
        <v>807</v>
      </c>
      <c r="C414" s="19" t="s">
        <v>12</v>
      </c>
      <c r="D414" s="20">
        <v>1</v>
      </c>
      <c r="E414" s="17">
        <f t="shared" si="222"/>
        <v>212.44</v>
      </c>
      <c r="F414" s="11">
        <v>259.07</v>
      </c>
      <c r="G414" s="17">
        <f t="shared" si="223"/>
        <v>57.21</v>
      </c>
      <c r="H414" s="21"/>
      <c r="I414" s="17">
        <f t="shared" si="224"/>
        <v>269.64999999999998</v>
      </c>
      <c r="J414" s="34">
        <f t="shared" si="225"/>
        <v>269.64999999999998</v>
      </c>
      <c r="K414" s="4">
        <v>89625</v>
      </c>
      <c r="L414" s="4"/>
      <c r="M414" s="4">
        <v>14.93</v>
      </c>
      <c r="N414" s="4"/>
      <c r="O414" s="4"/>
      <c r="P414" s="4"/>
      <c r="Q414" s="4"/>
      <c r="R414" s="4"/>
      <c r="S414" s="4"/>
      <c r="T414" s="4"/>
    </row>
    <row r="415" spans="1:20" ht="89.25" x14ac:dyDescent="0.25">
      <c r="A415" s="33" t="s">
        <v>808</v>
      </c>
      <c r="B415" s="18" t="s">
        <v>809</v>
      </c>
      <c r="C415" s="19" t="s">
        <v>12</v>
      </c>
      <c r="D415" s="20">
        <v>13</v>
      </c>
      <c r="E415" s="17">
        <f t="shared" si="222"/>
        <v>127.3</v>
      </c>
      <c r="F415" s="11">
        <v>2018.12</v>
      </c>
      <c r="G415" s="17">
        <f t="shared" si="223"/>
        <v>34.28</v>
      </c>
      <c r="H415" s="21"/>
      <c r="I415" s="17">
        <f t="shared" si="224"/>
        <v>161.57999999999998</v>
      </c>
      <c r="J415" s="34">
        <f t="shared" si="225"/>
        <v>2100.54</v>
      </c>
      <c r="K415" s="4">
        <v>89627</v>
      </c>
      <c r="L415" s="4"/>
      <c r="M415" s="4">
        <v>32.880000000000003</v>
      </c>
      <c r="N415" s="4"/>
      <c r="O415" s="4"/>
      <c r="P415" s="4"/>
      <c r="Q415" s="4"/>
      <c r="R415" s="4"/>
      <c r="S415" s="4"/>
      <c r="T415" s="4"/>
    </row>
    <row r="416" spans="1:20" ht="38.25" x14ac:dyDescent="0.25">
      <c r="A416" s="33" t="s">
        <v>810</v>
      </c>
      <c r="B416" s="18" t="s">
        <v>811</v>
      </c>
      <c r="C416" s="19" t="s">
        <v>12</v>
      </c>
      <c r="D416" s="20">
        <v>1</v>
      </c>
      <c r="E416" s="17">
        <f t="shared" si="222"/>
        <v>55.39</v>
      </c>
      <c r="F416" s="11">
        <v>67.55</v>
      </c>
      <c r="G416" s="17">
        <f t="shared" si="223"/>
        <v>14.91</v>
      </c>
      <c r="H416" s="21"/>
      <c r="I416" s="17">
        <f t="shared" si="224"/>
        <v>70.3</v>
      </c>
      <c r="J416" s="34">
        <f t="shared" si="225"/>
        <v>70.3</v>
      </c>
      <c r="K416" s="4">
        <v>89628</v>
      </c>
      <c r="L416" s="4"/>
      <c r="M416" s="4">
        <v>59.93</v>
      </c>
      <c r="N416" s="4"/>
      <c r="O416" s="4"/>
      <c r="P416" s="4"/>
      <c r="Q416" s="4"/>
      <c r="R416" s="4"/>
      <c r="S416" s="4"/>
      <c r="T416" s="4"/>
    </row>
    <row r="417" spans="1:20" ht="51" x14ac:dyDescent="0.25">
      <c r="A417" s="33" t="s">
        <v>812</v>
      </c>
      <c r="B417" s="18" t="s">
        <v>813</v>
      </c>
      <c r="C417" s="19" t="s">
        <v>12</v>
      </c>
      <c r="D417" s="20">
        <v>8</v>
      </c>
      <c r="E417" s="17">
        <f t="shared" si="222"/>
        <v>175.84</v>
      </c>
      <c r="F417" s="11">
        <v>1715.52</v>
      </c>
      <c r="G417" s="17">
        <f t="shared" si="223"/>
        <v>47.35</v>
      </c>
      <c r="H417" s="21"/>
      <c r="I417" s="17">
        <f t="shared" si="224"/>
        <v>223.19</v>
      </c>
      <c r="J417" s="34">
        <f t="shared" si="225"/>
        <v>1785.52</v>
      </c>
      <c r="K417" s="4">
        <v>89629</v>
      </c>
      <c r="L417" s="4"/>
      <c r="M417" s="4">
        <v>75.010000000000005</v>
      </c>
      <c r="N417" s="4"/>
      <c r="O417" s="4"/>
      <c r="P417" s="4"/>
      <c r="Q417" s="4"/>
      <c r="R417" s="4"/>
      <c r="S417" s="4"/>
      <c r="T417" s="4"/>
    </row>
    <row r="418" spans="1:20" ht="25.5" x14ac:dyDescent="0.25">
      <c r="A418" s="33" t="s">
        <v>814</v>
      </c>
      <c r="B418" s="18" t="s">
        <v>815</v>
      </c>
      <c r="C418" s="19" t="s">
        <v>649</v>
      </c>
      <c r="D418" s="20">
        <v>1</v>
      </c>
      <c r="E418" s="17">
        <f t="shared" si="222"/>
        <v>4849.01</v>
      </c>
      <c r="F418" s="11">
        <v>5913.43</v>
      </c>
      <c r="G418" s="17">
        <f t="shared" si="223"/>
        <v>1305.83</v>
      </c>
      <c r="H418" s="21"/>
      <c r="I418" s="17">
        <f t="shared" si="224"/>
        <v>6154.84</v>
      </c>
      <c r="J418" s="34">
        <f t="shared" si="225"/>
        <v>6154.84</v>
      </c>
      <c r="K418" s="4" t="s">
        <v>790</v>
      </c>
      <c r="L418" s="4"/>
      <c r="M418" s="4">
        <v>51.97</v>
      </c>
      <c r="N418" s="4"/>
      <c r="O418" s="4"/>
      <c r="P418" s="4"/>
      <c r="Q418" s="4"/>
      <c r="R418" s="4"/>
      <c r="S418" s="4"/>
      <c r="T418" s="4"/>
    </row>
    <row r="419" spans="1:20" ht="25.5" x14ac:dyDescent="0.25">
      <c r="A419" s="33" t="s">
        <v>816</v>
      </c>
      <c r="B419" s="18" t="s">
        <v>817</v>
      </c>
      <c r="C419" s="19" t="s">
        <v>12</v>
      </c>
      <c r="D419" s="20">
        <v>6</v>
      </c>
      <c r="E419" s="17">
        <f t="shared" si="222"/>
        <v>1248.17</v>
      </c>
      <c r="F419" s="11">
        <v>9132.9599999999991</v>
      </c>
      <c r="G419" s="17">
        <f t="shared" si="223"/>
        <v>336.13</v>
      </c>
      <c r="H419" s="21"/>
      <c r="I419" s="17">
        <f t="shared" si="224"/>
        <v>1584.3000000000002</v>
      </c>
      <c r="J419" s="34">
        <f t="shared" si="225"/>
        <v>9505.7999999999993</v>
      </c>
      <c r="K419" s="4">
        <v>89630</v>
      </c>
      <c r="L419" s="4"/>
      <c r="M419" s="4">
        <v>16.64</v>
      </c>
      <c r="N419" s="4"/>
      <c r="O419" s="4"/>
      <c r="P419" s="4"/>
      <c r="Q419" s="4"/>
      <c r="R419" s="4"/>
      <c r="S419" s="4"/>
      <c r="T419" s="4"/>
    </row>
    <row r="420" spans="1:20" x14ac:dyDescent="0.25">
      <c r="A420" s="30" t="s">
        <v>818</v>
      </c>
      <c r="B420" s="74" t="s">
        <v>819</v>
      </c>
      <c r="C420" s="75"/>
      <c r="D420" s="75"/>
      <c r="E420" s="75"/>
      <c r="F420" s="75"/>
      <c r="G420" s="75"/>
      <c r="H420" s="75"/>
      <c r="I420" s="75"/>
      <c r="J420" s="76"/>
      <c r="K420" s="4">
        <v>90374</v>
      </c>
      <c r="L420" s="4"/>
      <c r="M420" s="4"/>
      <c r="N420" s="4"/>
      <c r="O420" s="4"/>
      <c r="P420" s="4"/>
      <c r="Q420" s="4"/>
      <c r="R420" s="4"/>
      <c r="S420" s="4"/>
      <c r="T420" s="4"/>
    </row>
    <row r="421" spans="1:20" x14ac:dyDescent="0.25">
      <c r="A421" s="30" t="s">
        <v>820</v>
      </c>
      <c r="B421" s="74" t="s">
        <v>821</v>
      </c>
      <c r="C421" s="75"/>
      <c r="D421" s="75"/>
      <c r="E421" s="75"/>
      <c r="F421" s="75"/>
      <c r="G421" s="75"/>
      <c r="H421" s="75"/>
      <c r="I421" s="75"/>
      <c r="J421" s="76"/>
      <c r="K421" s="4" t="s">
        <v>796</v>
      </c>
      <c r="L421" s="4"/>
      <c r="M421" s="4">
        <v>81.08</v>
      </c>
      <c r="N421" s="4"/>
      <c r="O421" s="4"/>
      <c r="P421" s="4"/>
      <c r="Q421" s="4"/>
      <c r="R421" s="4"/>
      <c r="S421" s="4"/>
      <c r="T421" s="4"/>
    </row>
    <row r="422" spans="1:20" x14ac:dyDescent="0.25">
      <c r="A422" s="30" t="s">
        <v>822</v>
      </c>
      <c r="B422" s="74" t="s">
        <v>823</v>
      </c>
      <c r="C422" s="75"/>
      <c r="D422" s="75"/>
      <c r="E422" s="75"/>
      <c r="F422" s="75"/>
      <c r="G422" s="75"/>
      <c r="H422" s="75"/>
      <c r="I422" s="75"/>
      <c r="J422" s="76"/>
      <c r="K422" s="4">
        <v>89987</v>
      </c>
      <c r="L422" s="4"/>
      <c r="M422" s="4">
        <v>73.650000000000006</v>
      </c>
      <c r="N422" s="4"/>
      <c r="O422" s="4"/>
      <c r="P422" s="4"/>
      <c r="Q422" s="4"/>
      <c r="R422" s="4"/>
      <c r="S422" s="4"/>
      <c r="T422" s="4"/>
    </row>
    <row r="423" spans="1:20" ht="25.5" x14ac:dyDescent="0.25">
      <c r="A423" s="33" t="s">
        <v>824</v>
      </c>
      <c r="B423" s="18" t="s">
        <v>825</v>
      </c>
      <c r="C423" s="19" t="s">
        <v>12</v>
      </c>
      <c r="D423" s="20">
        <v>14</v>
      </c>
      <c r="E423" s="17">
        <f>ROUND(M434*(1-18%),2)</f>
        <v>27.17</v>
      </c>
      <c r="F423" s="11">
        <v>463.82</v>
      </c>
      <c r="G423" s="17">
        <f t="shared" ref="G423" si="226">TRUNC(E423*0.2693,2)</f>
        <v>7.31</v>
      </c>
      <c r="H423" s="21"/>
      <c r="I423" s="17">
        <f t="shared" ref="I423" si="227">H423+G423+E423</f>
        <v>34.480000000000004</v>
      </c>
      <c r="J423" s="34">
        <f t="shared" ref="J423" si="228">TRUNC(I423*D423,2)</f>
        <v>482.72</v>
      </c>
      <c r="K423" s="4">
        <v>94495</v>
      </c>
      <c r="L423" s="4"/>
      <c r="M423" s="4">
        <v>91.04</v>
      </c>
      <c r="N423" s="4"/>
      <c r="O423" s="4"/>
      <c r="P423" s="4"/>
      <c r="Q423" s="4"/>
      <c r="R423" s="4"/>
      <c r="S423" s="4"/>
      <c r="T423" s="4"/>
    </row>
    <row r="424" spans="1:20" x14ac:dyDescent="0.25">
      <c r="A424" s="30" t="s">
        <v>826</v>
      </c>
      <c r="B424" s="74" t="s">
        <v>827</v>
      </c>
      <c r="C424" s="75"/>
      <c r="D424" s="75"/>
      <c r="E424" s="75"/>
      <c r="F424" s="75"/>
      <c r="G424" s="75"/>
      <c r="H424" s="75"/>
      <c r="I424" s="75"/>
      <c r="J424" s="76"/>
      <c r="K424" s="4">
        <v>94496</v>
      </c>
      <c r="L424" s="4"/>
      <c r="M424" s="4">
        <v>107.58</v>
      </c>
      <c r="N424" s="4"/>
      <c r="O424" s="4"/>
      <c r="P424" s="4"/>
      <c r="Q424" s="4"/>
      <c r="R424" s="4"/>
      <c r="S424" s="4"/>
      <c r="T424" s="4"/>
    </row>
    <row r="425" spans="1:20" x14ac:dyDescent="0.25">
      <c r="A425" s="30" t="s">
        <v>828</v>
      </c>
      <c r="B425" s="74" t="s">
        <v>695</v>
      </c>
      <c r="C425" s="75"/>
      <c r="D425" s="75"/>
      <c r="E425" s="75"/>
      <c r="F425" s="75"/>
      <c r="G425" s="75"/>
      <c r="H425" s="75"/>
      <c r="I425" s="75"/>
      <c r="J425" s="76"/>
      <c r="K425" s="4">
        <v>94497</v>
      </c>
      <c r="L425" s="4"/>
      <c r="M425" s="4">
        <v>259.07</v>
      </c>
      <c r="N425" s="4"/>
      <c r="O425" s="4"/>
      <c r="P425" s="4"/>
      <c r="Q425" s="4"/>
      <c r="R425" s="4"/>
      <c r="S425" s="4"/>
      <c r="T425" s="4"/>
    </row>
    <row r="426" spans="1:20" ht="51" x14ac:dyDescent="0.25">
      <c r="A426" s="33" t="s">
        <v>829</v>
      </c>
      <c r="B426" s="18" t="s">
        <v>830</v>
      </c>
      <c r="C426" s="19" t="s">
        <v>46</v>
      </c>
      <c r="D426" s="20">
        <v>84.96</v>
      </c>
      <c r="E426" s="17">
        <f>ROUND(M437*(1-18%),2)</f>
        <v>23.06</v>
      </c>
      <c r="F426" s="11">
        <v>2389.0700000000002</v>
      </c>
      <c r="G426" s="17">
        <f t="shared" ref="G426:G427" si="229">TRUNC(E426*0.2693,2)</f>
        <v>6.21</v>
      </c>
      <c r="H426" s="21"/>
      <c r="I426" s="17">
        <f t="shared" ref="I426:I427" si="230">H426+G426+E426</f>
        <v>29.27</v>
      </c>
      <c r="J426" s="34">
        <f t="shared" ref="J426:J427" si="231">TRUNC(I426*D426,2)</f>
        <v>2486.77</v>
      </c>
      <c r="K426" s="4">
        <v>94499</v>
      </c>
      <c r="L426" s="4"/>
      <c r="M426" s="4">
        <v>155.24</v>
      </c>
      <c r="N426" s="4"/>
      <c r="O426" s="4"/>
      <c r="P426" s="4"/>
      <c r="Q426" s="4"/>
      <c r="R426" s="4"/>
      <c r="S426" s="4"/>
      <c r="T426" s="4"/>
    </row>
    <row r="427" spans="1:20" ht="51" x14ac:dyDescent="0.25">
      <c r="A427" s="33" t="s">
        <v>831</v>
      </c>
      <c r="B427" s="18" t="s">
        <v>832</v>
      </c>
      <c r="C427" s="19" t="s">
        <v>46</v>
      </c>
      <c r="D427" s="20">
        <v>103</v>
      </c>
      <c r="E427" s="17">
        <f>ROUND(M438*(1-18%),2)</f>
        <v>33</v>
      </c>
      <c r="F427" s="11">
        <v>4144.72</v>
      </c>
      <c r="G427" s="17">
        <f t="shared" si="229"/>
        <v>8.8800000000000008</v>
      </c>
      <c r="H427" s="21"/>
      <c r="I427" s="17">
        <f t="shared" si="230"/>
        <v>41.88</v>
      </c>
      <c r="J427" s="34">
        <f t="shared" si="231"/>
        <v>4313.6400000000003</v>
      </c>
      <c r="K427" s="4">
        <v>94794</v>
      </c>
      <c r="L427" s="4"/>
      <c r="M427" s="4">
        <v>67.55</v>
      </c>
      <c r="N427" s="4"/>
      <c r="O427" s="4"/>
      <c r="P427" s="4"/>
      <c r="Q427" s="4"/>
      <c r="R427" s="4"/>
      <c r="S427" s="4"/>
      <c r="T427" s="4"/>
    </row>
    <row r="428" spans="1:20" x14ac:dyDescent="0.25">
      <c r="A428" s="30" t="s">
        <v>833</v>
      </c>
      <c r="B428" s="74" t="s">
        <v>737</v>
      </c>
      <c r="C428" s="75"/>
      <c r="D428" s="75"/>
      <c r="E428" s="75"/>
      <c r="F428" s="75"/>
      <c r="G428" s="75"/>
      <c r="H428" s="75"/>
      <c r="I428" s="75"/>
      <c r="J428" s="76"/>
      <c r="K428" s="4">
        <v>94797</v>
      </c>
      <c r="L428" s="4"/>
      <c r="M428" s="4">
        <v>214.44</v>
      </c>
      <c r="N428" s="4"/>
      <c r="O428" s="4"/>
      <c r="P428" s="4"/>
      <c r="Q428" s="4"/>
      <c r="R428" s="4"/>
      <c r="S428" s="4"/>
      <c r="T428" s="4"/>
    </row>
    <row r="429" spans="1:20" ht="63.75" x14ac:dyDescent="0.25">
      <c r="A429" s="33" t="s">
        <v>834</v>
      </c>
      <c r="B429" s="18" t="s">
        <v>835</v>
      </c>
      <c r="C429" s="19" t="s">
        <v>12</v>
      </c>
      <c r="D429" s="20">
        <v>8</v>
      </c>
      <c r="E429" s="17">
        <f>ROUND(M440*(1-18%),2)</f>
        <v>21.4</v>
      </c>
      <c r="F429" s="11">
        <v>208.8</v>
      </c>
      <c r="G429" s="17">
        <f t="shared" ref="G429" si="232">TRUNC(E429*0.2693,2)</f>
        <v>5.76</v>
      </c>
      <c r="H429" s="21"/>
      <c r="I429" s="17">
        <f t="shared" ref="I429" si="233">H429+G429+E429</f>
        <v>27.159999999999997</v>
      </c>
      <c r="J429" s="34">
        <f t="shared" ref="J429" si="234">TRUNC(I429*D429,2)</f>
        <v>217.28</v>
      </c>
      <c r="K429" s="4">
        <v>99635</v>
      </c>
      <c r="L429" s="4"/>
      <c r="M429" s="4">
        <v>5913.43</v>
      </c>
      <c r="N429" s="4"/>
      <c r="O429" s="4"/>
      <c r="P429" s="4"/>
      <c r="Q429" s="4"/>
      <c r="R429" s="4"/>
      <c r="S429" s="4"/>
      <c r="T429" s="4"/>
    </row>
    <row r="430" spans="1:20" x14ac:dyDescent="0.25">
      <c r="A430" s="30" t="s">
        <v>836</v>
      </c>
      <c r="B430" s="74" t="s">
        <v>837</v>
      </c>
      <c r="C430" s="75"/>
      <c r="D430" s="75"/>
      <c r="E430" s="75"/>
      <c r="F430" s="75"/>
      <c r="G430" s="75"/>
      <c r="H430" s="75"/>
      <c r="I430" s="75"/>
      <c r="J430" s="76"/>
      <c r="K430" s="4" t="s">
        <v>814</v>
      </c>
      <c r="L430" s="4"/>
      <c r="M430" s="4">
        <v>1522.16</v>
      </c>
      <c r="N430" s="4"/>
      <c r="O430" s="4"/>
      <c r="P430" s="4"/>
      <c r="Q430" s="4"/>
      <c r="R430" s="4"/>
      <c r="S430" s="4"/>
      <c r="T430" s="4"/>
    </row>
    <row r="431" spans="1:20" x14ac:dyDescent="0.25">
      <c r="A431" s="30" t="s">
        <v>838</v>
      </c>
      <c r="B431" s="74" t="s">
        <v>827</v>
      </c>
      <c r="C431" s="75"/>
      <c r="D431" s="75"/>
      <c r="E431" s="75"/>
      <c r="F431" s="75"/>
      <c r="G431" s="75"/>
      <c r="H431" s="75"/>
      <c r="I431" s="75"/>
      <c r="J431" s="76"/>
      <c r="K431" s="4" t="s">
        <v>816</v>
      </c>
      <c r="L431" s="4"/>
      <c r="M431" s="4"/>
      <c r="N431" s="4"/>
      <c r="O431" s="4"/>
      <c r="P431" s="4"/>
      <c r="Q431" s="4"/>
      <c r="R431" s="4"/>
      <c r="S431" s="4"/>
      <c r="T431" s="4"/>
    </row>
    <row r="432" spans="1:20" x14ac:dyDescent="0.25">
      <c r="A432" s="30" t="s">
        <v>839</v>
      </c>
      <c r="B432" s="74" t="s">
        <v>695</v>
      </c>
      <c r="C432" s="75"/>
      <c r="D432" s="75"/>
      <c r="E432" s="75"/>
      <c r="F432" s="75"/>
      <c r="G432" s="75"/>
      <c r="H432" s="75"/>
      <c r="I432" s="75"/>
      <c r="J432" s="76"/>
      <c r="K432" s="4" t="s">
        <v>818</v>
      </c>
      <c r="L432" s="4"/>
      <c r="M432" s="4"/>
      <c r="N432" s="4"/>
      <c r="O432" s="4"/>
      <c r="P432" s="4"/>
      <c r="Q432" s="4"/>
      <c r="R432" s="4"/>
      <c r="S432" s="4"/>
      <c r="T432" s="4"/>
    </row>
    <row r="433" spans="1:20" ht="51" x14ac:dyDescent="0.25">
      <c r="A433" s="33" t="s">
        <v>840</v>
      </c>
      <c r="B433" s="18" t="s">
        <v>841</v>
      </c>
      <c r="C433" s="19" t="s">
        <v>46</v>
      </c>
      <c r="D433" s="20">
        <v>58.53</v>
      </c>
      <c r="E433" s="17">
        <f>ROUND(M444*(1-18%),2)</f>
        <v>11.64</v>
      </c>
      <c r="F433" s="10"/>
      <c r="G433" s="17">
        <f t="shared" ref="G433:G437" si="235">TRUNC(E433*0.2693,2)</f>
        <v>3.13</v>
      </c>
      <c r="H433" s="21"/>
      <c r="I433" s="17">
        <f t="shared" ref="I433:I437" si="236">H433+G433+E433</f>
        <v>14.77</v>
      </c>
      <c r="J433" s="34">
        <f t="shared" ref="J433:J437" si="237">TRUNC(I433*D433,2)</f>
        <v>864.48</v>
      </c>
      <c r="K433" s="4" t="s">
        <v>820</v>
      </c>
      <c r="L433" s="4"/>
      <c r="M433" s="4"/>
      <c r="N433" s="4"/>
      <c r="O433" s="4"/>
      <c r="P433" s="4"/>
      <c r="Q433" s="4"/>
      <c r="R433" s="4"/>
      <c r="S433" s="4"/>
      <c r="T433" s="4"/>
    </row>
    <row r="434" spans="1:20" ht="51" x14ac:dyDescent="0.25">
      <c r="A434" s="33" t="s">
        <v>842</v>
      </c>
      <c r="B434" s="18" t="s">
        <v>843</v>
      </c>
      <c r="C434" s="19" t="s">
        <v>46</v>
      </c>
      <c r="D434" s="20">
        <v>288.04000000000002</v>
      </c>
      <c r="E434" s="17">
        <f>ROUND(M445*(1-18%),2)</f>
        <v>17.149999999999999</v>
      </c>
      <c r="F434" s="10"/>
      <c r="G434" s="17">
        <f t="shared" si="235"/>
        <v>4.6100000000000003</v>
      </c>
      <c r="H434" s="21"/>
      <c r="I434" s="17">
        <f t="shared" si="236"/>
        <v>21.759999999999998</v>
      </c>
      <c r="J434" s="34">
        <f t="shared" si="237"/>
        <v>6267.75</v>
      </c>
      <c r="K434" s="4" t="s">
        <v>822</v>
      </c>
      <c r="L434" s="4"/>
      <c r="M434" s="4">
        <v>33.130000000000003</v>
      </c>
      <c r="N434" s="4"/>
      <c r="O434" s="4"/>
      <c r="P434" s="4"/>
      <c r="Q434" s="4"/>
      <c r="R434" s="4"/>
      <c r="S434" s="4"/>
      <c r="T434" s="4"/>
    </row>
    <row r="435" spans="1:20" ht="51" x14ac:dyDescent="0.25">
      <c r="A435" s="33" t="s">
        <v>844</v>
      </c>
      <c r="B435" s="18" t="s">
        <v>845</v>
      </c>
      <c r="C435" s="19" t="s">
        <v>46</v>
      </c>
      <c r="D435" s="20">
        <v>134.58000000000001</v>
      </c>
      <c r="E435" s="17">
        <f>ROUND(M446*(1-18%),2)</f>
        <v>26.13</v>
      </c>
      <c r="F435" s="11">
        <v>4287.71</v>
      </c>
      <c r="G435" s="17">
        <f t="shared" si="235"/>
        <v>7.03</v>
      </c>
      <c r="H435" s="21"/>
      <c r="I435" s="17">
        <f t="shared" si="236"/>
        <v>33.159999999999997</v>
      </c>
      <c r="J435" s="34">
        <f t="shared" si="237"/>
        <v>4462.67</v>
      </c>
      <c r="K435" s="4" t="s">
        <v>824</v>
      </c>
      <c r="L435" s="4"/>
      <c r="M435" s="4"/>
      <c r="N435" s="4"/>
      <c r="O435" s="4"/>
      <c r="P435" s="4"/>
      <c r="Q435" s="4"/>
      <c r="R435" s="4"/>
      <c r="S435" s="4"/>
      <c r="T435" s="4"/>
    </row>
    <row r="436" spans="1:20" ht="51" x14ac:dyDescent="0.25">
      <c r="A436" s="33" t="s">
        <v>846</v>
      </c>
      <c r="B436" s="18" t="s">
        <v>847</v>
      </c>
      <c r="C436" s="19" t="s">
        <v>46</v>
      </c>
      <c r="D436" s="20">
        <v>61.58</v>
      </c>
      <c r="E436" s="17">
        <f>ROUND(M447*(1-18%),2)</f>
        <v>13.88</v>
      </c>
      <c r="F436" s="11">
        <v>1042.54</v>
      </c>
      <c r="G436" s="17">
        <f t="shared" si="235"/>
        <v>3.73</v>
      </c>
      <c r="H436" s="21"/>
      <c r="I436" s="17">
        <f t="shared" si="236"/>
        <v>17.61</v>
      </c>
      <c r="J436" s="34">
        <f t="shared" si="237"/>
        <v>1084.42</v>
      </c>
      <c r="K436" s="4" t="s">
        <v>826</v>
      </c>
      <c r="L436" s="4"/>
      <c r="M436" s="4"/>
      <c r="N436" s="4"/>
      <c r="O436" s="4"/>
      <c r="P436" s="4"/>
      <c r="Q436" s="4"/>
      <c r="R436" s="4"/>
      <c r="S436" s="4"/>
      <c r="T436" s="4"/>
    </row>
    <row r="437" spans="1:20" ht="51" x14ac:dyDescent="0.25">
      <c r="A437" s="33" t="s">
        <v>831</v>
      </c>
      <c r="B437" s="18" t="s">
        <v>832</v>
      </c>
      <c r="C437" s="19" t="s">
        <v>46</v>
      </c>
      <c r="D437" s="20">
        <v>126.72</v>
      </c>
      <c r="E437" s="17">
        <f>ROUND(M448*(1-18%),2)</f>
        <v>33</v>
      </c>
      <c r="F437" s="11">
        <v>5099.21</v>
      </c>
      <c r="G437" s="17">
        <f t="shared" si="235"/>
        <v>8.8800000000000008</v>
      </c>
      <c r="H437" s="21"/>
      <c r="I437" s="17">
        <f t="shared" si="236"/>
        <v>41.88</v>
      </c>
      <c r="J437" s="34">
        <f t="shared" si="237"/>
        <v>5307.03</v>
      </c>
      <c r="K437" s="4" t="s">
        <v>828</v>
      </c>
      <c r="L437" s="4"/>
      <c r="M437" s="4">
        <v>28.12</v>
      </c>
      <c r="N437" s="4"/>
      <c r="O437" s="4"/>
      <c r="P437" s="4"/>
      <c r="Q437" s="4"/>
      <c r="R437" s="4"/>
      <c r="S437" s="4"/>
      <c r="T437" s="4"/>
    </row>
    <row r="438" spans="1:20" x14ac:dyDescent="0.25">
      <c r="A438" s="30" t="s">
        <v>848</v>
      </c>
      <c r="B438" s="74" t="s">
        <v>849</v>
      </c>
      <c r="C438" s="75"/>
      <c r="D438" s="75"/>
      <c r="E438" s="75"/>
      <c r="F438" s="75"/>
      <c r="G438" s="75"/>
      <c r="H438" s="75"/>
      <c r="I438" s="75"/>
      <c r="J438" s="76"/>
      <c r="K438" s="4">
        <v>89578</v>
      </c>
      <c r="L438" s="4"/>
      <c r="M438" s="4">
        <v>40.24</v>
      </c>
      <c r="N438" s="4"/>
      <c r="O438" s="4"/>
      <c r="P438" s="4"/>
      <c r="Q438" s="4"/>
      <c r="R438" s="4"/>
      <c r="S438" s="4"/>
      <c r="T438" s="4"/>
    </row>
    <row r="439" spans="1:20" ht="25.5" x14ac:dyDescent="0.25">
      <c r="A439" s="33" t="s">
        <v>850</v>
      </c>
      <c r="B439" s="18" t="s">
        <v>851</v>
      </c>
      <c r="C439" s="19" t="s">
        <v>12</v>
      </c>
      <c r="D439" s="20">
        <v>7</v>
      </c>
      <c r="E439" s="17">
        <f>ROUND(M450*(1-18%),2)</f>
        <v>7.91</v>
      </c>
      <c r="F439" s="11">
        <v>67.55</v>
      </c>
      <c r="G439" s="17">
        <f t="shared" ref="G439:G440" si="238">TRUNC(E439*0.2693,2)</f>
        <v>2.13</v>
      </c>
      <c r="H439" s="21"/>
      <c r="I439" s="17">
        <f t="shared" ref="I439:I440" si="239">H439+G439+E439</f>
        <v>10.039999999999999</v>
      </c>
      <c r="J439" s="34">
        <f t="shared" ref="J439:J440" si="240">TRUNC(I439*D439,2)</f>
        <v>70.28</v>
      </c>
      <c r="K439" s="4">
        <v>89849</v>
      </c>
      <c r="L439" s="4"/>
      <c r="M439" s="4"/>
      <c r="N439" s="4"/>
      <c r="O439" s="4"/>
      <c r="P439" s="4"/>
      <c r="Q439" s="4"/>
      <c r="R439" s="4"/>
      <c r="S439" s="4"/>
      <c r="T439" s="4"/>
    </row>
    <row r="440" spans="1:20" ht="25.5" x14ac:dyDescent="0.25">
      <c r="A440" s="33" t="s">
        <v>852</v>
      </c>
      <c r="B440" s="18" t="s">
        <v>853</v>
      </c>
      <c r="C440" s="19" t="s">
        <v>12</v>
      </c>
      <c r="D440" s="20">
        <v>4</v>
      </c>
      <c r="E440" s="17">
        <f>ROUND(M451*(1-18%),2)</f>
        <v>10.84</v>
      </c>
      <c r="F440" s="11">
        <v>52.88</v>
      </c>
      <c r="G440" s="17">
        <f t="shared" si="238"/>
        <v>2.91</v>
      </c>
      <c r="H440" s="21"/>
      <c r="I440" s="17">
        <f t="shared" si="239"/>
        <v>13.75</v>
      </c>
      <c r="J440" s="34">
        <f t="shared" si="240"/>
        <v>55</v>
      </c>
      <c r="K440" s="4" t="s">
        <v>833</v>
      </c>
      <c r="L440" s="4"/>
      <c r="M440" s="4">
        <v>26.1</v>
      </c>
      <c r="N440" s="4"/>
      <c r="O440" s="4"/>
      <c r="P440" s="4"/>
      <c r="Q440" s="4"/>
      <c r="R440" s="4"/>
      <c r="S440" s="4"/>
      <c r="T440" s="4"/>
    </row>
    <row r="441" spans="1:20" x14ac:dyDescent="0.25">
      <c r="A441" s="30" t="s">
        <v>854</v>
      </c>
      <c r="B441" s="74" t="s">
        <v>855</v>
      </c>
      <c r="C441" s="75"/>
      <c r="D441" s="75"/>
      <c r="E441" s="75"/>
      <c r="F441" s="75"/>
      <c r="G441" s="75"/>
      <c r="H441" s="75"/>
      <c r="I441" s="75"/>
      <c r="J441" s="76"/>
      <c r="K441" s="4">
        <v>89584</v>
      </c>
      <c r="L441" s="4"/>
      <c r="M441" s="4"/>
      <c r="N441" s="4"/>
      <c r="O441" s="4"/>
      <c r="P441" s="4"/>
      <c r="Q441" s="4"/>
      <c r="R441" s="4"/>
      <c r="S441" s="4"/>
      <c r="T441" s="4"/>
    </row>
    <row r="442" spans="1:20" ht="63.75" x14ac:dyDescent="0.25">
      <c r="A442" s="33" t="s">
        <v>856</v>
      </c>
      <c r="B442" s="18" t="s">
        <v>857</v>
      </c>
      <c r="C442" s="19" t="s">
        <v>12</v>
      </c>
      <c r="D442" s="20">
        <v>2</v>
      </c>
      <c r="E442" s="17">
        <f>ROUND(M453*(1-18%),2)</f>
        <v>17.29</v>
      </c>
      <c r="F442" s="11">
        <v>42.18</v>
      </c>
      <c r="G442" s="17">
        <f t="shared" ref="G442" si="241">TRUNC(E442*0.2693,2)</f>
        <v>4.6500000000000004</v>
      </c>
      <c r="H442" s="21"/>
      <c r="I442" s="17">
        <f t="shared" ref="I442" si="242">H442+G442+E442</f>
        <v>21.939999999999998</v>
      </c>
      <c r="J442" s="34">
        <f t="shared" ref="J442" si="243">TRUNC(I442*D442,2)</f>
        <v>43.88</v>
      </c>
      <c r="K442" s="4" t="s">
        <v>836</v>
      </c>
      <c r="L442" s="4"/>
      <c r="M442" s="4"/>
      <c r="N442" s="4"/>
      <c r="O442" s="4"/>
      <c r="P442" s="4"/>
      <c r="Q442" s="4"/>
      <c r="R442" s="4"/>
      <c r="S442" s="4"/>
      <c r="T442" s="4"/>
    </row>
    <row r="443" spans="1:20" x14ac:dyDescent="0.25">
      <c r="A443" s="30" t="s">
        <v>858</v>
      </c>
      <c r="B443" s="74" t="s">
        <v>737</v>
      </c>
      <c r="C443" s="75"/>
      <c r="D443" s="75"/>
      <c r="E443" s="75"/>
      <c r="F443" s="75"/>
      <c r="G443" s="75"/>
      <c r="H443" s="75"/>
      <c r="I443" s="75"/>
      <c r="J443" s="76"/>
      <c r="K443" s="4" t="s">
        <v>838</v>
      </c>
      <c r="L443" s="4"/>
      <c r="M443" s="4"/>
      <c r="N443" s="4"/>
      <c r="O443" s="4"/>
      <c r="P443" s="4"/>
      <c r="Q443" s="4"/>
      <c r="R443" s="4"/>
      <c r="S443" s="4"/>
      <c r="T443" s="4"/>
    </row>
    <row r="444" spans="1:20" ht="63.75" x14ac:dyDescent="0.25">
      <c r="A444" s="33" t="s">
        <v>859</v>
      </c>
      <c r="B444" s="18" t="s">
        <v>860</v>
      </c>
      <c r="C444" s="19" t="s">
        <v>12</v>
      </c>
      <c r="D444" s="20">
        <v>44</v>
      </c>
      <c r="E444" s="17">
        <f t="shared" ref="E444:E451" si="244">ROUND(M455*(1-18%),2)</f>
        <v>5.85</v>
      </c>
      <c r="F444" s="10"/>
      <c r="G444" s="17">
        <f t="shared" ref="G444:G451" si="245">TRUNC(E444*0.2693,2)</f>
        <v>1.57</v>
      </c>
      <c r="H444" s="21"/>
      <c r="I444" s="17">
        <f t="shared" ref="I444:I451" si="246">H444+G444+E444</f>
        <v>7.42</v>
      </c>
      <c r="J444" s="34">
        <f t="shared" ref="J444:J451" si="247">TRUNC(I444*D444,2)</f>
        <v>326.48</v>
      </c>
      <c r="K444" s="4" t="s">
        <v>839</v>
      </c>
      <c r="L444" s="4"/>
      <c r="M444" s="4">
        <v>14.19</v>
      </c>
      <c r="N444" s="4"/>
      <c r="O444" s="4"/>
      <c r="P444" s="4"/>
      <c r="Q444" s="4"/>
      <c r="R444" s="4"/>
      <c r="S444" s="4"/>
      <c r="T444" s="4"/>
    </row>
    <row r="445" spans="1:20" ht="63.75" x14ac:dyDescent="0.25">
      <c r="A445" s="33" t="s">
        <v>861</v>
      </c>
      <c r="B445" s="18" t="s">
        <v>862</v>
      </c>
      <c r="C445" s="19" t="s">
        <v>12</v>
      </c>
      <c r="D445" s="20">
        <v>30</v>
      </c>
      <c r="E445" s="17">
        <f t="shared" si="244"/>
        <v>4.51</v>
      </c>
      <c r="F445" s="11">
        <v>165</v>
      </c>
      <c r="G445" s="17">
        <f t="shared" si="245"/>
        <v>1.21</v>
      </c>
      <c r="H445" s="21"/>
      <c r="I445" s="17">
        <f t="shared" si="246"/>
        <v>5.72</v>
      </c>
      <c r="J445" s="34">
        <f t="shared" si="247"/>
        <v>171.6</v>
      </c>
      <c r="K445" s="4">
        <v>89711</v>
      </c>
      <c r="L445" s="4"/>
      <c r="M445" s="4">
        <v>20.92</v>
      </c>
      <c r="N445" s="4"/>
      <c r="O445" s="4"/>
      <c r="P445" s="4"/>
      <c r="Q445" s="4"/>
      <c r="R445" s="4"/>
      <c r="S445" s="4"/>
      <c r="T445" s="4"/>
    </row>
    <row r="446" spans="1:20" ht="63.75" x14ac:dyDescent="0.25">
      <c r="A446" s="33" t="s">
        <v>863</v>
      </c>
      <c r="B446" s="18" t="s">
        <v>864</v>
      </c>
      <c r="C446" s="19" t="s">
        <v>12</v>
      </c>
      <c r="D446" s="20">
        <v>73</v>
      </c>
      <c r="E446" s="17">
        <f t="shared" si="244"/>
        <v>6.36</v>
      </c>
      <c r="F446" s="10"/>
      <c r="G446" s="17">
        <f t="shared" si="245"/>
        <v>1.71</v>
      </c>
      <c r="H446" s="21"/>
      <c r="I446" s="17">
        <f t="shared" si="246"/>
        <v>8.07</v>
      </c>
      <c r="J446" s="34">
        <f t="shared" si="247"/>
        <v>589.11</v>
      </c>
      <c r="K446" s="4">
        <v>89712</v>
      </c>
      <c r="L446" s="4"/>
      <c r="M446" s="4">
        <v>31.86</v>
      </c>
      <c r="N446" s="4"/>
      <c r="O446" s="4"/>
      <c r="P446" s="4"/>
      <c r="Q446" s="4"/>
      <c r="R446" s="4"/>
      <c r="S446" s="4"/>
      <c r="T446" s="4"/>
    </row>
    <row r="447" spans="1:20" ht="63.75" x14ac:dyDescent="0.25">
      <c r="A447" s="33" t="s">
        <v>865</v>
      </c>
      <c r="B447" s="18" t="s">
        <v>866</v>
      </c>
      <c r="C447" s="19" t="s">
        <v>12</v>
      </c>
      <c r="D447" s="20">
        <v>6</v>
      </c>
      <c r="E447" s="17">
        <f t="shared" si="244"/>
        <v>6.67</v>
      </c>
      <c r="F447" s="11">
        <v>48.84</v>
      </c>
      <c r="G447" s="17">
        <f t="shared" si="245"/>
        <v>1.79</v>
      </c>
      <c r="H447" s="21"/>
      <c r="I447" s="17">
        <f t="shared" si="246"/>
        <v>8.4600000000000009</v>
      </c>
      <c r="J447" s="34">
        <f t="shared" si="247"/>
        <v>50.76</v>
      </c>
      <c r="K447" s="4">
        <v>89713</v>
      </c>
      <c r="L447" s="4"/>
      <c r="M447" s="4">
        <v>16.93</v>
      </c>
      <c r="N447" s="4"/>
      <c r="O447" s="4"/>
      <c r="P447" s="4"/>
      <c r="Q447" s="4"/>
      <c r="R447" s="4"/>
      <c r="S447" s="4"/>
      <c r="T447" s="4"/>
    </row>
    <row r="448" spans="1:20" ht="63.75" x14ac:dyDescent="0.25">
      <c r="A448" s="33" t="s">
        <v>867</v>
      </c>
      <c r="B448" s="18" t="s">
        <v>868</v>
      </c>
      <c r="C448" s="19" t="s">
        <v>12</v>
      </c>
      <c r="D448" s="20">
        <v>6</v>
      </c>
      <c r="E448" s="17">
        <f t="shared" si="244"/>
        <v>10.74</v>
      </c>
      <c r="F448" s="11">
        <v>78.599999999999994</v>
      </c>
      <c r="G448" s="17">
        <f t="shared" si="245"/>
        <v>2.89</v>
      </c>
      <c r="H448" s="21"/>
      <c r="I448" s="17">
        <f t="shared" si="246"/>
        <v>13.63</v>
      </c>
      <c r="J448" s="34">
        <f t="shared" si="247"/>
        <v>81.78</v>
      </c>
      <c r="K448" s="4">
        <v>89800</v>
      </c>
      <c r="L448" s="4"/>
      <c r="M448" s="4">
        <v>40.24</v>
      </c>
      <c r="N448" s="4"/>
      <c r="O448" s="4"/>
      <c r="P448" s="4"/>
      <c r="Q448" s="4"/>
      <c r="R448" s="4"/>
      <c r="S448" s="4"/>
      <c r="T448" s="4"/>
    </row>
    <row r="449" spans="1:20" ht="63.75" x14ac:dyDescent="0.25">
      <c r="A449" s="33" t="s">
        <v>869</v>
      </c>
      <c r="B449" s="18" t="s">
        <v>870</v>
      </c>
      <c r="C449" s="19" t="s">
        <v>12</v>
      </c>
      <c r="D449" s="20">
        <v>2</v>
      </c>
      <c r="E449" s="17">
        <f t="shared" si="244"/>
        <v>11.19</v>
      </c>
      <c r="F449" s="11">
        <v>27.3</v>
      </c>
      <c r="G449" s="17">
        <f t="shared" si="245"/>
        <v>3.01</v>
      </c>
      <c r="H449" s="21"/>
      <c r="I449" s="17">
        <f t="shared" si="246"/>
        <v>14.2</v>
      </c>
      <c r="J449" s="34">
        <f t="shared" si="247"/>
        <v>28.4</v>
      </c>
      <c r="K449" s="4">
        <v>89849</v>
      </c>
      <c r="L449" s="4"/>
      <c r="M449" s="4"/>
      <c r="N449" s="4"/>
      <c r="O449" s="4"/>
      <c r="P449" s="4"/>
      <c r="Q449" s="4"/>
      <c r="R449" s="4"/>
      <c r="S449" s="4"/>
      <c r="T449" s="4"/>
    </row>
    <row r="450" spans="1:20" ht="63.75" x14ac:dyDescent="0.25">
      <c r="A450" s="33" t="s">
        <v>871</v>
      </c>
      <c r="B450" s="18" t="s">
        <v>872</v>
      </c>
      <c r="C450" s="19" t="s">
        <v>12</v>
      </c>
      <c r="D450" s="20">
        <v>9</v>
      </c>
      <c r="E450" s="17">
        <f t="shared" si="244"/>
        <v>10.25</v>
      </c>
      <c r="F450" s="11">
        <v>112.5</v>
      </c>
      <c r="G450" s="17">
        <f t="shared" si="245"/>
        <v>2.76</v>
      </c>
      <c r="H450" s="21"/>
      <c r="I450" s="17">
        <f t="shared" si="246"/>
        <v>13.01</v>
      </c>
      <c r="J450" s="34">
        <f t="shared" si="247"/>
        <v>117.09</v>
      </c>
      <c r="K450" s="4" t="s">
        <v>848</v>
      </c>
      <c r="L450" s="4"/>
      <c r="M450" s="4">
        <v>9.65</v>
      </c>
      <c r="N450" s="4"/>
      <c r="O450" s="4"/>
      <c r="P450" s="4"/>
      <c r="Q450" s="4"/>
      <c r="R450" s="4"/>
      <c r="S450" s="4"/>
      <c r="T450" s="4"/>
    </row>
    <row r="451" spans="1:20" ht="63.75" x14ac:dyDescent="0.25">
      <c r="A451" s="33" t="s">
        <v>873</v>
      </c>
      <c r="B451" s="18" t="s">
        <v>874</v>
      </c>
      <c r="C451" s="19" t="s">
        <v>12</v>
      </c>
      <c r="D451" s="20">
        <v>1</v>
      </c>
      <c r="E451" s="17">
        <f t="shared" si="244"/>
        <v>10.23</v>
      </c>
      <c r="F451" s="11">
        <v>12.47</v>
      </c>
      <c r="G451" s="17">
        <f t="shared" si="245"/>
        <v>2.75</v>
      </c>
      <c r="H451" s="21"/>
      <c r="I451" s="17">
        <f t="shared" si="246"/>
        <v>12.98</v>
      </c>
      <c r="J451" s="34">
        <f t="shared" si="247"/>
        <v>12.98</v>
      </c>
      <c r="K451" s="4" t="s">
        <v>850</v>
      </c>
      <c r="L451" s="4"/>
      <c r="M451" s="4">
        <v>13.22</v>
      </c>
      <c r="N451" s="4"/>
      <c r="O451" s="4"/>
      <c r="P451" s="4"/>
      <c r="Q451" s="4"/>
      <c r="R451" s="4"/>
      <c r="S451" s="4"/>
      <c r="T451" s="4"/>
    </row>
    <row r="452" spans="1:20" x14ac:dyDescent="0.25">
      <c r="A452" s="30" t="s">
        <v>875</v>
      </c>
      <c r="B452" s="74" t="s">
        <v>876</v>
      </c>
      <c r="C452" s="75"/>
      <c r="D452" s="75"/>
      <c r="E452" s="75"/>
      <c r="F452" s="75"/>
      <c r="G452" s="75"/>
      <c r="H452" s="75"/>
      <c r="I452" s="75"/>
      <c r="J452" s="76"/>
      <c r="K452" s="4" t="s">
        <v>852</v>
      </c>
      <c r="L452" s="4"/>
      <c r="M452" s="4"/>
      <c r="N452" s="4"/>
      <c r="O452" s="4"/>
      <c r="P452" s="4"/>
      <c r="Q452" s="4"/>
      <c r="R452" s="4"/>
      <c r="S452" s="4"/>
      <c r="T452" s="4"/>
    </row>
    <row r="453" spans="1:20" ht="63.75" x14ac:dyDescent="0.25">
      <c r="A453" s="33" t="s">
        <v>877</v>
      </c>
      <c r="B453" s="18" t="s">
        <v>878</v>
      </c>
      <c r="C453" s="19" t="s">
        <v>12</v>
      </c>
      <c r="D453" s="20">
        <v>7</v>
      </c>
      <c r="E453" s="17">
        <f>ROUND(M464*(1-18%),2)</f>
        <v>17.29</v>
      </c>
      <c r="F453" s="11">
        <v>147.63</v>
      </c>
      <c r="G453" s="17">
        <f t="shared" ref="G453:G456" si="248">TRUNC(E453*0.2693,2)</f>
        <v>4.6500000000000004</v>
      </c>
      <c r="H453" s="21"/>
      <c r="I453" s="17">
        <f t="shared" ref="I453:I456" si="249">H453+G453+E453</f>
        <v>21.939999999999998</v>
      </c>
      <c r="J453" s="34">
        <f t="shared" ref="J453:J456" si="250">TRUNC(I453*D453,2)</f>
        <v>153.58000000000001</v>
      </c>
      <c r="K453" s="4" t="s">
        <v>854</v>
      </c>
      <c r="L453" s="4"/>
      <c r="M453" s="4">
        <v>21.09</v>
      </c>
      <c r="N453" s="4"/>
      <c r="O453" s="4"/>
      <c r="P453" s="4"/>
      <c r="Q453" s="4"/>
      <c r="R453" s="4"/>
      <c r="S453" s="4"/>
      <c r="T453" s="4"/>
    </row>
    <row r="454" spans="1:20" ht="63.75" x14ac:dyDescent="0.25">
      <c r="A454" s="33" t="s">
        <v>879</v>
      </c>
      <c r="B454" s="18" t="s">
        <v>880</v>
      </c>
      <c r="C454" s="19" t="s">
        <v>12</v>
      </c>
      <c r="D454" s="20">
        <v>5</v>
      </c>
      <c r="E454" s="17">
        <f>ROUND(M465*(1-18%),2)</f>
        <v>19.53</v>
      </c>
      <c r="F454" s="11">
        <v>119.1</v>
      </c>
      <c r="G454" s="17">
        <f t="shared" si="248"/>
        <v>5.25</v>
      </c>
      <c r="H454" s="21"/>
      <c r="I454" s="17">
        <f t="shared" si="249"/>
        <v>24.78</v>
      </c>
      <c r="J454" s="34">
        <f t="shared" si="250"/>
        <v>123.9</v>
      </c>
      <c r="K454" s="4">
        <v>89811</v>
      </c>
      <c r="L454" s="4"/>
      <c r="M454" s="4"/>
      <c r="N454" s="4"/>
      <c r="O454" s="4"/>
      <c r="P454" s="4"/>
      <c r="Q454" s="4"/>
      <c r="R454" s="4"/>
      <c r="S454" s="4"/>
      <c r="T454" s="4"/>
    </row>
    <row r="455" spans="1:20" ht="63.75" x14ac:dyDescent="0.25">
      <c r="A455" s="33" t="s">
        <v>881</v>
      </c>
      <c r="B455" s="18" t="s">
        <v>882</v>
      </c>
      <c r="C455" s="19" t="s">
        <v>12</v>
      </c>
      <c r="D455" s="20">
        <v>3</v>
      </c>
      <c r="E455" s="17">
        <f>ROUND(M466*(1-18%),2)</f>
        <v>17.25</v>
      </c>
      <c r="F455" s="11">
        <v>63.12</v>
      </c>
      <c r="G455" s="17">
        <f t="shared" si="248"/>
        <v>4.6399999999999997</v>
      </c>
      <c r="H455" s="21"/>
      <c r="I455" s="17">
        <f t="shared" si="249"/>
        <v>21.89</v>
      </c>
      <c r="J455" s="34">
        <f t="shared" si="250"/>
        <v>65.67</v>
      </c>
      <c r="K455" s="4" t="s">
        <v>858</v>
      </c>
      <c r="L455" s="4"/>
      <c r="M455" s="4">
        <v>7.14</v>
      </c>
      <c r="N455" s="4"/>
      <c r="O455" s="4"/>
      <c r="P455" s="4"/>
      <c r="Q455" s="4"/>
      <c r="R455" s="4"/>
      <c r="S455" s="4"/>
      <c r="T455" s="4"/>
    </row>
    <row r="456" spans="1:20" ht="63.75" x14ac:dyDescent="0.25">
      <c r="A456" s="33" t="s">
        <v>883</v>
      </c>
      <c r="B456" s="18" t="s">
        <v>884</v>
      </c>
      <c r="C456" s="19" t="s">
        <v>12</v>
      </c>
      <c r="D456" s="20">
        <v>6</v>
      </c>
      <c r="E456" s="17">
        <f>ROUND(M467*(1-18%),2)</f>
        <v>20.78</v>
      </c>
      <c r="F456" s="11">
        <v>152.04</v>
      </c>
      <c r="G456" s="17">
        <f t="shared" si="248"/>
        <v>5.59</v>
      </c>
      <c r="H456" s="21"/>
      <c r="I456" s="17">
        <f t="shared" si="249"/>
        <v>26.37</v>
      </c>
      <c r="J456" s="34">
        <f t="shared" si="250"/>
        <v>158.22</v>
      </c>
      <c r="K456" s="4">
        <v>89724</v>
      </c>
      <c r="L456" s="4"/>
      <c r="M456" s="4">
        <v>5.5</v>
      </c>
      <c r="N456" s="4"/>
      <c r="O456" s="4"/>
      <c r="P456" s="4"/>
      <c r="Q456" s="4"/>
      <c r="R456" s="4"/>
      <c r="S456" s="4"/>
      <c r="T456" s="4"/>
    </row>
    <row r="457" spans="1:20" x14ac:dyDescent="0.25">
      <c r="A457" s="30" t="s">
        <v>885</v>
      </c>
      <c r="B457" s="74" t="s">
        <v>759</v>
      </c>
      <c r="C457" s="75"/>
      <c r="D457" s="75"/>
      <c r="E457" s="75"/>
      <c r="F457" s="75"/>
      <c r="G457" s="75"/>
      <c r="H457" s="75"/>
      <c r="I457" s="75"/>
      <c r="J457" s="76"/>
      <c r="K457" s="4">
        <v>89726</v>
      </c>
      <c r="L457" s="4"/>
      <c r="M457" s="4">
        <v>7.75</v>
      </c>
      <c r="N457" s="4"/>
      <c r="O457" s="4"/>
      <c r="P457" s="4"/>
      <c r="Q457" s="4"/>
      <c r="R457" s="4"/>
      <c r="S457" s="4"/>
      <c r="T457" s="4"/>
    </row>
    <row r="458" spans="1:20" ht="63.75" x14ac:dyDescent="0.25">
      <c r="A458" s="33" t="s">
        <v>886</v>
      </c>
      <c r="B458" s="18" t="s">
        <v>887</v>
      </c>
      <c r="C458" s="19" t="s">
        <v>12</v>
      </c>
      <c r="D458" s="20">
        <v>57</v>
      </c>
      <c r="E458" s="17">
        <f>ROUND(M469*(1-18%),2)</f>
        <v>3.76</v>
      </c>
      <c r="F458" s="11">
        <v>261.63</v>
      </c>
      <c r="G458" s="17">
        <f t="shared" ref="G458:G461" si="251">TRUNC(E458*0.2693,2)</f>
        <v>1.01</v>
      </c>
      <c r="H458" s="21"/>
      <c r="I458" s="17">
        <f t="shared" ref="I458:I461" si="252">H458+G458+E458</f>
        <v>4.7699999999999996</v>
      </c>
      <c r="J458" s="34">
        <f t="shared" ref="J458:J461" si="253">TRUNC(I458*D458,2)</f>
        <v>271.89</v>
      </c>
      <c r="K458" s="4">
        <v>89731</v>
      </c>
      <c r="L458" s="4"/>
      <c r="M458" s="4">
        <v>8.14</v>
      </c>
      <c r="N458" s="4"/>
      <c r="O458" s="4"/>
      <c r="P458" s="4"/>
      <c r="Q458" s="4"/>
      <c r="R458" s="4"/>
      <c r="S458" s="4"/>
      <c r="T458" s="4"/>
    </row>
    <row r="459" spans="1:20" ht="63.75" x14ac:dyDescent="0.25">
      <c r="A459" s="33" t="s">
        <v>888</v>
      </c>
      <c r="B459" s="18" t="s">
        <v>889</v>
      </c>
      <c r="C459" s="19" t="s">
        <v>12</v>
      </c>
      <c r="D459" s="20">
        <v>26</v>
      </c>
      <c r="E459" s="17">
        <f>ROUND(M470*(1-18%),2)</f>
        <v>5.0999999999999996</v>
      </c>
      <c r="F459" s="11">
        <v>161.72</v>
      </c>
      <c r="G459" s="17">
        <f t="shared" si="251"/>
        <v>1.37</v>
      </c>
      <c r="H459" s="21"/>
      <c r="I459" s="17">
        <f t="shared" si="252"/>
        <v>6.47</v>
      </c>
      <c r="J459" s="34">
        <f t="shared" si="253"/>
        <v>168.22</v>
      </c>
      <c r="K459" s="4">
        <v>89732</v>
      </c>
      <c r="L459" s="4"/>
      <c r="M459" s="4">
        <v>13.1</v>
      </c>
      <c r="N459" s="4"/>
      <c r="O459" s="4"/>
      <c r="P459" s="4"/>
      <c r="Q459" s="4"/>
      <c r="R459" s="4"/>
      <c r="S459" s="4"/>
      <c r="T459" s="4"/>
    </row>
    <row r="460" spans="1:20" ht="63.75" x14ac:dyDescent="0.25">
      <c r="A460" s="33" t="s">
        <v>890</v>
      </c>
      <c r="B460" s="18" t="s">
        <v>891</v>
      </c>
      <c r="C460" s="19" t="s">
        <v>12</v>
      </c>
      <c r="D460" s="20">
        <v>5</v>
      </c>
      <c r="E460" s="17">
        <f>ROUND(M471*(1-18%),2)</f>
        <v>8.4499999999999993</v>
      </c>
      <c r="F460" s="11">
        <v>51.55</v>
      </c>
      <c r="G460" s="17">
        <f t="shared" si="251"/>
        <v>2.27</v>
      </c>
      <c r="H460" s="21"/>
      <c r="I460" s="17">
        <f t="shared" si="252"/>
        <v>10.719999999999999</v>
      </c>
      <c r="J460" s="34">
        <f t="shared" si="253"/>
        <v>53.6</v>
      </c>
      <c r="K460" s="4">
        <v>89737</v>
      </c>
      <c r="L460" s="4"/>
      <c r="M460" s="4">
        <v>13.65</v>
      </c>
      <c r="N460" s="4"/>
      <c r="O460" s="4"/>
      <c r="P460" s="4"/>
      <c r="Q460" s="4"/>
      <c r="R460" s="4"/>
      <c r="S460" s="4"/>
      <c r="T460" s="4"/>
    </row>
    <row r="461" spans="1:20" ht="63.75" x14ac:dyDescent="0.25">
      <c r="A461" s="33" t="s">
        <v>892</v>
      </c>
      <c r="B461" s="18" t="s">
        <v>893</v>
      </c>
      <c r="C461" s="19" t="s">
        <v>12</v>
      </c>
      <c r="D461" s="20">
        <v>13</v>
      </c>
      <c r="E461" s="17">
        <f>ROUND(M472*(1-18%),2)</f>
        <v>8.08</v>
      </c>
      <c r="F461" s="11">
        <v>128.05000000000001</v>
      </c>
      <c r="G461" s="17">
        <f t="shared" si="251"/>
        <v>2.17</v>
      </c>
      <c r="H461" s="21"/>
      <c r="I461" s="17">
        <f t="shared" si="252"/>
        <v>10.25</v>
      </c>
      <c r="J461" s="34">
        <f t="shared" si="253"/>
        <v>133.25</v>
      </c>
      <c r="K461" s="4">
        <v>89739</v>
      </c>
      <c r="L461" s="4"/>
      <c r="M461" s="4">
        <v>12.5</v>
      </c>
      <c r="N461" s="4"/>
      <c r="O461" s="4"/>
      <c r="P461" s="4"/>
      <c r="Q461" s="4"/>
      <c r="R461" s="4"/>
      <c r="S461" s="4"/>
      <c r="T461" s="4"/>
    </row>
    <row r="462" spans="1:20" x14ac:dyDescent="0.25">
      <c r="A462" s="30" t="s">
        <v>894</v>
      </c>
      <c r="B462" s="74" t="s">
        <v>895</v>
      </c>
      <c r="C462" s="75"/>
      <c r="D462" s="75"/>
      <c r="E462" s="75"/>
      <c r="F462" s="75"/>
      <c r="G462" s="75"/>
      <c r="H462" s="75"/>
      <c r="I462" s="75"/>
      <c r="J462" s="76"/>
      <c r="K462" s="4">
        <v>89809</v>
      </c>
      <c r="L462" s="4"/>
      <c r="M462" s="4">
        <v>12.47</v>
      </c>
      <c r="N462" s="4"/>
      <c r="O462" s="4"/>
      <c r="P462" s="4"/>
      <c r="Q462" s="4"/>
      <c r="R462" s="4"/>
      <c r="S462" s="4"/>
      <c r="T462" s="4"/>
    </row>
    <row r="463" spans="1:20" ht="51" x14ac:dyDescent="0.25">
      <c r="A463" s="33" t="s">
        <v>896</v>
      </c>
      <c r="B463" s="18" t="s">
        <v>897</v>
      </c>
      <c r="C463" s="19" t="s">
        <v>12</v>
      </c>
      <c r="D463" s="20">
        <v>2</v>
      </c>
      <c r="E463" s="17">
        <f>ROUND(M474*(1-18%),2)</f>
        <v>5.95</v>
      </c>
      <c r="F463" s="11">
        <v>14.52</v>
      </c>
      <c r="G463" s="17">
        <f t="shared" ref="G463:G465" si="254">TRUNC(E463*0.2693,2)</f>
        <v>1.6</v>
      </c>
      <c r="H463" s="21"/>
      <c r="I463" s="17">
        <f t="shared" ref="I463:I465" si="255">H463+G463+E463</f>
        <v>7.5500000000000007</v>
      </c>
      <c r="J463" s="34">
        <f t="shared" ref="J463:J465" si="256">TRUNC(I463*D463,2)</f>
        <v>15.1</v>
      </c>
      <c r="K463" s="4">
        <v>89810</v>
      </c>
      <c r="L463" s="4"/>
      <c r="M463" s="4"/>
      <c r="N463" s="4"/>
      <c r="O463" s="4"/>
      <c r="P463" s="4"/>
      <c r="Q463" s="4"/>
      <c r="R463" s="4"/>
      <c r="S463" s="4"/>
      <c r="T463" s="4"/>
    </row>
    <row r="464" spans="1:20" ht="25.5" x14ac:dyDescent="0.25">
      <c r="A464" s="33" t="s">
        <v>898</v>
      </c>
      <c r="B464" s="18" t="s">
        <v>899</v>
      </c>
      <c r="C464" s="19" t="s">
        <v>12</v>
      </c>
      <c r="D464" s="20">
        <v>2</v>
      </c>
      <c r="E464" s="17">
        <f>ROUND(M475*(1-18%),2)</f>
        <v>11.01</v>
      </c>
      <c r="F464" s="11">
        <v>26.86</v>
      </c>
      <c r="G464" s="17">
        <f t="shared" si="254"/>
        <v>2.96</v>
      </c>
      <c r="H464" s="21"/>
      <c r="I464" s="17">
        <f t="shared" si="255"/>
        <v>13.969999999999999</v>
      </c>
      <c r="J464" s="34">
        <f t="shared" si="256"/>
        <v>27.94</v>
      </c>
      <c r="K464" s="4" t="s">
        <v>875</v>
      </c>
      <c r="L464" s="4"/>
      <c r="M464" s="4">
        <v>21.09</v>
      </c>
      <c r="N464" s="4"/>
      <c r="O464" s="4"/>
      <c r="P464" s="4"/>
      <c r="Q464" s="4"/>
      <c r="R464" s="4"/>
      <c r="S464" s="4"/>
      <c r="T464" s="4"/>
    </row>
    <row r="465" spans="1:20" ht="25.5" x14ac:dyDescent="0.25">
      <c r="A465" s="33" t="s">
        <v>900</v>
      </c>
      <c r="B465" s="18" t="s">
        <v>901</v>
      </c>
      <c r="C465" s="19" t="s">
        <v>12</v>
      </c>
      <c r="D465" s="20">
        <v>3</v>
      </c>
      <c r="E465" s="17">
        <f>ROUND(M476*(1-18%),2)</f>
        <v>15.62</v>
      </c>
      <c r="F465" s="11">
        <v>57.15</v>
      </c>
      <c r="G465" s="17">
        <f t="shared" si="254"/>
        <v>4.2</v>
      </c>
      <c r="H465" s="21"/>
      <c r="I465" s="17">
        <f t="shared" si="255"/>
        <v>19.82</v>
      </c>
      <c r="J465" s="34">
        <f t="shared" si="256"/>
        <v>59.46</v>
      </c>
      <c r="K465" s="4" t="s">
        <v>877</v>
      </c>
      <c r="L465" s="4"/>
      <c r="M465" s="4">
        <v>23.82</v>
      </c>
      <c r="N465" s="4"/>
      <c r="O465" s="4"/>
      <c r="P465" s="4"/>
      <c r="Q465" s="4"/>
      <c r="R465" s="4"/>
      <c r="S465" s="4"/>
      <c r="T465" s="4"/>
    </row>
    <row r="466" spans="1:20" x14ac:dyDescent="0.25">
      <c r="A466" s="30" t="s">
        <v>902</v>
      </c>
      <c r="B466" s="74" t="s">
        <v>773</v>
      </c>
      <c r="C466" s="75"/>
      <c r="D466" s="75"/>
      <c r="E466" s="75"/>
      <c r="F466" s="75"/>
      <c r="G466" s="75"/>
      <c r="H466" s="75"/>
      <c r="I466" s="75"/>
      <c r="J466" s="76"/>
      <c r="K466" s="4">
        <v>89795</v>
      </c>
      <c r="L466" s="4"/>
      <c r="M466" s="4">
        <v>21.04</v>
      </c>
      <c r="N466" s="4"/>
      <c r="O466" s="4"/>
      <c r="P466" s="4"/>
      <c r="Q466" s="4"/>
      <c r="R466" s="4"/>
      <c r="S466" s="4"/>
      <c r="T466" s="4"/>
    </row>
    <row r="467" spans="1:20" ht="63.75" x14ac:dyDescent="0.25">
      <c r="A467" s="33" t="s">
        <v>903</v>
      </c>
      <c r="B467" s="18" t="s">
        <v>904</v>
      </c>
      <c r="C467" s="19" t="s">
        <v>12</v>
      </c>
      <c r="D467" s="20">
        <v>33</v>
      </c>
      <c r="E467" s="17">
        <f>ROUND(M478*(1-18%),2)</f>
        <v>11.18</v>
      </c>
      <c r="F467" s="10"/>
      <c r="G467" s="17">
        <f t="shared" ref="G467:G471" si="257">TRUNC(E467*0.2693,2)</f>
        <v>3.01</v>
      </c>
      <c r="H467" s="21"/>
      <c r="I467" s="17">
        <f t="shared" ref="I467:I471" si="258">H467+G467+E467</f>
        <v>14.19</v>
      </c>
      <c r="J467" s="34">
        <f t="shared" ref="J467:J471" si="259">TRUNC(I467*D467,2)</f>
        <v>468.27</v>
      </c>
      <c r="K467" s="4" t="s">
        <v>881</v>
      </c>
      <c r="L467" s="4"/>
      <c r="M467" s="4">
        <v>25.34</v>
      </c>
      <c r="N467" s="4"/>
      <c r="O467" s="4"/>
      <c r="P467" s="4"/>
      <c r="Q467" s="4"/>
      <c r="R467" s="4"/>
      <c r="S467" s="4"/>
      <c r="T467" s="4"/>
    </row>
    <row r="468" spans="1:20" ht="63.75" x14ac:dyDescent="0.25">
      <c r="A468" s="33" t="s">
        <v>905</v>
      </c>
      <c r="B468" s="18" t="s">
        <v>906</v>
      </c>
      <c r="C468" s="19" t="s">
        <v>12</v>
      </c>
      <c r="D468" s="20">
        <v>11</v>
      </c>
      <c r="E468" s="17">
        <f>ROUND(M479*(1-18%),2)</f>
        <v>17.75</v>
      </c>
      <c r="F468" s="11">
        <v>238.15</v>
      </c>
      <c r="G468" s="17">
        <f t="shared" si="257"/>
        <v>4.78</v>
      </c>
      <c r="H468" s="21"/>
      <c r="I468" s="17">
        <f t="shared" si="258"/>
        <v>22.53</v>
      </c>
      <c r="J468" s="34">
        <f t="shared" si="259"/>
        <v>247.83</v>
      </c>
      <c r="K468" s="4">
        <v>89834</v>
      </c>
      <c r="L468" s="4"/>
      <c r="M468" s="4"/>
      <c r="N468" s="4"/>
      <c r="O468" s="4"/>
      <c r="P468" s="4"/>
      <c r="Q468" s="4"/>
      <c r="R468" s="4"/>
      <c r="S468" s="4"/>
      <c r="T468" s="4"/>
    </row>
    <row r="469" spans="1:20" ht="63.75" x14ac:dyDescent="0.25">
      <c r="A469" s="33" t="s">
        <v>907</v>
      </c>
      <c r="B469" s="18" t="s">
        <v>908</v>
      </c>
      <c r="C469" s="19" t="s">
        <v>12</v>
      </c>
      <c r="D469" s="20">
        <v>4</v>
      </c>
      <c r="E469" s="17">
        <f>ROUND(M480*(1-18%),2)</f>
        <v>18.29</v>
      </c>
      <c r="F469" s="11">
        <v>89.24</v>
      </c>
      <c r="G469" s="17">
        <f t="shared" si="257"/>
        <v>4.92</v>
      </c>
      <c r="H469" s="21"/>
      <c r="I469" s="17">
        <f t="shared" si="258"/>
        <v>23.21</v>
      </c>
      <c r="J469" s="34">
        <f t="shared" si="259"/>
        <v>92.84</v>
      </c>
      <c r="K469" s="4" t="s">
        <v>885</v>
      </c>
      <c r="L469" s="4"/>
      <c r="M469" s="4">
        <v>4.59</v>
      </c>
      <c r="N469" s="4"/>
      <c r="O469" s="4"/>
      <c r="P469" s="4"/>
      <c r="Q469" s="4"/>
      <c r="R469" s="4"/>
      <c r="S469" s="4"/>
      <c r="T469" s="4"/>
    </row>
    <row r="470" spans="1:20" ht="63.75" x14ac:dyDescent="0.25">
      <c r="A470" s="33" t="s">
        <v>909</v>
      </c>
      <c r="B470" s="18" t="s">
        <v>910</v>
      </c>
      <c r="C470" s="19" t="s">
        <v>12</v>
      </c>
      <c r="D470" s="20">
        <v>7</v>
      </c>
      <c r="E470" s="17">
        <f>ROUND(M481*(1-18%),2)</f>
        <v>16.739999999999998</v>
      </c>
      <c r="F470" s="11">
        <v>142.87</v>
      </c>
      <c r="G470" s="17">
        <f t="shared" si="257"/>
        <v>4.5</v>
      </c>
      <c r="H470" s="21"/>
      <c r="I470" s="17">
        <f t="shared" si="258"/>
        <v>21.24</v>
      </c>
      <c r="J470" s="34">
        <f t="shared" si="259"/>
        <v>148.68</v>
      </c>
      <c r="K470" s="4">
        <v>89752</v>
      </c>
      <c r="L470" s="4"/>
      <c r="M470" s="4">
        <v>6.22</v>
      </c>
      <c r="N470" s="4"/>
      <c r="O470" s="4"/>
      <c r="P470" s="4"/>
      <c r="Q470" s="4"/>
      <c r="R470" s="4"/>
      <c r="S470" s="4"/>
      <c r="T470" s="4"/>
    </row>
    <row r="471" spans="1:20" ht="63.75" x14ac:dyDescent="0.25">
      <c r="A471" s="33" t="s">
        <v>911</v>
      </c>
      <c r="B471" s="18" t="s">
        <v>912</v>
      </c>
      <c r="C471" s="19" t="s">
        <v>12</v>
      </c>
      <c r="D471" s="20">
        <v>1</v>
      </c>
      <c r="E471" s="17">
        <f>ROUND(M482*(1-18%),2)</f>
        <v>17.87</v>
      </c>
      <c r="F471" s="11">
        <v>21.79</v>
      </c>
      <c r="G471" s="17">
        <f t="shared" si="257"/>
        <v>4.8099999999999996</v>
      </c>
      <c r="H471" s="21"/>
      <c r="I471" s="17">
        <f t="shared" si="258"/>
        <v>22.68</v>
      </c>
      <c r="J471" s="34">
        <f t="shared" si="259"/>
        <v>22.68</v>
      </c>
      <c r="K471" s="4">
        <v>89753</v>
      </c>
      <c r="L471" s="4"/>
      <c r="M471" s="4">
        <v>10.31</v>
      </c>
      <c r="N471" s="4"/>
      <c r="O471" s="4"/>
      <c r="P471" s="4"/>
      <c r="Q471" s="4"/>
      <c r="R471" s="4"/>
      <c r="S471" s="4"/>
      <c r="T471" s="4"/>
    </row>
    <row r="472" spans="1:20" x14ac:dyDescent="0.25">
      <c r="A472" s="30" t="s">
        <v>913</v>
      </c>
      <c r="B472" s="74" t="s">
        <v>914</v>
      </c>
      <c r="C472" s="75"/>
      <c r="D472" s="75"/>
      <c r="E472" s="75"/>
      <c r="F472" s="75"/>
      <c r="G472" s="75"/>
      <c r="H472" s="75"/>
      <c r="I472" s="75"/>
      <c r="J472" s="76"/>
      <c r="K472" s="4">
        <v>89774</v>
      </c>
      <c r="L472" s="4"/>
      <c r="M472" s="4">
        <v>9.85</v>
      </c>
      <c r="N472" s="4"/>
      <c r="O472" s="4"/>
      <c r="P472" s="4"/>
      <c r="Q472" s="4"/>
      <c r="R472" s="4"/>
      <c r="S472" s="4"/>
      <c r="T472" s="4"/>
    </row>
    <row r="473" spans="1:20" ht="25.5" x14ac:dyDescent="0.25">
      <c r="A473" s="33" t="s">
        <v>915</v>
      </c>
      <c r="B473" s="18" t="s">
        <v>916</v>
      </c>
      <c r="C473" s="19" t="s">
        <v>12</v>
      </c>
      <c r="D473" s="20">
        <v>4</v>
      </c>
      <c r="E473" s="17">
        <f>ROUND(M484*(1-18%),2)</f>
        <v>6.33</v>
      </c>
      <c r="F473" s="11">
        <v>30.88</v>
      </c>
      <c r="G473" s="17">
        <f t="shared" ref="G473:G474" si="260">TRUNC(E473*0.2693,2)</f>
        <v>1.7</v>
      </c>
      <c r="H473" s="21"/>
      <c r="I473" s="17">
        <f t="shared" ref="I473:I474" si="261">H473+G473+E473</f>
        <v>8.0299999999999994</v>
      </c>
      <c r="J473" s="34">
        <f t="shared" ref="J473:J474" si="262">TRUNC(I473*D473,2)</f>
        <v>32.119999999999997</v>
      </c>
      <c r="K473" s="4">
        <v>89821</v>
      </c>
      <c r="L473" s="4"/>
      <c r="M473" s="4"/>
      <c r="N473" s="4"/>
      <c r="O473" s="4"/>
      <c r="P473" s="4"/>
      <c r="Q473" s="4"/>
      <c r="R473" s="4"/>
      <c r="S473" s="4"/>
      <c r="T473" s="4"/>
    </row>
    <row r="474" spans="1:20" ht="25.5" x14ac:dyDescent="0.25">
      <c r="A474" s="33" t="s">
        <v>917</v>
      </c>
      <c r="B474" s="18" t="s">
        <v>918</v>
      </c>
      <c r="C474" s="19" t="s">
        <v>12</v>
      </c>
      <c r="D474" s="20">
        <v>1</v>
      </c>
      <c r="E474" s="17">
        <f>ROUND(M485*(1-18%),2)</f>
        <v>8.67</v>
      </c>
      <c r="F474" s="11">
        <v>10.57</v>
      </c>
      <c r="G474" s="17">
        <f t="shared" si="260"/>
        <v>2.33</v>
      </c>
      <c r="H474" s="21"/>
      <c r="I474" s="17">
        <f t="shared" si="261"/>
        <v>11</v>
      </c>
      <c r="J474" s="34">
        <f t="shared" si="262"/>
        <v>11</v>
      </c>
      <c r="K474" s="4" t="s">
        <v>894</v>
      </c>
      <c r="L474" s="4"/>
      <c r="M474" s="4">
        <v>7.26</v>
      </c>
      <c r="N474" s="4"/>
      <c r="O474" s="4"/>
      <c r="P474" s="4"/>
      <c r="Q474" s="4"/>
      <c r="R474" s="4"/>
      <c r="S474" s="4"/>
      <c r="T474" s="4"/>
    </row>
    <row r="475" spans="1:20" x14ac:dyDescent="0.25">
      <c r="A475" s="30" t="s">
        <v>919</v>
      </c>
      <c r="B475" s="74" t="s">
        <v>920</v>
      </c>
      <c r="C475" s="75"/>
      <c r="D475" s="75"/>
      <c r="E475" s="75"/>
      <c r="F475" s="75"/>
      <c r="G475" s="75"/>
      <c r="H475" s="75"/>
      <c r="I475" s="75"/>
      <c r="J475" s="76"/>
      <c r="K475" s="4">
        <v>89546</v>
      </c>
      <c r="L475" s="4"/>
      <c r="M475" s="4">
        <v>13.43</v>
      </c>
      <c r="N475" s="4"/>
      <c r="O475" s="4"/>
      <c r="P475" s="4"/>
      <c r="Q475" s="4"/>
      <c r="R475" s="4"/>
      <c r="S475" s="4"/>
      <c r="T475" s="4"/>
    </row>
    <row r="476" spans="1:20" ht="63.75" x14ac:dyDescent="0.25">
      <c r="A476" s="33" t="s">
        <v>921</v>
      </c>
      <c r="B476" s="18" t="s">
        <v>922</v>
      </c>
      <c r="C476" s="19" t="s">
        <v>12</v>
      </c>
      <c r="D476" s="20">
        <v>2</v>
      </c>
      <c r="E476" s="17">
        <f>ROUND(M487*(1-18%),2)</f>
        <v>19.95</v>
      </c>
      <c r="F476" s="11">
        <v>48.66</v>
      </c>
      <c r="G476" s="17">
        <f t="shared" ref="G476:G478" si="263">TRUNC(E476*0.2693,2)</f>
        <v>5.37</v>
      </c>
      <c r="H476" s="21"/>
      <c r="I476" s="17">
        <f t="shared" ref="I476:I478" si="264">H476+G476+E476</f>
        <v>25.32</v>
      </c>
      <c r="J476" s="34">
        <f t="shared" ref="J476:J478" si="265">TRUNC(I476*D476,2)</f>
        <v>50.64</v>
      </c>
      <c r="K476" s="4" t="s">
        <v>898</v>
      </c>
      <c r="L476" s="4"/>
      <c r="M476" s="4">
        <v>19.05</v>
      </c>
      <c r="N476" s="4"/>
      <c r="O476" s="4"/>
      <c r="P476" s="4"/>
      <c r="Q476" s="4"/>
      <c r="R476" s="4"/>
      <c r="S476" s="4"/>
      <c r="T476" s="4"/>
    </row>
    <row r="477" spans="1:20" ht="51" x14ac:dyDescent="0.25">
      <c r="A477" s="33" t="s">
        <v>923</v>
      </c>
      <c r="B477" s="18" t="s">
        <v>924</v>
      </c>
      <c r="C477" s="19" t="s">
        <v>12</v>
      </c>
      <c r="D477" s="20">
        <v>8</v>
      </c>
      <c r="E477" s="17">
        <f>ROUND(M488*(1-18%),2)</f>
        <v>36.81</v>
      </c>
      <c r="F477" s="11">
        <v>359.12</v>
      </c>
      <c r="G477" s="17">
        <f t="shared" si="263"/>
        <v>9.91</v>
      </c>
      <c r="H477" s="21"/>
      <c r="I477" s="17">
        <f t="shared" si="264"/>
        <v>46.72</v>
      </c>
      <c r="J477" s="34">
        <f t="shared" si="265"/>
        <v>373.76</v>
      </c>
      <c r="K477" s="4" t="s">
        <v>900</v>
      </c>
      <c r="L477" s="4"/>
      <c r="M477" s="4"/>
      <c r="N477" s="4"/>
      <c r="O477" s="4"/>
      <c r="P477" s="4"/>
      <c r="Q477" s="4"/>
      <c r="R477" s="4"/>
      <c r="S477" s="4"/>
      <c r="T477" s="4"/>
    </row>
    <row r="478" spans="1:20" ht="63.75" x14ac:dyDescent="0.25">
      <c r="A478" s="33" t="s">
        <v>925</v>
      </c>
      <c r="B478" s="18" t="s">
        <v>926</v>
      </c>
      <c r="C478" s="19" t="s">
        <v>12</v>
      </c>
      <c r="D478" s="20">
        <v>12</v>
      </c>
      <c r="E478" s="17">
        <f>ROUND(M489*(1-18%),2)</f>
        <v>45.2</v>
      </c>
      <c r="F478" s="11">
        <v>661.44</v>
      </c>
      <c r="G478" s="17">
        <f t="shared" si="263"/>
        <v>12.17</v>
      </c>
      <c r="H478" s="21"/>
      <c r="I478" s="17">
        <f t="shared" si="264"/>
        <v>57.370000000000005</v>
      </c>
      <c r="J478" s="34">
        <f t="shared" si="265"/>
        <v>688.44</v>
      </c>
      <c r="K478" s="4" t="s">
        <v>902</v>
      </c>
      <c r="L478" s="4"/>
      <c r="M478" s="4">
        <v>13.64</v>
      </c>
      <c r="N478" s="4"/>
      <c r="O478" s="4"/>
      <c r="P478" s="4"/>
      <c r="Q478" s="4"/>
      <c r="R478" s="4"/>
      <c r="S478" s="4"/>
      <c r="T478" s="4"/>
    </row>
    <row r="479" spans="1:20" x14ac:dyDescent="0.25">
      <c r="A479" s="30" t="s">
        <v>927</v>
      </c>
      <c r="B479" s="74" t="s">
        <v>928</v>
      </c>
      <c r="C479" s="75"/>
      <c r="D479" s="75"/>
      <c r="E479" s="75"/>
      <c r="F479" s="75"/>
      <c r="G479" s="75"/>
      <c r="H479" s="75"/>
      <c r="I479" s="75"/>
      <c r="J479" s="76"/>
      <c r="K479" s="4">
        <v>89784</v>
      </c>
      <c r="L479" s="4"/>
      <c r="M479" s="4">
        <v>21.65</v>
      </c>
      <c r="N479" s="4"/>
      <c r="O479" s="4"/>
      <c r="P479" s="4"/>
      <c r="Q479" s="4"/>
      <c r="R479" s="4"/>
      <c r="S479" s="4"/>
      <c r="T479" s="4"/>
    </row>
    <row r="480" spans="1:20" x14ac:dyDescent="0.25">
      <c r="A480" s="30" t="s">
        <v>929</v>
      </c>
      <c r="B480" s="74" t="s">
        <v>206</v>
      </c>
      <c r="C480" s="75"/>
      <c r="D480" s="75"/>
      <c r="E480" s="75"/>
      <c r="F480" s="75"/>
      <c r="G480" s="75"/>
      <c r="H480" s="75"/>
      <c r="I480" s="75"/>
      <c r="J480" s="76"/>
      <c r="K480" s="4" t="s">
        <v>905</v>
      </c>
      <c r="L480" s="4"/>
      <c r="M480" s="4">
        <v>22.31</v>
      </c>
      <c r="N480" s="4"/>
      <c r="O480" s="4"/>
      <c r="P480" s="4"/>
      <c r="Q480" s="4"/>
      <c r="R480" s="4"/>
      <c r="S480" s="4"/>
      <c r="T480" s="4"/>
    </row>
    <row r="481" spans="1:20" x14ac:dyDescent="0.25">
      <c r="A481" s="30" t="s">
        <v>930</v>
      </c>
      <c r="B481" s="74" t="s">
        <v>931</v>
      </c>
      <c r="C481" s="75"/>
      <c r="D481" s="75"/>
      <c r="E481" s="75"/>
      <c r="F481" s="75"/>
      <c r="G481" s="75"/>
      <c r="H481" s="75"/>
      <c r="I481" s="75"/>
      <c r="J481" s="76"/>
      <c r="K481" s="4">
        <v>89786</v>
      </c>
      <c r="L481" s="4"/>
      <c r="M481" s="4">
        <v>20.41</v>
      </c>
      <c r="N481" s="4"/>
      <c r="O481" s="4"/>
      <c r="P481" s="4"/>
      <c r="Q481" s="4"/>
      <c r="R481" s="4"/>
      <c r="S481" s="4"/>
      <c r="T481" s="4"/>
    </row>
    <row r="482" spans="1:20" ht="114.75" x14ac:dyDescent="0.25">
      <c r="A482" s="33" t="s">
        <v>932</v>
      </c>
      <c r="B482" s="18" t="s">
        <v>933</v>
      </c>
      <c r="C482" s="19" t="s">
        <v>82</v>
      </c>
      <c r="D482" s="20">
        <v>134.52000000000001</v>
      </c>
      <c r="E482" s="17">
        <f>ROUND(M493*(1-18%),2)</f>
        <v>4.6500000000000004</v>
      </c>
      <c r="F482" s="11">
        <v>762.72</v>
      </c>
      <c r="G482" s="17">
        <f t="shared" ref="G482" si="266">TRUNC(E482*0.2693,2)</f>
        <v>1.25</v>
      </c>
      <c r="H482" s="21"/>
      <c r="I482" s="17">
        <f t="shared" ref="I482" si="267">H482+G482+E482</f>
        <v>5.9</v>
      </c>
      <c r="J482" s="34">
        <f t="shared" ref="J482" si="268">TRUNC(I482*D482,2)</f>
        <v>793.66</v>
      </c>
      <c r="K482" s="4" t="s">
        <v>909</v>
      </c>
      <c r="L482" s="4"/>
      <c r="M482" s="4">
        <v>21.79</v>
      </c>
      <c r="N482" s="4"/>
      <c r="O482" s="4"/>
      <c r="P482" s="4"/>
      <c r="Q482" s="4"/>
      <c r="R482" s="4"/>
      <c r="S482" s="4"/>
      <c r="T482" s="4"/>
    </row>
    <row r="483" spans="1:20" x14ac:dyDescent="0.25">
      <c r="A483" s="30" t="s">
        <v>934</v>
      </c>
      <c r="B483" s="74" t="s">
        <v>935</v>
      </c>
      <c r="C483" s="75"/>
      <c r="D483" s="75"/>
      <c r="E483" s="75"/>
      <c r="F483" s="75"/>
      <c r="G483" s="75"/>
      <c r="H483" s="75"/>
      <c r="I483" s="75"/>
      <c r="J483" s="76"/>
      <c r="K483" s="4">
        <v>89833</v>
      </c>
      <c r="L483" s="4"/>
      <c r="M483" s="4"/>
      <c r="N483" s="4"/>
      <c r="O483" s="4"/>
      <c r="P483" s="4"/>
      <c r="Q483" s="4"/>
      <c r="R483" s="4"/>
      <c r="S483" s="4"/>
      <c r="T483" s="4"/>
    </row>
    <row r="484" spans="1:20" ht="89.25" x14ac:dyDescent="0.25">
      <c r="A484" s="33" t="s">
        <v>936</v>
      </c>
      <c r="B484" s="18" t="s">
        <v>937</v>
      </c>
      <c r="C484" s="19" t="s">
        <v>82</v>
      </c>
      <c r="D484" s="20">
        <v>130.44</v>
      </c>
      <c r="E484" s="17">
        <f>ROUND(M495*(1-18%),2)</f>
        <v>12.3</v>
      </c>
      <c r="F484" s="11">
        <v>1956.6</v>
      </c>
      <c r="G484" s="17">
        <f t="shared" ref="G484" si="269">TRUNC(E484*0.2693,2)</f>
        <v>3.31</v>
      </c>
      <c r="H484" s="21"/>
      <c r="I484" s="17">
        <f t="shared" ref="I484" si="270">H484+G484+E484</f>
        <v>15.610000000000001</v>
      </c>
      <c r="J484" s="34">
        <f t="shared" ref="J484" si="271">TRUNC(I484*D484,2)</f>
        <v>2036.16</v>
      </c>
      <c r="K484" s="4" t="s">
        <v>913</v>
      </c>
      <c r="L484" s="4"/>
      <c r="M484" s="4">
        <v>7.72</v>
      </c>
      <c r="N484" s="4"/>
      <c r="O484" s="4"/>
      <c r="P484" s="4"/>
      <c r="Q484" s="4"/>
      <c r="R484" s="4"/>
      <c r="S484" s="4"/>
      <c r="T484" s="4"/>
    </row>
    <row r="485" spans="1:20" x14ac:dyDescent="0.25">
      <c r="A485" s="30" t="s">
        <v>938</v>
      </c>
      <c r="B485" s="74" t="s">
        <v>939</v>
      </c>
      <c r="C485" s="75"/>
      <c r="D485" s="75"/>
      <c r="E485" s="75"/>
      <c r="F485" s="75"/>
      <c r="G485" s="75"/>
      <c r="H485" s="75"/>
      <c r="I485" s="75"/>
      <c r="J485" s="76"/>
      <c r="K485" s="4" t="s">
        <v>915</v>
      </c>
      <c r="L485" s="4"/>
      <c r="M485" s="4">
        <v>10.57</v>
      </c>
      <c r="N485" s="4"/>
      <c r="O485" s="4"/>
      <c r="P485" s="4"/>
      <c r="Q485" s="4"/>
      <c r="R485" s="4"/>
      <c r="S485" s="4"/>
      <c r="T485" s="4"/>
    </row>
    <row r="486" spans="1:20" x14ac:dyDescent="0.25">
      <c r="A486" s="30" t="s">
        <v>940</v>
      </c>
      <c r="B486" s="74" t="s">
        <v>941</v>
      </c>
      <c r="C486" s="75"/>
      <c r="D486" s="75"/>
      <c r="E486" s="75"/>
      <c r="F486" s="75"/>
      <c r="G486" s="75"/>
      <c r="H486" s="75"/>
      <c r="I486" s="75"/>
      <c r="J486" s="76"/>
      <c r="K486" s="4" t="s">
        <v>917</v>
      </c>
      <c r="L486" s="4"/>
      <c r="M486" s="4"/>
      <c r="N486" s="4"/>
      <c r="O486" s="4"/>
      <c r="P486" s="4"/>
      <c r="Q486" s="4"/>
      <c r="R486" s="4"/>
      <c r="S486" s="4"/>
      <c r="T486" s="4"/>
    </row>
    <row r="487" spans="1:20" ht="25.5" x14ac:dyDescent="0.25">
      <c r="A487" s="33" t="s">
        <v>942</v>
      </c>
      <c r="B487" s="18" t="s">
        <v>943</v>
      </c>
      <c r="C487" s="19" t="s">
        <v>12</v>
      </c>
      <c r="D487" s="20">
        <v>8</v>
      </c>
      <c r="E487" s="17">
        <f>ROUND(M498*(1-18%),2)</f>
        <v>69.06</v>
      </c>
      <c r="F487" s="11">
        <v>673.76</v>
      </c>
      <c r="G487" s="17">
        <f t="shared" ref="G487" si="272">TRUNC(E487*0.2693,2)</f>
        <v>18.59</v>
      </c>
      <c r="H487" s="21"/>
      <c r="I487" s="17">
        <f t="shared" ref="I487" si="273">H487+G487+E487</f>
        <v>87.65</v>
      </c>
      <c r="J487" s="34">
        <f t="shared" ref="J487" si="274">TRUNC(I487*D487,2)</f>
        <v>701.2</v>
      </c>
      <c r="K487" s="4" t="s">
        <v>919</v>
      </c>
      <c r="L487" s="4"/>
      <c r="M487" s="4">
        <v>24.33</v>
      </c>
      <c r="N487" s="4"/>
      <c r="O487" s="4"/>
      <c r="P487" s="4"/>
      <c r="Q487" s="4"/>
      <c r="R487" s="4"/>
      <c r="S487" s="4"/>
      <c r="T487" s="4"/>
    </row>
    <row r="488" spans="1:20" x14ac:dyDescent="0.25">
      <c r="A488" s="30" t="s">
        <v>944</v>
      </c>
      <c r="B488" s="74" t="s">
        <v>945</v>
      </c>
      <c r="C488" s="75"/>
      <c r="D488" s="75"/>
      <c r="E488" s="75"/>
      <c r="F488" s="75"/>
      <c r="G488" s="75"/>
      <c r="H488" s="75"/>
      <c r="I488" s="75"/>
      <c r="J488" s="76"/>
      <c r="K488" s="4">
        <v>89707</v>
      </c>
      <c r="L488" s="4"/>
      <c r="M488" s="4">
        <v>44.89</v>
      </c>
      <c r="N488" s="4"/>
      <c r="O488" s="4"/>
      <c r="P488" s="4"/>
      <c r="Q488" s="4"/>
      <c r="R488" s="4"/>
      <c r="S488" s="4"/>
      <c r="T488" s="4"/>
    </row>
    <row r="489" spans="1:20" ht="38.25" x14ac:dyDescent="0.25">
      <c r="A489" s="33" t="s">
        <v>946</v>
      </c>
      <c r="B489" s="18" t="s">
        <v>947</v>
      </c>
      <c r="C489" s="19" t="s">
        <v>12</v>
      </c>
      <c r="D489" s="20">
        <v>19</v>
      </c>
      <c r="E489" s="17">
        <f>ROUND(M500*(1-18%),2)</f>
        <v>186.71</v>
      </c>
      <c r="F489" s="11">
        <v>4326.1099999999997</v>
      </c>
      <c r="G489" s="17">
        <f t="shared" ref="G489:G493" si="275">TRUNC(E489*0.2693,2)</f>
        <v>50.28</v>
      </c>
      <c r="H489" s="21"/>
      <c r="I489" s="17">
        <f t="shared" ref="I489:I493" si="276">H489+G489+E489</f>
        <v>236.99</v>
      </c>
      <c r="J489" s="34">
        <f t="shared" ref="J489:J493" si="277">TRUNC(I489*D489,2)</f>
        <v>4502.8100000000004</v>
      </c>
      <c r="K489" s="4" t="s">
        <v>923</v>
      </c>
      <c r="L489" s="4"/>
      <c r="M489" s="4">
        <v>55.12</v>
      </c>
      <c r="N489" s="4"/>
      <c r="O489" s="4"/>
      <c r="P489" s="4"/>
      <c r="Q489" s="4"/>
      <c r="R489" s="4"/>
      <c r="S489" s="4"/>
      <c r="T489" s="4"/>
    </row>
    <row r="490" spans="1:20" ht="63.75" x14ac:dyDescent="0.25">
      <c r="A490" s="33" t="s">
        <v>948</v>
      </c>
      <c r="B490" s="18" t="s">
        <v>949</v>
      </c>
      <c r="C490" s="19" t="s">
        <v>12</v>
      </c>
      <c r="D490" s="20">
        <v>12</v>
      </c>
      <c r="E490" s="17">
        <f>ROUND(M501*(1-18%),2)</f>
        <v>271.83999999999997</v>
      </c>
      <c r="F490" s="11">
        <v>3978.12</v>
      </c>
      <c r="G490" s="17">
        <f t="shared" si="275"/>
        <v>73.2</v>
      </c>
      <c r="H490" s="21"/>
      <c r="I490" s="17">
        <f t="shared" si="276"/>
        <v>345.03999999999996</v>
      </c>
      <c r="J490" s="34">
        <f t="shared" si="277"/>
        <v>4140.4799999999996</v>
      </c>
      <c r="K490" s="4">
        <v>89708</v>
      </c>
      <c r="L490" s="4"/>
      <c r="M490" s="4"/>
      <c r="N490" s="4"/>
      <c r="O490" s="4"/>
      <c r="P490" s="4"/>
      <c r="Q490" s="4"/>
      <c r="R490" s="4"/>
      <c r="S490" s="4"/>
      <c r="T490" s="4"/>
    </row>
    <row r="491" spans="1:20" ht="63.75" x14ac:dyDescent="0.25">
      <c r="A491" s="33" t="s">
        <v>950</v>
      </c>
      <c r="B491" s="18" t="s">
        <v>951</v>
      </c>
      <c r="C491" s="19" t="s">
        <v>12</v>
      </c>
      <c r="D491" s="20">
        <v>7</v>
      </c>
      <c r="E491" s="17">
        <f>ROUND(M502*(1-18%),2)</f>
        <v>310.20999999999998</v>
      </c>
      <c r="F491" s="11">
        <v>2648.17</v>
      </c>
      <c r="G491" s="17">
        <f t="shared" si="275"/>
        <v>83.53</v>
      </c>
      <c r="H491" s="21"/>
      <c r="I491" s="17">
        <f t="shared" si="276"/>
        <v>393.74</v>
      </c>
      <c r="J491" s="34">
        <f t="shared" si="277"/>
        <v>2756.18</v>
      </c>
      <c r="K491" s="4" t="s">
        <v>927</v>
      </c>
      <c r="L491" s="4"/>
      <c r="M491" s="4"/>
      <c r="N491" s="4"/>
      <c r="O491" s="4"/>
      <c r="P491" s="4"/>
      <c r="Q491" s="4"/>
      <c r="R491" s="4"/>
      <c r="S491" s="4"/>
      <c r="T491" s="4"/>
    </row>
    <row r="492" spans="1:20" ht="76.5" x14ac:dyDescent="0.25">
      <c r="A492" s="33" t="s">
        <v>952</v>
      </c>
      <c r="B492" s="18" t="s">
        <v>953</v>
      </c>
      <c r="C492" s="19" t="s">
        <v>12</v>
      </c>
      <c r="D492" s="20">
        <v>5</v>
      </c>
      <c r="E492" s="17">
        <f>ROUND(M503*(1-18%),2)</f>
        <v>1172.0899999999999</v>
      </c>
      <c r="F492" s="11">
        <v>7146.9</v>
      </c>
      <c r="G492" s="17">
        <f t="shared" si="275"/>
        <v>315.64</v>
      </c>
      <c r="H492" s="21"/>
      <c r="I492" s="17">
        <f t="shared" si="276"/>
        <v>1487.73</v>
      </c>
      <c r="J492" s="34">
        <f t="shared" si="277"/>
        <v>7438.65</v>
      </c>
      <c r="K492" s="4" t="s">
        <v>929</v>
      </c>
      <c r="L492" s="4"/>
      <c r="M492" s="4"/>
      <c r="N492" s="4"/>
      <c r="O492" s="4"/>
      <c r="P492" s="4"/>
      <c r="Q492" s="4"/>
      <c r="R492" s="4"/>
      <c r="S492" s="4"/>
      <c r="T492" s="4"/>
    </row>
    <row r="493" spans="1:20" ht="76.5" x14ac:dyDescent="0.25">
      <c r="A493" s="33" t="s">
        <v>954</v>
      </c>
      <c r="B493" s="18" t="s">
        <v>955</v>
      </c>
      <c r="C493" s="19" t="s">
        <v>12</v>
      </c>
      <c r="D493" s="20">
        <v>1</v>
      </c>
      <c r="E493" s="17">
        <f>ROUND(M504*(1-18%),2)</f>
        <v>1332.57</v>
      </c>
      <c r="F493" s="11">
        <v>1625.08</v>
      </c>
      <c r="G493" s="17">
        <f t="shared" si="275"/>
        <v>358.86</v>
      </c>
      <c r="H493" s="21"/>
      <c r="I493" s="17">
        <f t="shared" si="276"/>
        <v>1691.4299999999998</v>
      </c>
      <c r="J493" s="34">
        <f t="shared" si="277"/>
        <v>1691.43</v>
      </c>
      <c r="K493" s="4" t="s">
        <v>930</v>
      </c>
      <c r="L493" s="4"/>
      <c r="M493" s="4">
        <v>5.67</v>
      </c>
      <c r="N493" s="4"/>
      <c r="O493" s="4"/>
      <c r="P493" s="4"/>
      <c r="Q493" s="4"/>
      <c r="R493" s="4"/>
      <c r="S493" s="4"/>
      <c r="T493" s="4"/>
    </row>
    <row r="494" spans="1:20" x14ac:dyDescent="0.25">
      <c r="A494" s="71" t="s">
        <v>13</v>
      </c>
      <c r="B494" s="72"/>
      <c r="C494" s="72"/>
      <c r="D494" s="72"/>
      <c r="E494" s="72"/>
      <c r="F494" s="72"/>
      <c r="G494" s="72"/>
      <c r="H494" s="72"/>
      <c r="I494" s="73"/>
      <c r="J494" s="32">
        <f>SUM(J359:J493)</f>
        <v>84503.709999999977</v>
      </c>
      <c r="K494" s="4">
        <v>90105</v>
      </c>
      <c r="L494" s="4"/>
      <c r="M494" s="4"/>
      <c r="N494" s="4"/>
      <c r="O494" s="4"/>
      <c r="P494" s="4"/>
      <c r="Q494" s="4"/>
      <c r="R494" s="4"/>
      <c r="S494" s="4"/>
      <c r="T494" s="4"/>
    </row>
    <row r="495" spans="1:20" x14ac:dyDescent="0.25">
      <c r="A495" s="30" t="s">
        <v>956</v>
      </c>
      <c r="B495" s="74" t="s">
        <v>957</v>
      </c>
      <c r="C495" s="75"/>
      <c r="D495" s="75"/>
      <c r="E495" s="75"/>
      <c r="F495" s="75"/>
      <c r="G495" s="75"/>
      <c r="H495" s="75"/>
      <c r="I495" s="75"/>
      <c r="J495" s="76"/>
      <c r="K495" s="4" t="s">
        <v>934</v>
      </c>
      <c r="L495" s="4"/>
      <c r="M495" s="4">
        <v>15</v>
      </c>
      <c r="N495" s="4"/>
      <c r="O495" s="4"/>
      <c r="P495" s="4"/>
      <c r="Q495" s="4"/>
      <c r="R495" s="4"/>
      <c r="S495" s="4"/>
      <c r="T495" s="4"/>
    </row>
    <row r="496" spans="1:20" x14ac:dyDescent="0.25">
      <c r="A496" s="30" t="s">
        <v>958</v>
      </c>
      <c r="B496" s="74" t="s">
        <v>959</v>
      </c>
      <c r="C496" s="75"/>
      <c r="D496" s="75"/>
      <c r="E496" s="75"/>
      <c r="F496" s="75"/>
      <c r="G496" s="75"/>
      <c r="H496" s="75"/>
      <c r="I496" s="75"/>
      <c r="J496" s="76"/>
      <c r="K496" s="4">
        <v>93378</v>
      </c>
      <c r="L496" s="4"/>
      <c r="M496" s="4"/>
      <c r="N496" s="4"/>
      <c r="O496" s="4"/>
      <c r="P496" s="4"/>
      <c r="Q496" s="4"/>
      <c r="R496" s="4"/>
      <c r="S496" s="4"/>
      <c r="T496" s="4"/>
    </row>
    <row r="497" spans="1:20" x14ac:dyDescent="0.25">
      <c r="A497" s="30" t="s">
        <v>960</v>
      </c>
      <c r="B497" s="74" t="s">
        <v>961</v>
      </c>
      <c r="C497" s="75"/>
      <c r="D497" s="75"/>
      <c r="E497" s="75"/>
      <c r="F497" s="75"/>
      <c r="G497" s="75"/>
      <c r="H497" s="75"/>
      <c r="I497" s="75"/>
      <c r="J497" s="76"/>
      <c r="K497" s="4" t="s">
        <v>938</v>
      </c>
      <c r="L497" s="4"/>
      <c r="M497" s="4"/>
      <c r="N497" s="4"/>
      <c r="O497" s="4"/>
      <c r="P497" s="4"/>
      <c r="Q497" s="4"/>
      <c r="R497" s="4"/>
      <c r="S497" s="4"/>
      <c r="T497" s="4"/>
    </row>
    <row r="498" spans="1:20" x14ac:dyDescent="0.25">
      <c r="A498" s="30" t="s">
        <v>962</v>
      </c>
      <c r="B498" s="74" t="s">
        <v>963</v>
      </c>
      <c r="C498" s="75"/>
      <c r="D498" s="75"/>
      <c r="E498" s="75"/>
      <c r="F498" s="75"/>
      <c r="G498" s="75"/>
      <c r="H498" s="75"/>
      <c r="I498" s="75"/>
      <c r="J498" s="76"/>
      <c r="K498" s="4" t="s">
        <v>940</v>
      </c>
      <c r="L498" s="4"/>
      <c r="M498" s="4">
        <v>84.22</v>
      </c>
      <c r="N498" s="4"/>
      <c r="O498" s="4"/>
      <c r="P498" s="4"/>
      <c r="Q498" s="4"/>
      <c r="R498" s="4"/>
      <c r="S498" s="4"/>
      <c r="T498" s="4"/>
    </row>
    <row r="499" spans="1:20" ht="76.5" x14ac:dyDescent="0.25">
      <c r="A499" s="33" t="s">
        <v>964</v>
      </c>
      <c r="B499" s="18" t="s">
        <v>965</v>
      </c>
      <c r="C499" s="19" t="s">
        <v>12</v>
      </c>
      <c r="D499" s="20">
        <v>3</v>
      </c>
      <c r="E499" s="17">
        <f>ROUND(M510*(1-18%),2)</f>
        <v>305.94</v>
      </c>
      <c r="F499" s="11">
        <v>1119.3</v>
      </c>
      <c r="G499" s="17">
        <f t="shared" ref="G499:G500" si="278">TRUNC(E499*0.2693,2)</f>
        <v>82.38</v>
      </c>
      <c r="H499" s="21"/>
      <c r="I499" s="17">
        <f t="shared" ref="I499:I500" si="279">H499+G499+E499</f>
        <v>388.32</v>
      </c>
      <c r="J499" s="34">
        <f t="shared" ref="J499:J500" si="280">TRUNC(I499*D499,2)</f>
        <v>1164.96</v>
      </c>
      <c r="K499" s="4">
        <v>72285</v>
      </c>
      <c r="L499" s="4"/>
      <c r="M499" s="4"/>
      <c r="N499" s="4"/>
      <c r="O499" s="4"/>
      <c r="P499" s="4"/>
      <c r="Q499" s="4"/>
      <c r="R499" s="4"/>
      <c r="S499" s="4"/>
      <c r="T499" s="4"/>
    </row>
    <row r="500" spans="1:20" ht="63.75" x14ac:dyDescent="0.25">
      <c r="A500" s="33" t="s">
        <v>966</v>
      </c>
      <c r="B500" s="18" t="s">
        <v>967</v>
      </c>
      <c r="C500" s="19" t="s">
        <v>12</v>
      </c>
      <c r="D500" s="20">
        <v>1</v>
      </c>
      <c r="E500" s="17">
        <f>ROUND(M511*(1-18%),2)</f>
        <v>3896.93</v>
      </c>
      <c r="F500" s="11">
        <v>4752.3500000000004</v>
      </c>
      <c r="G500" s="17">
        <f t="shared" si="278"/>
        <v>1049.44</v>
      </c>
      <c r="H500" s="21"/>
      <c r="I500" s="17">
        <f t="shared" si="279"/>
        <v>4946.37</v>
      </c>
      <c r="J500" s="34">
        <f t="shared" si="280"/>
        <v>4946.37</v>
      </c>
      <c r="K500" s="4" t="s">
        <v>944</v>
      </c>
      <c r="L500" s="4"/>
      <c r="M500" s="4">
        <v>227.69</v>
      </c>
      <c r="N500" s="4"/>
      <c r="O500" s="4"/>
      <c r="P500" s="4"/>
      <c r="Q500" s="4"/>
      <c r="R500" s="4"/>
      <c r="S500" s="4"/>
      <c r="T500" s="4"/>
    </row>
    <row r="501" spans="1:20" x14ac:dyDescent="0.25">
      <c r="A501" s="30" t="s">
        <v>968</v>
      </c>
      <c r="B501" s="74" t="s">
        <v>969</v>
      </c>
      <c r="C501" s="75"/>
      <c r="D501" s="75"/>
      <c r="E501" s="75"/>
      <c r="F501" s="75"/>
      <c r="G501" s="75"/>
      <c r="H501" s="75"/>
      <c r="I501" s="75"/>
      <c r="J501" s="76"/>
      <c r="K501" s="4" t="s">
        <v>946</v>
      </c>
      <c r="L501" s="4"/>
      <c r="M501" s="4">
        <v>331.51</v>
      </c>
      <c r="N501" s="4"/>
      <c r="O501" s="4"/>
      <c r="P501" s="4"/>
      <c r="Q501" s="4"/>
      <c r="R501" s="4"/>
      <c r="S501" s="4"/>
      <c r="T501" s="4"/>
    </row>
    <row r="502" spans="1:20" ht="76.5" x14ac:dyDescent="0.25">
      <c r="A502" s="33" t="s">
        <v>964</v>
      </c>
      <c r="B502" s="18" t="s">
        <v>965</v>
      </c>
      <c r="C502" s="19" t="s">
        <v>12</v>
      </c>
      <c r="D502" s="20">
        <v>6</v>
      </c>
      <c r="E502" s="17">
        <f t="shared" ref="E502:E507" si="281">ROUND(M513*(1-18%),2)</f>
        <v>305.94</v>
      </c>
      <c r="F502" s="11">
        <v>2238.6</v>
      </c>
      <c r="G502" s="17">
        <f t="shared" ref="G502:G507" si="282">TRUNC(E502*0.2693,2)</f>
        <v>82.38</v>
      </c>
      <c r="H502" s="21"/>
      <c r="I502" s="17">
        <f t="shared" ref="I502:I507" si="283">H502+G502+E502</f>
        <v>388.32</v>
      </c>
      <c r="J502" s="34">
        <f t="shared" ref="J502:J507" si="284">TRUNC(I502*D502,2)</f>
        <v>2329.92</v>
      </c>
      <c r="K502" s="4">
        <v>97906</v>
      </c>
      <c r="L502" s="4"/>
      <c r="M502" s="4">
        <v>378.31</v>
      </c>
      <c r="N502" s="4"/>
      <c r="O502" s="4"/>
      <c r="P502" s="4"/>
      <c r="Q502" s="4"/>
      <c r="R502" s="4"/>
      <c r="S502" s="4"/>
      <c r="T502" s="4"/>
    </row>
    <row r="503" spans="1:20" ht="76.5" x14ac:dyDescent="0.25">
      <c r="A503" s="33" t="s">
        <v>970</v>
      </c>
      <c r="B503" s="18" t="s">
        <v>971</v>
      </c>
      <c r="C503" s="19" t="s">
        <v>12</v>
      </c>
      <c r="D503" s="20">
        <v>4</v>
      </c>
      <c r="E503" s="17">
        <f t="shared" si="281"/>
        <v>303.42</v>
      </c>
      <c r="F503" s="11">
        <v>1480.12</v>
      </c>
      <c r="G503" s="17">
        <f t="shared" si="282"/>
        <v>81.709999999999994</v>
      </c>
      <c r="H503" s="21"/>
      <c r="I503" s="17">
        <f t="shared" si="283"/>
        <v>385.13</v>
      </c>
      <c r="J503" s="34">
        <f t="shared" si="284"/>
        <v>1540.52</v>
      </c>
      <c r="K503" s="4">
        <v>98108</v>
      </c>
      <c r="L503" s="4"/>
      <c r="M503" s="4">
        <v>1429.38</v>
      </c>
      <c r="N503" s="4"/>
      <c r="O503" s="4"/>
      <c r="P503" s="4"/>
      <c r="Q503" s="4"/>
      <c r="R503" s="4"/>
      <c r="S503" s="4"/>
      <c r="T503" s="4"/>
    </row>
    <row r="504" spans="1:20" ht="76.5" x14ac:dyDescent="0.25">
      <c r="A504" s="33" t="s">
        <v>972</v>
      </c>
      <c r="B504" s="18" t="s">
        <v>973</v>
      </c>
      <c r="C504" s="19" t="s">
        <v>12</v>
      </c>
      <c r="D504" s="20">
        <v>3</v>
      </c>
      <c r="E504" s="17">
        <f t="shared" si="281"/>
        <v>416.2</v>
      </c>
      <c r="F504" s="11">
        <v>1522.68</v>
      </c>
      <c r="G504" s="17">
        <f t="shared" si="282"/>
        <v>112.08</v>
      </c>
      <c r="H504" s="21"/>
      <c r="I504" s="17">
        <f t="shared" si="283"/>
        <v>528.28</v>
      </c>
      <c r="J504" s="34">
        <f t="shared" si="284"/>
        <v>1584.84</v>
      </c>
      <c r="K504" s="4">
        <v>98420</v>
      </c>
      <c r="L504" s="4"/>
      <c r="M504" s="4">
        <v>1625.08</v>
      </c>
      <c r="N504" s="4"/>
      <c r="O504" s="4"/>
      <c r="P504" s="4"/>
      <c r="Q504" s="4"/>
      <c r="R504" s="4"/>
      <c r="S504" s="4"/>
      <c r="T504" s="4"/>
    </row>
    <row r="505" spans="1:20" ht="76.5" x14ac:dyDescent="0.25">
      <c r="A505" s="33" t="s">
        <v>974</v>
      </c>
      <c r="B505" s="18" t="s">
        <v>975</v>
      </c>
      <c r="C505" s="19" t="s">
        <v>12</v>
      </c>
      <c r="D505" s="20">
        <v>1</v>
      </c>
      <c r="E505" s="17">
        <f t="shared" si="281"/>
        <v>504.4</v>
      </c>
      <c r="F505" s="11">
        <v>615.12</v>
      </c>
      <c r="G505" s="17">
        <f t="shared" si="282"/>
        <v>135.83000000000001</v>
      </c>
      <c r="H505" s="21"/>
      <c r="I505" s="17">
        <f t="shared" si="283"/>
        <v>640.23</v>
      </c>
      <c r="J505" s="34">
        <f t="shared" si="284"/>
        <v>640.23</v>
      </c>
      <c r="K505" s="4">
        <v>98421</v>
      </c>
      <c r="L505" s="4"/>
      <c r="M505" s="4"/>
      <c r="N505" s="4"/>
      <c r="O505" s="4"/>
      <c r="P505" s="4"/>
      <c r="Q505" s="4"/>
      <c r="R505" s="4"/>
      <c r="S505" s="4"/>
      <c r="T505" s="4"/>
    </row>
    <row r="506" spans="1:20" ht="38.25" x14ac:dyDescent="0.25">
      <c r="A506" s="33" t="s">
        <v>976</v>
      </c>
      <c r="B506" s="18" t="s">
        <v>977</v>
      </c>
      <c r="C506" s="19" t="s">
        <v>12</v>
      </c>
      <c r="D506" s="20">
        <v>1</v>
      </c>
      <c r="E506" s="17">
        <f t="shared" si="281"/>
        <v>1146.47</v>
      </c>
      <c r="F506" s="11">
        <v>1398.13</v>
      </c>
      <c r="G506" s="17">
        <f t="shared" si="282"/>
        <v>308.74</v>
      </c>
      <c r="H506" s="21"/>
      <c r="I506" s="17">
        <f t="shared" si="283"/>
        <v>1455.21</v>
      </c>
      <c r="J506" s="34">
        <f t="shared" si="284"/>
        <v>1455.21</v>
      </c>
      <c r="K506" s="4" t="s">
        <v>1642</v>
      </c>
      <c r="L506" s="4"/>
      <c r="M506" s="4"/>
      <c r="N506" s="4"/>
      <c r="O506" s="4"/>
      <c r="P506" s="4"/>
      <c r="Q506" s="4"/>
      <c r="R506" s="4"/>
      <c r="S506" s="4"/>
      <c r="T506" s="4"/>
    </row>
    <row r="507" spans="1:20" ht="38.25" x14ac:dyDescent="0.25">
      <c r="A507" s="33" t="s">
        <v>978</v>
      </c>
      <c r="B507" s="18" t="s">
        <v>979</v>
      </c>
      <c r="C507" s="19" t="s">
        <v>12</v>
      </c>
      <c r="D507" s="20">
        <v>1</v>
      </c>
      <c r="E507" s="17">
        <f t="shared" si="281"/>
        <v>1511.38</v>
      </c>
      <c r="F507" s="11">
        <v>1843.15</v>
      </c>
      <c r="G507" s="17">
        <f t="shared" si="282"/>
        <v>407.01</v>
      </c>
      <c r="H507" s="21"/>
      <c r="I507" s="17">
        <f t="shared" si="283"/>
        <v>1918.39</v>
      </c>
      <c r="J507" s="34">
        <f t="shared" si="284"/>
        <v>1918.39</v>
      </c>
      <c r="K507" s="4" t="s">
        <v>956</v>
      </c>
      <c r="L507" s="4"/>
      <c r="M507" s="4"/>
      <c r="N507" s="4"/>
      <c r="O507" s="4"/>
      <c r="P507" s="4"/>
      <c r="Q507" s="4"/>
      <c r="R507" s="4"/>
      <c r="S507" s="4"/>
      <c r="T507" s="4"/>
    </row>
    <row r="508" spans="1:20" x14ac:dyDescent="0.25">
      <c r="A508" s="30" t="s">
        <v>980</v>
      </c>
      <c r="B508" s="74" t="s">
        <v>981</v>
      </c>
      <c r="C508" s="75"/>
      <c r="D508" s="75"/>
      <c r="E508" s="75"/>
      <c r="F508" s="75"/>
      <c r="G508" s="75"/>
      <c r="H508" s="75"/>
      <c r="I508" s="75"/>
      <c r="J508" s="76"/>
      <c r="K508" s="4" t="s">
        <v>958</v>
      </c>
      <c r="L508" s="4"/>
      <c r="M508" s="4"/>
      <c r="N508" s="4"/>
      <c r="O508" s="4"/>
      <c r="P508" s="4"/>
      <c r="Q508" s="4"/>
      <c r="R508" s="4"/>
      <c r="S508" s="4"/>
      <c r="T508" s="4"/>
    </row>
    <row r="509" spans="1:20" ht="63.75" x14ac:dyDescent="0.25">
      <c r="A509" s="33" t="s">
        <v>982</v>
      </c>
      <c r="B509" s="18" t="s">
        <v>983</v>
      </c>
      <c r="C509" s="19" t="s">
        <v>46</v>
      </c>
      <c r="D509" s="20">
        <v>101.98</v>
      </c>
      <c r="E509" s="17">
        <f t="shared" ref="E509:E518" si="285">ROUND(M520*(1-18%),2)</f>
        <v>8.11</v>
      </c>
      <c r="F509" s="11">
        <v>1008.58</v>
      </c>
      <c r="G509" s="17">
        <f t="shared" ref="G509:G518" si="286">TRUNC(E509*0.2693,2)</f>
        <v>2.1800000000000002</v>
      </c>
      <c r="H509" s="21"/>
      <c r="I509" s="17">
        <f t="shared" ref="I509:I518" si="287">H509+G509+E509</f>
        <v>10.29</v>
      </c>
      <c r="J509" s="34">
        <f t="shared" ref="J509:J518" si="288">TRUNC(I509*D509,2)</f>
        <v>1049.3699999999999</v>
      </c>
      <c r="K509" s="4" t="s">
        <v>960</v>
      </c>
      <c r="L509" s="4"/>
      <c r="M509" s="4"/>
      <c r="N509" s="4"/>
      <c r="O509" s="4"/>
      <c r="P509" s="4"/>
      <c r="Q509" s="4"/>
      <c r="R509" s="4"/>
      <c r="S509" s="4"/>
      <c r="T509" s="4"/>
    </row>
    <row r="510" spans="1:20" ht="51" x14ac:dyDescent="0.25">
      <c r="A510" s="33" t="s">
        <v>984</v>
      </c>
      <c r="B510" s="18" t="s">
        <v>985</v>
      </c>
      <c r="C510" s="19" t="s">
        <v>46</v>
      </c>
      <c r="D510" s="20">
        <v>3.43</v>
      </c>
      <c r="E510" s="17">
        <f t="shared" si="285"/>
        <v>7.66</v>
      </c>
      <c r="F510" s="10"/>
      <c r="G510" s="17">
        <f t="shared" si="286"/>
        <v>2.06</v>
      </c>
      <c r="H510" s="21"/>
      <c r="I510" s="17">
        <f t="shared" si="287"/>
        <v>9.7200000000000006</v>
      </c>
      <c r="J510" s="34">
        <f t="shared" si="288"/>
        <v>33.33</v>
      </c>
      <c r="K510" s="4" t="s">
        <v>962</v>
      </c>
      <c r="L510" s="4"/>
      <c r="M510" s="4">
        <v>373.1</v>
      </c>
      <c r="N510" s="4"/>
      <c r="O510" s="4"/>
      <c r="P510" s="4"/>
      <c r="Q510" s="4"/>
      <c r="R510" s="4"/>
      <c r="S510" s="4"/>
      <c r="T510" s="4"/>
    </row>
    <row r="511" spans="1:20" ht="38.25" x14ac:dyDescent="0.25">
      <c r="A511" s="33" t="s">
        <v>986</v>
      </c>
      <c r="B511" s="18" t="s">
        <v>987</v>
      </c>
      <c r="C511" s="19" t="s">
        <v>46</v>
      </c>
      <c r="D511" s="20">
        <v>3.47</v>
      </c>
      <c r="E511" s="17">
        <f t="shared" si="285"/>
        <v>14.37</v>
      </c>
      <c r="F511" s="11">
        <v>60.79</v>
      </c>
      <c r="G511" s="17">
        <f t="shared" si="286"/>
        <v>3.86</v>
      </c>
      <c r="H511" s="21"/>
      <c r="I511" s="17">
        <f t="shared" si="287"/>
        <v>18.23</v>
      </c>
      <c r="J511" s="34">
        <f t="shared" si="288"/>
        <v>63.25</v>
      </c>
      <c r="K511" s="4" t="s">
        <v>964</v>
      </c>
      <c r="L511" s="4"/>
      <c r="M511" s="4">
        <v>4752.3500000000004</v>
      </c>
      <c r="N511" s="4"/>
      <c r="O511" s="4"/>
      <c r="P511" s="4"/>
      <c r="Q511" s="4"/>
      <c r="R511" s="4"/>
      <c r="S511" s="4"/>
      <c r="T511" s="4"/>
    </row>
    <row r="512" spans="1:20" ht="38.25" x14ac:dyDescent="0.25">
      <c r="A512" s="33" t="s">
        <v>988</v>
      </c>
      <c r="B512" s="18" t="s">
        <v>989</v>
      </c>
      <c r="C512" s="19" t="s">
        <v>46</v>
      </c>
      <c r="D512" s="20">
        <v>2.21</v>
      </c>
      <c r="E512" s="17">
        <f t="shared" si="285"/>
        <v>24.35</v>
      </c>
      <c r="F512" s="11">
        <v>65.63</v>
      </c>
      <c r="G512" s="17">
        <f t="shared" si="286"/>
        <v>6.55</v>
      </c>
      <c r="H512" s="21"/>
      <c r="I512" s="17">
        <f t="shared" si="287"/>
        <v>30.900000000000002</v>
      </c>
      <c r="J512" s="34">
        <f t="shared" si="288"/>
        <v>68.28</v>
      </c>
      <c r="K512" s="4" t="s">
        <v>966</v>
      </c>
      <c r="L512" s="4"/>
      <c r="M512" s="4"/>
      <c r="N512" s="4"/>
      <c r="O512" s="4"/>
      <c r="P512" s="4"/>
      <c r="Q512" s="4"/>
      <c r="R512" s="4"/>
      <c r="S512" s="4"/>
      <c r="T512" s="4"/>
    </row>
    <row r="513" spans="1:20" ht="63.75" x14ac:dyDescent="0.25">
      <c r="A513" s="33" t="s">
        <v>990</v>
      </c>
      <c r="B513" s="18" t="s">
        <v>991</v>
      </c>
      <c r="C513" s="19" t="s">
        <v>46</v>
      </c>
      <c r="D513" s="20">
        <v>1419.28</v>
      </c>
      <c r="E513" s="17">
        <f t="shared" si="285"/>
        <v>17.61</v>
      </c>
      <c r="F513" s="11">
        <v>30471.94</v>
      </c>
      <c r="G513" s="17">
        <f t="shared" si="286"/>
        <v>4.74</v>
      </c>
      <c r="H513" s="21"/>
      <c r="I513" s="17">
        <f t="shared" si="287"/>
        <v>22.35</v>
      </c>
      <c r="J513" s="34">
        <f t="shared" si="288"/>
        <v>31720.9</v>
      </c>
      <c r="K513" s="4" t="s">
        <v>968</v>
      </c>
      <c r="L513" s="4"/>
      <c r="M513" s="4">
        <v>373.1</v>
      </c>
      <c r="N513" s="4"/>
      <c r="O513" s="4"/>
      <c r="P513" s="4"/>
      <c r="Q513" s="4"/>
      <c r="R513" s="4"/>
      <c r="S513" s="4"/>
      <c r="T513" s="4"/>
    </row>
    <row r="514" spans="1:20" ht="51" x14ac:dyDescent="0.25">
      <c r="A514" s="33" t="s">
        <v>992</v>
      </c>
      <c r="B514" s="18" t="s">
        <v>993</v>
      </c>
      <c r="C514" s="19" t="s">
        <v>46</v>
      </c>
      <c r="D514" s="20">
        <v>608.54</v>
      </c>
      <c r="E514" s="17">
        <f t="shared" si="285"/>
        <v>20.8</v>
      </c>
      <c r="F514" s="11">
        <v>15432.57</v>
      </c>
      <c r="G514" s="17">
        <f t="shared" si="286"/>
        <v>5.6</v>
      </c>
      <c r="H514" s="21"/>
      <c r="I514" s="17">
        <f t="shared" si="287"/>
        <v>26.4</v>
      </c>
      <c r="J514" s="34">
        <f t="shared" si="288"/>
        <v>16065.45</v>
      </c>
      <c r="K514" s="4" t="s">
        <v>964</v>
      </c>
      <c r="L514" s="4"/>
      <c r="M514" s="4">
        <v>370.03</v>
      </c>
      <c r="N514" s="4"/>
      <c r="O514" s="4"/>
      <c r="P514" s="4"/>
      <c r="Q514" s="4"/>
      <c r="R514" s="4"/>
      <c r="S514" s="4"/>
      <c r="T514" s="4"/>
    </row>
    <row r="515" spans="1:20" ht="63.75" x14ac:dyDescent="0.25">
      <c r="A515" s="33" t="s">
        <v>994</v>
      </c>
      <c r="B515" s="18" t="s">
        <v>995</v>
      </c>
      <c r="C515" s="19" t="s">
        <v>46</v>
      </c>
      <c r="D515" s="20">
        <v>19.5</v>
      </c>
      <c r="E515" s="17">
        <f t="shared" si="285"/>
        <v>31.64</v>
      </c>
      <c r="F515" s="11">
        <v>752.5</v>
      </c>
      <c r="G515" s="17">
        <f t="shared" si="286"/>
        <v>8.52</v>
      </c>
      <c r="H515" s="21"/>
      <c r="I515" s="17">
        <f t="shared" si="287"/>
        <v>40.159999999999997</v>
      </c>
      <c r="J515" s="34">
        <f t="shared" si="288"/>
        <v>783.12</v>
      </c>
      <c r="K515" s="4" t="s">
        <v>970</v>
      </c>
      <c r="L515" s="4"/>
      <c r="M515" s="4">
        <v>507.56</v>
      </c>
      <c r="N515" s="4"/>
      <c r="O515" s="4"/>
      <c r="P515" s="4"/>
      <c r="Q515" s="4"/>
      <c r="R515" s="4"/>
      <c r="S515" s="4"/>
      <c r="T515" s="4"/>
    </row>
    <row r="516" spans="1:20" ht="63.75" x14ac:dyDescent="0.25">
      <c r="A516" s="33" t="s">
        <v>996</v>
      </c>
      <c r="B516" s="18" t="s">
        <v>997</v>
      </c>
      <c r="C516" s="19" t="s">
        <v>46</v>
      </c>
      <c r="D516" s="20">
        <v>15.63</v>
      </c>
      <c r="E516" s="17">
        <f t="shared" si="285"/>
        <v>33.729999999999997</v>
      </c>
      <c r="F516" s="11">
        <v>642.86</v>
      </c>
      <c r="G516" s="17">
        <f t="shared" si="286"/>
        <v>9.08</v>
      </c>
      <c r="H516" s="21"/>
      <c r="I516" s="17">
        <f t="shared" si="287"/>
        <v>42.809999999999995</v>
      </c>
      <c r="J516" s="34">
        <f t="shared" si="288"/>
        <v>669.12</v>
      </c>
      <c r="K516" s="4" t="s">
        <v>972</v>
      </c>
      <c r="L516" s="4"/>
      <c r="M516" s="4">
        <v>615.12</v>
      </c>
      <c r="N516" s="4"/>
      <c r="O516" s="4"/>
      <c r="P516" s="4"/>
      <c r="Q516" s="4"/>
      <c r="R516" s="4"/>
      <c r="S516" s="4"/>
      <c r="T516" s="4"/>
    </row>
    <row r="517" spans="1:20" ht="38.25" x14ac:dyDescent="0.25">
      <c r="A517" s="33" t="s">
        <v>998</v>
      </c>
      <c r="B517" s="18" t="s">
        <v>999</v>
      </c>
      <c r="C517" s="19" t="s">
        <v>46</v>
      </c>
      <c r="D517" s="20">
        <v>73.97</v>
      </c>
      <c r="E517" s="17">
        <f t="shared" si="285"/>
        <v>12.1</v>
      </c>
      <c r="F517" s="11">
        <v>1091.05</v>
      </c>
      <c r="G517" s="17">
        <f t="shared" si="286"/>
        <v>3.25</v>
      </c>
      <c r="H517" s="21"/>
      <c r="I517" s="17">
        <f t="shared" si="287"/>
        <v>15.35</v>
      </c>
      <c r="J517" s="34">
        <f t="shared" si="288"/>
        <v>1135.43</v>
      </c>
      <c r="K517" s="4" t="s">
        <v>974</v>
      </c>
      <c r="L517" s="4"/>
      <c r="M517" s="4">
        <v>1398.13</v>
      </c>
      <c r="N517" s="4"/>
      <c r="O517" s="4"/>
      <c r="P517" s="4"/>
      <c r="Q517" s="4"/>
      <c r="R517" s="4"/>
      <c r="S517" s="4"/>
      <c r="T517" s="4"/>
    </row>
    <row r="518" spans="1:20" ht="25.5" x14ac:dyDescent="0.25">
      <c r="A518" s="33" t="s">
        <v>1000</v>
      </c>
      <c r="B518" s="18" t="s">
        <v>1001</v>
      </c>
      <c r="C518" s="19" t="s">
        <v>46</v>
      </c>
      <c r="D518" s="20">
        <v>20</v>
      </c>
      <c r="E518" s="17">
        <f t="shared" si="285"/>
        <v>55.34</v>
      </c>
      <c r="F518" s="11">
        <v>1349.8</v>
      </c>
      <c r="G518" s="17">
        <f t="shared" si="286"/>
        <v>14.9</v>
      </c>
      <c r="H518" s="21"/>
      <c r="I518" s="17">
        <f t="shared" si="287"/>
        <v>70.240000000000009</v>
      </c>
      <c r="J518" s="34">
        <f t="shared" si="288"/>
        <v>1404.8</v>
      </c>
      <c r="K518" s="4" t="s">
        <v>976</v>
      </c>
      <c r="L518" s="4"/>
      <c r="M518" s="4">
        <v>1843.15</v>
      </c>
      <c r="N518" s="4"/>
      <c r="O518" s="4"/>
      <c r="P518" s="4"/>
      <c r="Q518" s="4"/>
      <c r="R518" s="4"/>
      <c r="S518" s="4"/>
      <c r="T518" s="4"/>
    </row>
    <row r="519" spans="1:20" ht="25.5" x14ac:dyDescent="0.25">
      <c r="A519" s="30" t="s">
        <v>1002</v>
      </c>
      <c r="B519" s="74" t="s">
        <v>1003</v>
      </c>
      <c r="C519" s="75"/>
      <c r="D519" s="75"/>
      <c r="E519" s="75"/>
      <c r="F519" s="75"/>
      <c r="G519" s="75"/>
      <c r="H519" s="75"/>
      <c r="I519" s="75"/>
      <c r="J519" s="76"/>
      <c r="K519" s="4" t="s">
        <v>978</v>
      </c>
      <c r="L519" s="4"/>
      <c r="M519" s="4"/>
      <c r="N519" s="4"/>
      <c r="O519" s="4"/>
      <c r="P519" s="4"/>
      <c r="Q519" s="4"/>
      <c r="R519" s="4"/>
      <c r="S519" s="4"/>
      <c r="T519" s="4"/>
    </row>
    <row r="520" spans="1:20" ht="51" x14ac:dyDescent="0.25">
      <c r="A520" s="33" t="s">
        <v>1004</v>
      </c>
      <c r="B520" s="18" t="s">
        <v>1005</v>
      </c>
      <c r="C520" s="19" t="s">
        <v>46</v>
      </c>
      <c r="D520" s="20">
        <v>10024.98</v>
      </c>
      <c r="E520" s="17">
        <f t="shared" ref="E520:E530" si="289">ROUND(M531*(1-18%),2)</f>
        <v>2.71</v>
      </c>
      <c r="F520" s="10"/>
      <c r="G520" s="17">
        <f t="shared" ref="G520:G530" si="290">TRUNC(E520*0.2693,2)</f>
        <v>0.72</v>
      </c>
      <c r="H520" s="21"/>
      <c r="I520" s="17">
        <f t="shared" ref="I520:I530" si="291">H520+G520+E520</f>
        <v>3.4299999999999997</v>
      </c>
      <c r="J520" s="34">
        <f t="shared" ref="J520:J530" si="292">TRUNC(I520*D520,2)</f>
        <v>34385.68</v>
      </c>
      <c r="K520" s="4" t="s">
        <v>980</v>
      </c>
      <c r="L520" s="4"/>
      <c r="M520" s="4">
        <v>9.89</v>
      </c>
      <c r="N520" s="4"/>
      <c r="O520" s="4"/>
      <c r="P520" s="4"/>
      <c r="Q520" s="4"/>
      <c r="R520" s="4"/>
      <c r="S520" s="4"/>
      <c r="T520" s="4"/>
    </row>
    <row r="521" spans="1:20" ht="51" x14ac:dyDescent="0.25">
      <c r="A521" s="33" t="s">
        <v>1006</v>
      </c>
      <c r="B521" s="18" t="s">
        <v>1007</v>
      </c>
      <c r="C521" s="19" t="s">
        <v>46</v>
      </c>
      <c r="D521" s="20">
        <v>728.11</v>
      </c>
      <c r="E521" s="17">
        <f t="shared" si="289"/>
        <v>4.4400000000000004</v>
      </c>
      <c r="F521" s="10"/>
      <c r="G521" s="17">
        <f t="shared" si="290"/>
        <v>1.19</v>
      </c>
      <c r="H521" s="21"/>
      <c r="I521" s="17">
        <f t="shared" si="291"/>
        <v>5.6300000000000008</v>
      </c>
      <c r="J521" s="34">
        <f t="shared" si="292"/>
        <v>4099.25</v>
      </c>
      <c r="K521" s="4">
        <v>91860</v>
      </c>
      <c r="L521" s="4"/>
      <c r="M521" s="4">
        <v>9.34</v>
      </c>
      <c r="N521" s="4"/>
      <c r="O521" s="4"/>
      <c r="P521" s="4"/>
      <c r="Q521" s="4"/>
      <c r="R521" s="4"/>
      <c r="S521" s="4"/>
      <c r="T521" s="4"/>
    </row>
    <row r="522" spans="1:20" ht="51" x14ac:dyDescent="0.25">
      <c r="A522" s="33" t="s">
        <v>1008</v>
      </c>
      <c r="B522" s="18" t="s">
        <v>1009</v>
      </c>
      <c r="C522" s="19" t="s">
        <v>46</v>
      </c>
      <c r="D522" s="20">
        <v>523.69000000000005</v>
      </c>
      <c r="E522" s="17">
        <f t="shared" si="289"/>
        <v>6.09</v>
      </c>
      <c r="F522" s="11">
        <v>3891.01</v>
      </c>
      <c r="G522" s="17">
        <f t="shared" si="290"/>
        <v>1.64</v>
      </c>
      <c r="H522" s="21"/>
      <c r="I522" s="17">
        <f t="shared" si="291"/>
        <v>7.7299999999999995</v>
      </c>
      <c r="J522" s="34">
        <f t="shared" si="292"/>
        <v>4048.12</v>
      </c>
      <c r="K522" s="4">
        <v>91871</v>
      </c>
      <c r="L522" s="4"/>
      <c r="M522" s="4">
        <v>17.52</v>
      </c>
      <c r="N522" s="4"/>
      <c r="O522" s="4"/>
      <c r="P522" s="4"/>
      <c r="Q522" s="4"/>
      <c r="R522" s="4"/>
      <c r="S522" s="4"/>
      <c r="T522" s="4"/>
    </row>
    <row r="523" spans="1:20" ht="51" x14ac:dyDescent="0.25">
      <c r="A523" s="33" t="s">
        <v>1010</v>
      </c>
      <c r="B523" s="18" t="s">
        <v>1011</v>
      </c>
      <c r="C523" s="19" t="s">
        <v>46</v>
      </c>
      <c r="D523" s="20">
        <v>50.21</v>
      </c>
      <c r="E523" s="17">
        <f t="shared" si="289"/>
        <v>7.56</v>
      </c>
      <c r="F523" s="11">
        <v>462.93</v>
      </c>
      <c r="G523" s="17">
        <f t="shared" si="290"/>
        <v>2.0299999999999998</v>
      </c>
      <c r="H523" s="21"/>
      <c r="I523" s="17">
        <f t="shared" si="291"/>
        <v>9.59</v>
      </c>
      <c r="J523" s="34">
        <f t="shared" si="292"/>
        <v>481.51</v>
      </c>
      <c r="K523" s="4">
        <v>93009</v>
      </c>
      <c r="L523" s="4"/>
      <c r="M523" s="4">
        <v>29.7</v>
      </c>
      <c r="N523" s="4"/>
      <c r="O523" s="4"/>
      <c r="P523" s="4"/>
      <c r="Q523" s="4"/>
      <c r="R523" s="4"/>
      <c r="S523" s="4"/>
      <c r="T523" s="4"/>
    </row>
    <row r="524" spans="1:20" ht="25.5" x14ac:dyDescent="0.25">
      <c r="A524" s="33" t="s">
        <v>1012</v>
      </c>
      <c r="B524" s="18" t="s">
        <v>1013</v>
      </c>
      <c r="C524" s="19" t="s">
        <v>46</v>
      </c>
      <c r="D524" s="20">
        <v>1309.67</v>
      </c>
      <c r="E524" s="17">
        <f t="shared" si="289"/>
        <v>8.2100000000000009</v>
      </c>
      <c r="F524" s="11">
        <v>13109.79</v>
      </c>
      <c r="G524" s="17">
        <f t="shared" si="290"/>
        <v>2.21</v>
      </c>
      <c r="H524" s="21"/>
      <c r="I524" s="17">
        <f t="shared" si="291"/>
        <v>10.420000000000002</v>
      </c>
      <c r="J524" s="34">
        <f t="shared" si="292"/>
        <v>13646.76</v>
      </c>
      <c r="K524" s="4">
        <v>93011</v>
      </c>
      <c r="L524" s="4"/>
      <c r="M524" s="4">
        <v>21.47</v>
      </c>
      <c r="N524" s="4"/>
      <c r="O524" s="4"/>
      <c r="P524" s="4"/>
      <c r="Q524" s="4"/>
      <c r="R524" s="4"/>
      <c r="S524" s="4"/>
      <c r="T524" s="4"/>
    </row>
    <row r="525" spans="1:20" ht="25.5" x14ac:dyDescent="0.25">
      <c r="A525" s="33" t="s">
        <v>1014</v>
      </c>
      <c r="B525" s="18" t="s">
        <v>1015</v>
      </c>
      <c r="C525" s="19" t="s">
        <v>46</v>
      </c>
      <c r="D525" s="20">
        <v>89.5</v>
      </c>
      <c r="E525" s="17">
        <f t="shared" si="289"/>
        <v>18.63</v>
      </c>
      <c r="F525" s="11">
        <v>2033.44</v>
      </c>
      <c r="G525" s="17">
        <f t="shared" si="290"/>
        <v>5.01</v>
      </c>
      <c r="H525" s="21"/>
      <c r="I525" s="17">
        <f t="shared" si="291"/>
        <v>23.64</v>
      </c>
      <c r="J525" s="34">
        <f t="shared" si="292"/>
        <v>2115.7800000000002</v>
      </c>
      <c r="K525" s="4">
        <v>95749</v>
      </c>
      <c r="L525" s="4"/>
      <c r="M525" s="4">
        <v>25.36</v>
      </c>
      <c r="N525" s="4"/>
      <c r="O525" s="4"/>
      <c r="P525" s="4"/>
      <c r="Q525" s="4"/>
      <c r="R525" s="4"/>
      <c r="S525" s="4"/>
      <c r="T525" s="4"/>
    </row>
    <row r="526" spans="1:20" ht="25.5" x14ac:dyDescent="0.25">
      <c r="A526" s="33" t="s">
        <v>1016</v>
      </c>
      <c r="B526" s="18" t="s">
        <v>1017</v>
      </c>
      <c r="C526" s="19" t="s">
        <v>46</v>
      </c>
      <c r="D526" s="20">
        <v>192.4</v>
      </c>
      <c r="E526" s="17">
        <f t="shared" si="289"/>
        <v>25.72</v>
      </c>
      <c r="F526" s="11">
        <v>6035.58</v>
      </c>
      <c r="G526" s="17">
        <f t="shared" si="290"/>
        <v>6.92</v>
      </c>
      <c r="H526" s="21"/>
      <c r="I526" s="17">
        <f t="shared" si="291"/>
        <v>32.64</v>
      </c>
      <c r="J526" s="34">
        <f t="shared" si="292"/>
        <v>6279.93</v>
      </c>
      <c r="K526" s="4">
        <v>95750</v>
      </c>
      <c r="L526" s="4"/>
      <c r="M526" s="4">
        <v>38.590000000000003</v>
      </c>
      <c r="N526" s="4"/>
      <c r="O526" s="4"/>
      <c r="P526" s="4"/>
      <c r="Q526" s="4"/>
      <c r="R526" s="4"/>
      <c r="S526" s="4"/>
      <c r="T526" s="4"/>
    </row>
    <row r="527" spans="1:20" ht="25.5" x14ac:dyDescent="0.25">
      <c r="A527" s="33" t="s">
        <v>1018</v>
      </c>
      <c r="B527" s="18" t="s">
        <v>1019</v>
      </c>
      <c r="C527" s="19" t="s">
        <v>46</v>
      </c>
      <c r="D527" s="20">
        <v>48.1</v>
      </c>
      <c r="E527" s="17">
        <f t="shared" si="289"/>
        <v>14.87</v>
      </c>
      <c r="F527" s="11">
        <v>872.53</v>
      </c>
      <c r="G527" s="17">
        <f t="shared" si="290"/>
        <v>4</v>
      </c>
      <c r="H527" s="21"/>
      <c r="I527" s="17">
        <f t="shared" si="291"/>
        <v>18.869999999999997</v>
      </c>
      <c r="J527" s="34">
        <f t="shared" si="292"/>
        <v>907.64</v>
      </c>
      <c r="K527" s="4">
        <v>95751</v>
      </c>
      <c r="L527" s="4"/>
      <c r="M527" s="4">
        <v>41.13</v>
      </c>
      <c r="N527" s="4"/>
      <c r="O527" s="4"/>
      <c r="P527" s="4"/>
      <c r="Q527" s="4"/>
      <c r="R527" s="4"/>
      <c r="S527" s="4"/>
      <c r="T527" s="4"/>
    </row>
    <row r="528" spans="1:20" ht="25.5" x14ac:dyDescent="0.25">
      <c r="A528" s="33" t="s">
        <v>1020</v>
      </c>
      <c r="B528" s="18" t="s">
        <v>1021</v>
      </c>
      <c r="C528" s="19" t="s">
        <v>46</v>
      </c>
      <c r="D528" s="20">
        <v>36.96</v>
      </c>
      <c r="E528" s="17">
        <f t="shared" si="289"/>
        <v>93.97</v>
      </c>
      <c r="F528" s="11">
        <v>4235.6099999999997</v>
      </c>
      <c r="G528" s="17">
        <f t="shared" si="290"/>
        <v>25.3</v>
      </c>
      <c r="H528" s="21"/>
      <c r="I528" s="17">
        <f t="shared" si="291"/>
        <v>119.27</v>
      </c>
      <c r="J528" s="34">
        <f t="shared" si="292"/>
        <v>4408.21</v>
      </c>
      <c r="K528" s="4">
        <v>95752</v>
      </c>
      <c r="L528" s="4"/>
      <c r="M528" s="4">
        <v>14.75</v>
      </c>
      <c r="N528" s="4"/>
      <c r="O528" s="4"/>
      <c r="P528" s="4"/>
      <c r="Q528" s="4"/>
      <c r="R528" s="4"/>
      <c r="S528" s="4"/>
      <c r="T528" s="4"/>
    </row>
    <row r="529" spans="1:20" ht="25.5" x14ac:dyDescent="0.25">
      <c r="A529" s="33" t="s">
        <v>1022</v>
      </c>
      <c r="B529" s="18" t="s">
        <v>1023</v>
      </c>
      <c r="C529" s="19" t="s">
        <v>46</v>
      </c>
      <c r="D529" s="20">
        <v>430.88</v>
      </c>
      <c r="E529" s="17">
        <f t="shared" si="289"/>
        <v>10.45</v>
      </c>
      <c r="F529" s="11">
        <v>5489.41</v>
      </c>
      <c r="G529" s="17">
        <f t="shared" si="290"/>
        <v>2.81</v>
      </c>
      <c r="H529" s="21"/>
      <c r="I529" s="17">
        <f t="shared" si="291"/>
        <v>13.26</v>
      </c>
      <c r="J529" s="34">
        <f t="shared" si="292"/>
        <v>5713.46</v>
      </c>
      <c r="K529" s="4">
        <v>97669</v>
      </c>
      <c r="L529" s="4"/>
      <c r="M529" s="4">
        <v>67.489999999999995</v>
      </c>
      <c r="N529" s="4"/>
      <c r="O529" s="4"/>
      <c r="P529" s="4"/>
      <c r="Q529" s="4"/>
      <c r="R529" s="4"/>
      <c r="S529" s="4"/>
      <c r="T529" s="4"/>
    </row>
    <row r="530" spans="1:20" ht="25.5" x14ac:dyDescent="0.25">
      <c r="A530" s="33" t="s">
        <v>1024</v>
      </c>
      <c r="B530" s="18" t="s">
        <v>1025</v>
      </c>
      <c r="C530" s="19" t="s">
        <v>46</v>
      </c>
      <c r="D530" s="20">
        <v>29.4</v>
      </c>
      <c r="E530" s="17">
        <f t="shared" si="289"/>
        <v>7.82</v>
      </c>
      <c r="F530" s="11">
        <v>280.47000000000003</v>
      </c>
      <c r="G530" s="17">
        <f t="shared" si="290"/>
        <v>2.1</v>
      </c>
      <c r="H530" s="21"/>
      <c r="I530" s="17">
        <f t="shared" si="291"/>
        <v>9.92</v>
      </c>
      <c r="J530" s="34">
        <f t="shared" si="292"/>
        <v>291.64</v>
      </c>
      <c r="K530" s="4" t="s">
        <v>1000</v>
      </c>
      <c r="L530" s="4"/>
      <c r="M530" s="4"/>
      <c r="N530" s="4"/>
      <c r="O530" s="4"/>
      <c r="P530" s="4"/>
      <c r="Q530" s="4"/>
      <c r="R530" s="4"/>
      <c r="S530" s="4"/>
      <c r="T530" s="4"/>
    </row>
    <row r="531" spans="1:20" x14ac:dyDescent="0.25">
      <c r="A531" s="30" t="s">
        <v>1026</v>
      </c>
      <c r="B531" s="74" t="s">
        <v>1027</v>
      </c>
      <c r="C531" s="75"/>
      <c r="D531" s="75"/>
      <c r="E531" s="75"/>
      <c r="F531" s="75"/>
      <c r="G531" s="75"/>
      <c r="H531" s="75"/>
      <c r="I531" s="75"/>
      <c r="J531" s="76"/>
      <c r="K531" s="4" t="s">
        <v>1002</v>
      </c>
      <c r="L531" s="4"/>
      <c r="M531" s="4">
        <v>3.31</v>
      </c>
      <c r="N531" s="4"/>
      <c r="O531" s="4"/>
      <c r="P531" s="4"/>
      <c r="Q531" s="4"/>
      <c r="R531" s="4"/>
      <c r="S531" s="4"/>
      <c r="T531" s="4"/>
    </row>
    <row r="532" spans="1:20" ht="38.25" x14ac:dyDescent="0.25">
      <c r="A532" s="33" t="s">
        <v>1028</v>
      </c>
      <c r="B532" s="18" t="s">
        <v>1029</v>
      </c>
      <c r="C532" s="19" t="s">
        <v>12</v>
      </c>
      <c r="D532" s="20">
        <v>21</v>
      </c>
      <c r="E532" s="17">
        <f t="shared" ref="E532:E545" si="293">ROUND(M543*(1-18%),2)</f>
        <v>21.53</v>
      </c>
      <c r="F532" s="11">
        <v>551.25</v>
      </c>
      <c r="G532" s="17">
        <f t="shared" ref="G532:G545" si="294">TRUNC(E532*0.2693,2)</f>
        <v>5.79</v>
      </c>
      <c r="H532" s="21"/>
      <c r="I532" s="17">
        <f t="shared" ref="I532:I545" si="295">H532+G532+E532</f>
        <v>27.32</v>
      </c>
      <c r="J532" s="34">
        <f t="shared" ref="J532:J545" si="296">TRUNC(I532*D532,2)</f>
        <v>573.72</v>
      </c>
      <c r="K532" s="4">
        <v>91926</v>
      </c>
      <c r="L532" s="4"/>
      <c r="M532" s="4">
        <v>5.41</v>
      </c>
      <c r="N532" s="4"/>
      <c r="O532" s="4"/>
      <c r="P532" s="4"/>
      <c r="Q532" s="4"/>
      <c r="R532" s="4"/>
      <c r="S532" s="4"/>
      <c r="T532" s="4"/>
    </row>
    <row r="533" spans="1:20" ht="38.25" x14ac:dyDescent="0.25">
      <c r="A533" s="33" t="s">
        <v>1030</v>
      </c>
      <c r="B533" s="18" t="s">
        <v>1031</v>
      </c>
      <c r="C533" s="19" t="s">
        <v>12</v>
      </c>
      <c r="D533" s="20">
        <v>364</v>
      </c>
      <c r="E533" s="17">
        <f t="shared" si="293"/>
        <v>5.0199999999999996</v>
      </c>
      <c r="F533" s="11">
        <v>2227.6799999999998</v>
      </c>
      <c r="G533" s="17">
        <f t="shared" si="294"/>
        <v>1.35</v>
      </c>
      <c r="H533" s="21"/>
      <c r="I533" s="17">
        <f t="shared" si="295"/>
        <v>6.3699999999999992</v>
      </c>
      <c r="J533" s="34">
        <f t="shared" si="296"/>
        <v>2318.6799999999998</v>
      </c>
      <c r="K533" s="4">
        <v>91928</v>
      </c>
      <c r="L533" s="4"/>
      <c r="M533" s="4">
        <v>7.43</v>
      </c>
      <c r="N533" s="4"/>
      <c r="O533" s="4"/>
      <c r="P533" s="4"/>
      <c r="Q533" s="4"/>
      <c r="R533" s="4"/>
      <c r="S533" s="4"/>
      <c r="T533" s="4"/>
    </row>
    <row r="534" spans="1:20" ht="51" x14ac:dyDescent="0.25">
      <c r="A534" s="33" t="s">
        <v>1032</v>
      </c>
      <c r="B534" s="18" t="s">
        <v>1033</v>
      </c>
      <c r="C534" s="19" t="s">
        <v>12</v>
      </c>
      <c r="D534" s="20">
        <v>27</v>
      </c>
      <c r="E534" s="17">
        <f t="shared" si="293"/>
        <v>8.4600000000000009</v>
      </c>
      <c r="F534" s="11">
        <v>278.64</v>
      </c>
      <c r="G534" s="17">
        <f t="shared" si="294"/>
        <v>2.27</v>
      </c>
      <c r="H534" s="21"/>
      <c r="I534" s="17">
        <f t="shared" si="295"/>
        <v>10.73</v>
      </c>
      <c r="J534" s="34">
        <f t="shared" si="296"/>
        <v>289.70999999999998</v>
      </c>
      <c r="K534" s="4">
        <v>91930</v>
      </c>
      <c r="L534" s="4"/>
      <c r="M534" s="4">
        <v>9.2200000000000006</v>
      </c>
      <c r="N534" s="4"/>
      <c r="O534" s="4"/>
      <c r="P534" s="4"/>
      <c r="Q534" s="4"/>
      <c r="R534" s="4"/>
      <c r="S534" s="4"/>
      <c r="T534" s="4"/>
    </row>
    <row r="535" spans="1:20" ht="51" x14ac:dyDescent="0.25">
      <c r="A535" s="33" t="s">
        <v>1034</v>
      </c>
      <c r="B535" s="18" t="s">
        <v>1035</v>
      </c>
      <c r="C535" s="19" t="s">
        <v>12</v>
      </c>
      <c r="D535" s="20">
        <v>48</v>
      </c>
      <c r="E535" s="17">
        <f t="shared" si="293"/>
        <v>16.829999999999998</v>
      </c>
      <c r="F535" s="11">
        <v>985.44</v>
      </c>
      <c r="G535" s="17">
        <f t="shared" si="294"/>
        <v>4.53</v>
      </c>
      <c r="H535" s="21"/>
      <c r="I535" s="17">
        <f t="shared" si="295"/>
        <v>21.36</v>
      </c>
      <c r="J535" s="34">
        <f t="shared" si="296"/>
        <v>1025.28</v>
      </c>
      <c r="K535" s="4">
        <v>92980</v>
      </c>
      <c r="L535" s="4"/>
      <c r="M535" s="4">
        <v>10.01</v>
      </c>
      <c r="N535" s="4"/>
      <c r="O535" s="4"/>
      <c r="P535" s="4"/>
      <c r="Q535" s="4"/>
      <c r="R535" s="4"/>
      <c r="S535" s="4"/>
      <c r="T535" s="4"/>
    </row>
    <row r="536" spans="1:20" ht="51" x14ac:dyDescent="0.25">
      <c r="A536" s="33" t="s">
        <v>1036</v>
      </c>
      <c r="B536" s="18" t="s">
        <v>1037</v>
      </c>
      <c r="C536" s="19" t="s">
        <v>12</v>
      </c>
      <c r="D536" s="20">
        <v>202</v>
      </c>
      <c r="E536" s="17">
        <f t="shared" si="293"/>
        <v>15.64</v>
      </c>
      <c r="F536" s="11">
        <v>3852.14</v>
      </c>
      <c r="G536" s="17">
        <f t="shared" si="294"/>
        <v>4.21</v>
      </c>
      <c r="H536" s="21"/>
      <c r="I536" s="17">
        <f t="shared" si="295"/>
        <v>19.850000000000001</v>
      </c>
      <c r="J536" s="34">
        <f t="shared" si="296"/>
        <v>4009.7</v>
      </c>
      <c r="K536" s="4" t="s">
        <v>1012</v>
      </c>
      <c r="L536" s="4"/>
      <c r="M536" s="4">
        <v>22.72</v>
      </c>
      <c r="N536" s="4"/>
      <c r="O536" s="4"/>
      <c r="P536" s="4"/>
      <c r="Q536" s="4"/>
      <c r="R536" s="4"/>
      <c r="S536" s="4"/>
      <c r="T536" s="4"/>
    </row>
    <row r="537" spans="1:20" ht="51" x14ac:dyDescent="0.25">
      <c r="A537" s="33" t="s">
        <v>1038</v>
      </c>
      <c r="B537" s="18" t="s">
        <v>1039</v>
      </c>
      <c r="C537" s="19" t="s">
        <v>12</v>
      </c>
      <c r="D537" s="20">
        <v>47</v>
      </c>
      <c r="E537" s="17">
        <f t="shared" si="293"/>
        <v>18.79</v>
      </c>
      <c r="F537" s="11">
        <v>1077.24</v>
      </c>
      <c r="G537" s="17">
        <f t="shared" si="294"/>
        <v>5.0599999999999996</v>
      </c>
      <c r="H537" s="21"/>
      <c r="I537" s="17">
        <f t="shared" si="295"/>
        <v>23.849999999999998</v>
      </c>
      <c r="J537" s="34">
        <f t="shared" si="296"/>
        <v>1120.95</v>
      </c>
      <c r="K537" s="4" t="s">
        <v>1014</v>
      </c>
      <c r="L537" s="4"/>
      <c r="M537" s="4">
        <v>31.37</v>
      </c>
      <c r="N537" s="4"/>
      <c r="O537" s="4"/>
      <c r="P537" s="4"/>
      <c r="Q537" s="4"/>
      <c r="R537" s="4"/>
      <c r="S537" s="4"/>
      <c r="T537" s="4"/>
    </row>
    <row r="538" spans="1:20" ht="51" x14ac:dyDescent="0.25">
      <c r="A538" s="33" t="s">
        <v>1040</v>
      </c>
      <c r="B538" s="18" t="s">
        <v>1041</v>
      </c>
      <c r="C538" s="19" t="s">
        <v>12</v>
      </c>
      <c r="D538" s="20">
        <v>42</v>
      </c>
      <c r="E538" s="17">
        <f t="shared" si="293"/>
        <v>16.8</v>
      </c>
      <c r="F538" s="11">
        <v>860.58</v>
      </c>
      <c r="G538" s="17">
        <f t="shared" si="294"/>
        <v>4.5199999999999996</v>
      </c>
      <c r="H538" s="21"/>
      <c r="I538" s="17">
        <f t="shared" si="295"/>
        <v>21.32</v>
      </c>
      <c r="J538" s="34">
        <f t="shared" si="296"/>
        <v>895.44</v>
      </c>
      <c r="K538" s="4" t="s">
        <v>1016</v>
      </c>
      <c r="L538" s="4"/>
      <c r="M538" s="4">
        <v>18.14</v>
      </c>
      <c r="N538" s="4"/>
      <c r="O538" s="4"/>
      <c r="P538" s="4"/>
      <c r="Q538" s="4"/>
      <c r="R538" s="4"/>
      <c r="S538" s="4"/>
      <c r="T538" s="4"/>
    </row>
    <row r="539" spans="1:20" ht="51" x14ac:dyDescent="0.25">
      <c r="A539" s="33" t="s">
        <v>1042</v>
      </c>
      <c r="B539" s="18" t="s">
        <v>1043</v>
      </c>
      <c r="C539" s="19" t="s">
        <v>12</v>
      </c>
      <c r="D539" s="20">
        <v>19</v>
      </c>
      <c r="E539" s="17">
        <f t="shared" si="293"/>
        <v>20.43</v>
      </c>
      <c r="F539" s="11">
        <v>473.29</v>
      </c>
      <c r="G539" s="17">
        <f t="shared" si="294"/>
        <v>5.5</v>
      </c>
      <c r="H539" s="21"/>
      <c r="I539" s="17">
        <f t="shared" si="295"/>
        <v>25.93</v>
      </c>
      <c r="J539" s="34">
        <f t="shared" si="296"/>
        <v>492.67</v>
      </c>
      <c r="K539" s="4" t="s">
        <v>1018</v>
      </c>
      <c r="L539" s="4"/>
      <c r="M539" s="4">
        <v>114.6</v>
      </c>
      <c r="N539" s="4"/>
      <c r="O539" s="4"/>
      <c r="P539" s="4"/>
      <c r="Q539" s="4"/>
      <c r="R539" s="4"/>
      <c r="S539" s="4"/>
      <c r="T539" s="4"/>
    </row>
    <row r="540" spans="1:20" ht="51" x14ac:dyDescent="0.25">
      <c r="A540" s="33" t="s">
        <v>1044</v>
      </c>
      <c r="B540" s="18" t="s">
        <v>1045</v>
      </c>
      <c r="C540" s="19" t="s">
        <v>12</v>
      </c>
      <c r="D540" s="20">
        <v>60</v>
      </c>
      <c r="E540" s="17">
        <f t="shared" si="293"/>
        <v>19.39</v>
      </c>
      <c r="F540" s="11">
        <v>1419</v>
      </c>
      <c r="G540" s="17">
        <f t="shared" si="294"/>
        <v>5.22</v>
      </c>
      <c r="H540" s="21"/>
      <c r="I540" s="17">
        <f t="shared" si="295"/>
        <v>24.61</v>
      </c>
      <c r="J540" s="34">
        <f t="shared" si="296"/>
        <v>1476.6</v>
      </c>
      <c r="K540" s="4" t="s">
        <v>1020</v>
      </c>
      <c r="L540" s="4"/>
      <c r="M540" s="4">
        <v>12.74</v>
      </c>
      <c r="N540" s="4"/>
      <c r="O540" s="4"/>
      <c r="P540" s="4"/>
      <c r="Q540" s="4"/>
      <c r="R540" s="4"/>
      <c r="S540" s="4"/>
      <c r="T540" s="4"/>
    </row>
    <row r="541" spans="1:20" ht="51" x14ac:dyDescent="0.25">
      <c r="A541" s="33" t="s">
        <v>1046</v>
      </c>
      <c r="B541" s="18" t="s">
        <v>1047</v>
      </c>
      <c r="C541" s="19" t="s">
        <v>12</v>
      </c>
      <c r="D541" s="20">
        <v>84</v>
      </c>
      <c r="E541" s="17">
        <f t="shared" si="293"/>
        <v>24.03</v>
      </c>
      <c r="F541" s="11">
        <v>2461.1999999999998</v>
      </c>
      <c r="G541" s="17">
        <f t="shared" si="294"/>
        <v>6.47</v>
      </c>
      <c r="H541" s="21"/>
      <c r="I541" s="17">
        <f t="shared" si="295"/>
        <v>30.5</v>
      </c>
      <c r="J541" s="34">
        <f t="shared" si="296"/>
        <v>2562</v>
      </c>
      <c r="K541" s="4" t="s">
        <v>1022</v>
      </c>
      <c r="L541" s="4"/>
      <c r="M541" s="4">
        <v>9.5399999999999991</v>
      </c>
      <c r="N541" s="4"/>
      <c r="O541" s="4"/>
      <c r="P541" s="4"/>
      <c r="Q541" s="4"/>
      <c r="R541" s="4"/>
      <c r="S541" s="4"/>
      <c r="T541" s="4"/>
    </row>
    <row r="542" spans="1:20" ht="51" x14ac:dyDescent="0.25">
      <c r="A542" s="33" t="s">
        <v>1048</v>
      </c>
      <c r="B542" s="18" t="s">
        <v>1049</v>
      </c>
      <c r="C542" s="19" t="s">
        <v>12</v>
      </c>
      <c r="D542" s="20">
        <v>25</v>
      </c>
      <c r="E542" s="17">
        <f t="shared" si="293"/>
        <v>23.12</v>
      </c>
      <c r="F542" s="11">
        <v>704.75</v>
      </c>
      <c r="G542" s="17">
        <f t="shared" si="294"/>
        <v>6.22</v>
      </c>
      <c r="H542" s="21"/>
      <c r="I542" s="17">
        <f t="shared" si="295"/>
        <v>29.34</v>
      </c>
      <c r="J542" s="34">
        <f t="shared" si="296"/>
        <v>733.5</v>
      </c>
      <c r="K542" s="4" t="s">
        <v>1024</v>
      </c>
      <c r="L542" s="4"/>
      <c r="M542" s="4"/>
      <c r="N542" s="4"/>
      <c r="O542" s="4"/>
      <c r="P542" s="4"/>
      <c r="Q542" s="4"/>
      <c r="R542" s="4"/>
      <c r="S542" s="4"/>
      <c r="T542" s="4"/>
    </row>
    <row r="543" spans="1:20" ht="51" x14ac:dyDescent="0.25">
      <c r="A543" s="33" t="s">
        <v>1050</v>
      </c>
      <c r="B543" s="18" t="s">
        <v>1051</v>
      </c>
      <c r="C543" s="19" t="s">
        <v>12</v>
      </c>
      <c r="D543" s="20">
        <v>30</v>
      </c>
      <c r="E543" s="17">
        <f t="shared" si="293"/>
        <v>25.7</v>
      </c>
      <c r="F543" s="11">
        <v>940.2</v>
      </c>
      <c r="G543" s="17">
        <f t="shared" si="294"/>
        <v>6.92</v>
      </c>
      <c r="H543" s="21"/>
      <c r="I543" s="17">
        <f t="shared" si="295"/>
        <v>32.619999999999997</v>
      </c>
      <c r="J543" s="34">
        <f t="shared" si="296"/>
        <v>978.6</v>
      </c>
      <c r="K543" s="4" t="s">
        <v>1026</v>
      </c>
      <c r="L543" s="4"/>
      <c r="M543" s="4">
        <v>26.25</v>
      </c>
      <c r="N543" s="4"/>
      <c r="O543" s="4"/>
      <c r="P543" s="4"/>
      <c r="Q543" s="4"/>
      <c r="R543" s="4"/>
      <c r="S543" s="4"/>
      <c r="T543" s="4"/>
    </row>
    <row r="544" spans="1:20" ht="63.75" x14ac:dyDescent="0.25">
      <c r="A544" s="33" t="s">
        <v>1052</v>
      </c>
      <c r="B544" s="18" t="s">
        <v>1053</v>
      </c>
      <c r="C544" s="19" t="s">
        <v>12</v>
      </c>
      <c r="D544" s="20">
        <v>10</v>
      </c>
      <c r="E544" s="17">
        <f t="shared" si="293"/>
        <v>109.36</v>
      </c>
      <c r="F544" s="10"/>
      <c r="G544" s="17">
        <f t="shared" si="294"/>
        <v>29.45</v>
      </c>
      <c r="H544" s="21"/>
      <c r="I544" s="17">
        <f t="shared" si="295"/>
        <v>138.81</v>
      </c>
      <c r="J544" s="34">
        <f t="shared" si="296"/>
        <v>1388.1</v>
      </c>
      <c r="K544" s="4">
        <v>100556</v>
      </c>
      <c r="L544" s="4"/>
      <c r="M544" s="4">
        <v>6.12</v>
      </c>
      <c r="N544" s="4"/>
      <c r="O544" s="4"/>
      <c r="P544" s="4"/>
      <c r="Q544" s="4"/>
      <c r="R544" s="4"/>
      <c r="S544" s="4"/>
      <c r="T544" s="4"/>
    </row>
    <row r="545" spans="1:20" ht="63.75" x14ac:dyDescent="0.25">
      <c r="A545" s="33" t="s">
        <v>1054</v>
      </c>
      <c r="B545" s="18" t="s">
        <v>1055</v>
      </c>
      <c r="C545" s="19" t="s">
        <v>12</v>
      </c>
      <c r="D545" s="20">
        <v>5</v>
      </c>
      <c r="E545" s="17">
        <f t="shared" si="293"/>
        <v>448.02</v>
      </c>
      <c r="F545" s="11">
        <v>2731.8</v>
      </c>
      <c r="G545" s="17">
        <f t="shared" si="294"/>
        <v>120.65</v>
      </c>
      <c r="H545" s="21"/>
      <c r="I545" s="17">
        <f t="shared" si="295"/>
        <v>568.66999999999996</v>
      </c>
      <c r="J545" s="34">
        <f t="shared" si="296"/>
        <v>2843.35</v>
      </c>
      <c r="K545" s="4">
        <v>92866</v>
      </c>
      <c r="L545" s="4"/>
      <c r="M545" s="4">
        <v>10.32</v>
      </c>
      <c r="N545" s="4"/>
      <c r="O545" s="4"/>
      <c r="P545" s="4"/>
      <c r="Q545" s="4"/>
      <c r="R545" s="4"/>
      <c r="S545" s="4"/>
      <c r="T545" s="4"/>
    </row>
    <row r="546" spans="1:20" x14ac:dyDescent="0.25">
      <c r="A546" s="30" t="s">
        <v>1056</v>
      </c>
      <c r="B546" s="74" t="s">
        <v>1057</v>
      </c>
      <c r="C546" s="75"/>
      <c r="D546" s="75"/>
      <c r="E546" s="75"/>
      <c r="F546" s="75"/>
      <c r="G546" s="75"/>
      <c r="H546" s="75"/>
      <c r="I546" s="75"/>
      <c r="J546" s="76"/>
      <c r="K546" s="4">
        <v>92868</v>
      </c>
      <c r="L546" s="4"/>
      <c r="M546" s="4">
        <v>20.53</v>
      </c>
      <c r="N546" s="4"/>
      <c r="O546" s="4"/>
      <c r="P546" s="4"/>
      <c r="Q546" s="4"/>
      <c r="R546" s="4"/>
      <c r="S546" s="4"/>
      <c r="T546" s="4"/>
    </row>
    <row r="547" spans="1:20" ht="38.25" x14ac:dyDescent="0.25">
      <c r="A547" s="33" t="s">
        <v>1058</v>
      </c>
      <c r="B547" s="18" t="s">
        <v>1059</v>
      </c>
      <c r="C547" s="19" t="s">
        <v>12</v>
      </c>
      <c r="D547" s="20">
        <v>1</v>
      </c>
      <c r="E547" s="17">
        <f t="shared" ref="E547:E561" si="297">ROUND(M558*(1-18%),2)</f>
        <v>1055.6199999999999</v>
      </c>
      <c r="F547" s="11">
        <v>1287.3399999999999</v>
      </c>
      <c r="G547" s="17">
        <f t="shared" ref="G547:G561" si="298">TRUNC(E547*0.2693,2)</f>
        <v>284.27</v>
      </c>
      <c r="H547" s="21"/>
      <c r="I547" s="17">
        <f t="shared" ref="I547:I561" si="299">H547+G547+E547</f>
        <v>1339.8899999999999</v>
      </c>
      <c r="J547" s="34">
        <f t="shared" ref="J547:J561" si="300">TRUNC(I547*D547,2)</f>
        <v>1339.89</v>
      </c>
      <c r="K547" s="4">
        <v>95778</v>
      </c>
      <c r="L547" s="4"/>
      <c r="M547" s="4">
        <v>19.07</v>
      </c>
      <c r="N547" s="4"/>
      <c r="O547" s="4"/>
      <c r="P547" s="4"/>
      <c r="Q547" s="4"/>
      <c r="R547" s="4"/>
      <c r="S547" s="4"/>
      <c r="T547" s="4"/>
    </row>
    <row r="548" spans="1:20" ht="51" x14ac:dyDescent="0.25">
      <c r="A548" s="33" t="s">
        <v>1060</v>
      </c>
      <c r="B548" s="18" t="s">
        <v>1061</v>
      </c>
      <c r="C548" s="19" t="s">
        <v>12</v>
      </c>
      <c r="D548" s="20">
        <v>192</v>
      </c>
      <c r="E548" s="17">
        <f t="shared" si="297"/>
        <v>10.050000000000001</v>
      </c>
      <c r="F548" s="11">
        <v>2353.92</v>
      </c>
      <c r="G548" s="17">
        <f t="shared" si="298"/>
        <v>2.7</v>
      </c>
      <c r="H548" s="21"/>
      <c r="I548" s="17">
        <f t="shared" si="299"/>
        <v>12.75</v>
      </c>
      <c r="J548" s="34">
        <f t="shared" si="300"/>
        <v>2448</v>
      </c>
      <c r="K548" s="4">
        <v>95779</v>
      </c>
      <c r="L548" s="4"/>
      <c r="M548" s="4">
        <v>22.92</v>
      </c>
      <c r="N548" s="4"/>
      <c r="O548" s="4"/>
      <c r="P548" s="4"/>
      <c r="Q548" s="4"/>
      <c r="R548" s="4"/>
      <c r="S548" s="4"/>
      <c r="T548" s="4"/>
    </row>
    <row r="549" spans="1:20" ht="51" x14ac:dyDescent="0.25">
      <c r="A549" s="33" t="s">
        <v>1062</v>
      </c>
      <c r="B549" s="18" t="s">
        <v>1063</v>
      </c>
      <c r="C549" s="19" t="s">
        <v>12</v>
      </c>
      <c r="D549" s="20">
        <v>5</v>
      </c>
      <c r="E549" s="17">
        <f t="shared" si="297"/>
        <v>10.050000000000001</v>
      </c>
      <c r="F549" s="11">
        <v>61.3</v>
      </c>
      <c r="G549" s="17">
        <f t="shared" si="298"/>
        <v>2.7</v>
      </c>
      <c r="H549" s="21"/>
      <c r="I549" s="17">
        <f t="shared" si="299"/>
        <v>12.75</v>
      </c>
      <c r="J549" s="34">
        <f t="shared" si="300"/>
        <v>63.75</v>
      </c>
      <c r="K549" s="4">
        <v>95781</v>
      </c>
      <c r="L549" s="4"/>
      <c r="M549" s="4">
        <v>20.49</v>
      </c>
      <c r="N549" s="4"/>
      <c r="O549" s="4"/>
      <c r="P549" s="4"/>
      <c r="Q549" s="4"/>
      <c r="R549" s="4"/>
      <c r="S549" s="4"/>
      <c r="T549" s="4"/>
    </row>
    <row r="550" spans="1:20" ht="38.25" x14ac:dyDescent="0.25">
      <c r="A550" s="33" t="s">
        <v>1064</v>
      </c>
      <c r="B550" s="18" t="s">
        <v>1065</v>
      </c>
      <c r="C550" s="19" t="s">
        <v>12</v>
      </c>
      <c r="D550" s="20">
        <v>1</v>
      </c>
      <c r="E550" s="17">
        <f t="shared" si="297"/>
        <v>20.11</v>
      </c>
      <c r="F550" s="11">
        <v>24.53</v>
      </c>
      <c r="G550" s="17">
        <f t="shared" si="298"/>
        <v>5.41</v>
      </c>
      <c r="H550" s="21"/>
      <c r="I550" s="17">
        <f t="shared" si="299"/>
        <v>25.52</v>
      </c>
      <c r="J550" s="34">
        <f t="shared" si="300"/>
        <v>25.52</v>
      </c>
      <c r="K550" s="4">
        <v>95787</v>
      </c>
      <c r="L550" s="4"/>
      <c r="M550" s="4">
        <v>24.91</v>
      </c>
      <c r="N550" s="4"/>
      <c r="O550" s="4"/>
      <c r="P550" s="4"/>
      <c r="Q550" s="4"/>
      <c r="R550" s="4"/>
      <c r="S550" s="4"/>
      <c r="T550" s="4"/>
    </row>
    <row r="551" spans="1:20" ht="51" x14ac:dyDescent="0.25">
      <c r="A551" s="33" t="s">
        <v>1066</v>
      </c>
      <c r="B551" s="18" t="s">
        <v>1067</v>
      </c>
      <c r="C551" s="19" t="s">
        <v>12</v>
      </c>
      <c r="D551" s="20">
        <v>3</v>
      </c>
      <c r="E551" s="17">
        <f t="shared" si="297"/>
        <v>17.66</v>
      </c>
      <c r="F551" s="11">
        <v>64.62</v>
      </c>
      <c r="G551" s="17">
        <f t="shared" si="298"/>
        <v>4.75</v>
      </c>
      <c r="H551" s="21"/>
      <c r="I551" s="17">
        <f t="shared" si="299"/>
        <v>22.41</v>
      </c>
      <c r="J551" s="34">
        <f t="shared" si="300"/>
        <v>67.23</v>
      </c>
      <c r="K551" s="4">
        <v>95789</v>
      </c>
      <c r="L551" s="4"/>
      <c r="M551" s="4">
        <v>23.65</v>
      </c>
      <c r="N551" s="4"/>
      <c r="O551" s="4"/>
      <c r="P551" s="4"/>
      <c r="Q551" s="4"/>
      <c r="R551" s="4"/>
      <c r="S551" s="4"/>
      <c r="T551" s="4"/>
    </row>
    <row r="552" spans="1:20" ht="38.25" x14ac:dyDescent="0.25">
      <c r="A552" s="33" t="s">
        <v>1068</v>
      </c>
      <c r="B552" s="18" t="s">
        <v>1069</v>
      </c>
      <c r="C552" s="19" t="s">
        <v>12</v>
      </c>
      <c r="D552" s="20">
        <v>12</v>
      </c>
      <c r="E552" s="17">
        <f t="shared" si="297"/>
        <v>58.02</v>
      </c>
      <c r="F552" s="11">
        <v>849.12</v>
      </c>
      <c r="G552" s="17">
        <f t="shared" si="298"/>
        <v>15.62</v>
      </c>
      <c r="H552" s="21"/>
      <c r="I552" s="17">
        <f t="shared" si="299"/>
        <v>73.64</v>
      </c>
      <c r="J552" s="34">
        <f t="shared" si="300"/>
        <v>883.68</v>
      </c>
      <c r="K552" s="4">
        <v>95795</v>
      </c>
      <c r="L552" s="4"/>
      <c r="M552" s="4">
        <v>29.3</v>
      </c>
      <c r="N552" s="4"/>
      <c r="O552" s="4"/>
      <c r="P552" s="4"/>
      <c r="Q552" s="4"/>
      <c r="R552" s="4"/>
      <c r="S552" s="4"/>
      <c r="T552" s="4"/>
    </row>
    <row r="553" spans="1:20" ht="38.25" x14ac:dyDescent="0.25">
      <c r="A553" s="33" t="s">
        <v>53</v>
      </c>
      <c r="B553" s="18" t="s">
        <v>54</v>
      </c>
      <c r="C553" s="19" t="s">
        <v>12</v>
      </c>
      <c r="D553" s="20">
        <v>2</v>
      </c>
      <c r="E553" s="17">
        <f t="shared" si="297"/>
        <v>60.13</v>
      </c>
      <c r="F553" s="11">
        <v>146.66</v>
      </c>
      <c r="G553" s="17">
        <f t="shared" si="298"/>
        <v>16.190000000000001</v>
      </c>
      <c r="H553" s="21"/>
      <c r="I553" s="17">
        <f t="shared" si="299"/>
        <v>76.320000000000007</v>
      </c>
      <c r="J553" s="34">
        <f t="shared" si="300"/>
        <v>152.63999999999999</v>
      </c>
      <c r="K553" s="4">
        <v>95796</v>
      </c>
      <c r="L553" s="4"/>
      <c r="M553" s="4">
        <v>28.19</v>
      </c>
      <c r="N553" s="4"/>
      <c r="O553" s="4"/>
      <c r="P553" s="4"/>
      <c r="Q553" s="4"/>
      <c r="R553" s="4"/>
      <c r="S553" s="4"/>
      <c r="T553" s="4"/>
    </row>
    <row r="554" spans="1:20" ht="38.25" x14ac:dyDescent="0.25">
      <c r="A554" s="33" t="s">
        <v>1070</v>
      </c>
      <c r="B554" s="18" t="s">
        <v>1071</v>
      </c>
      <c r="C554" s="19" t="s">
        <v>12</v>
      </c>
      <c r="D554" s="20">
        <v>30</v>
      </c>
      <c r="E554" s="17">
        <f t="shared" si="297"/>
        <v>62.74</v>
      </c>
      <c r="F554" s="11">
        <v>2295.3000000000002</v>
      </c>
      <c r="G554" s="17">
        <f t="shared" si="298"/>
        <v>16.89</v>
      </c>
      <c r="H554" s="21"/>
      <c r="I554" s="17">
        <f t="shared" si="299"/>
        <v>79.63</v>
      </c>
      <c r="J554" s="34">
        <f t="shared" si="300"/>
        <v>2388.9</v>
      </c>
      <c r="K554" s="4">
        <v>95801</v>
      </c>
      <c r="L554" s="4"/>
      <c r="M554" s="4">
        <v>31.34</v>
      </c>
      <c r="N554" s="4"/>
      <c r="O554" s="4"/>
      <c r="P554" s="4"/>
      <c r="Q554" s="4"/>
      <c r="R554" s="4"/>
      <c r="S554" s="4"/>
      <c r="T554" s="4"/>
    </row>
    <row r="555" spans="1:20" ht="38.25" x14ac:dyDescent="0.25">
      <c r="A555" s="33" t="s">
        <v>1072</v>
      </c>
      <c r="B555" s="18" t="s">
        <v>1073</v>
      </c>
      <c r="C555" s="19" t="s">
        <v>12</v>
      </c>
      <c r="D555" s="20">
        <v>1</v>
      </c>
      <c r="E555" s="17">
        <f t="shared" si="297"/>
        <v>66.900000000000006</v>
      </c>
      <c r="F555" s="11">
        <v>81.58</v>
      </c>
      <c r="G555" s="17">
        <f t="shared" si="298"/>
        <v>18.010000000000002</v>
      </c>
      <c r="H555" s="21"/>
      <c r="I555" s="17">
        <f t="shared" si="299"/>
        <v>84.910000000000011</v>
      </c>
      <c r="J555" s="34">
        <f t="shared" si="300"/>
        <v>84.91</v>
      </c>
      <c r="K555" s="4">
        <v>95802</v>
      </c>
      <c r="L555" s="4"/>
      <c r="M555" s="4">
        <v>133.36000000000001</v>
      </c>
      <c r="N555" s="4"/>
      <c r="O555" s="4"/>
      <c r="P555" s="4"/>
      <c r="Q555" s="4"/>
      <c r="R555" s="4"/>
      <c r="S555" s="4"/>
      <c r="T555" s="4"/>
    </row>
    <row r="556" spans="1:20" ht="38.25" x14ac:dyDescent="0.25">
      <c r="A556" s="33" t="s">
        <v>1074</v>
      </c>
      <c r="B556" s="18" t="s">
        <v>1075</v>
      </c>
      <c r="C556" s="19" t="s">
        <v>12</v>
      </c>
      <c r="D556" s="20">
        <v>8</v>
      </c>
      <c r="E556" s="17">
        <f t="shared" si="297"/>
        <v>82.34</v>
      </c>
      <c r="F556" s="11">
        <v>803.36</v>
      </c>
      <c r="G556" s="17">
        <f t="shared" si="298"/>
        <v>22.17</v>
      </c>
      <c r="H556" s="21"/>
      <c r="I556" s="17">
        <f t="shared" si="299"/>
        <v>104.51</v>
      </c>
      <c r="J556" s="34">
        <f t="shared" si="300"/>
        <v>836.08</v>
      </c>
      <c r="K556" s="4">
        <v>97886</v>
      </c>
      <c r="L556" s="4"/>
      <c r="M556" s="4">
        <v>546.36</v>
      </c>
      <c r="N556" s="4"/>
      <c r="O556" s="4"/>
      <c r="P556" s="4"/>
      <c r="Q556" s="4"/>
      <c r="R556" s="4"/>
      <c r="S556" s="4"/>
      <c r="T556" s="4"/>
    </row>
    <row r="557" spans="1:20" ht="38.25" x14ac:dyDescent="0.25">
      <c r="A557" s="33" t="s">
        <v>1622</v>
      </c>
      <c r="B557" s="18" t="s">
        <v>1076</v>
      </c>
      <c r="C557" s="19" t="s">
        <v>12</v>
      </c>
      <c r="D557" s="20">
        <v>2</v>
      </c>
      <c r="E557" s="17">
        <f t="shared" si="297"/>
        <v>131.94999999999999</v>
      </c>
      <c r="F557" s="11">
        <v>321.83999999999997</v>
      </c>
      <c r="G557" s="17">
        <f t="shared" si="298"/>
        <v>35.53</v>
      </c>
      <c r="H557" s="21"/>
      <c r="I557" s="17">
        <f t="shared" si="299"/>
        <v>167.48</v>
      </c>
      <c r="J557" s="34">
        <f t="shared" si="300"/>
        <v>334.96</v>
      </c>
      <c r="K557" s="4">
        <v>97889</v>
      </c>
      <c r="L557" s="4"/>
      <c r="M557" s="4"/>
      <c r="N557" s="4"/>
      <c r="O557" s="4"/>
      <c r="P557" s="4"/>
      <c r="Q557" s="4"/>
      <c r="R557" s="4"/>
      <c r="S557" s="4"/>
      <c r="T557" s="4"/>
    </row>
    <row r="558" spans="1:20" ht="25.5" x14ac:dyDescent="0.25">
      <c r="A558" s="33" t="s">
        <v>1077</v>
      </c>
      <c r="B558" s="18" t="s">
        <v>1078</v>
      </c>
      <c r="C558" s="19" t="s">
        <v>12</v>
      </c>
      <c r="D558" s="20">
        <v>7</v>
      </c>
      <c r="E558" s="17">
        <f t="shared" si="297"/>
        <v>294.54000000000002</v>
      </c>
      <c r="F558" s="11">
        <v>2514.4</v>
      </c>
      <c r="G558" s="17">
        <f t="shared" si="298"/>
        <v>79.31</v>
      </c>
      <c r="H558" s="21"/>
      <c r="I558" s="17">
        <f t="shared" si="299"/>
        <v>373.85</v>
      </c>
      <c r="J558" s="34">
        <f t="shared" si="300"/>
        <v>2616.9499999999998</v>
      </c>
      <c r="K558" s="4" t="s">
        <v>1056</v>
      </c>
      <c r="L558" s="4"/>
      <c r="M558" s="4">
        <v>1287.3399999999999</v>
      </c>
      <c r="N558" s="4"/>
      <c r="O558" s="4"/>
      <c r="P558" s="4"/>
      <c r="Q558" s="4"/>
      <c r="R558" s="4"/>
      <c r="S558" s="4"/>
      <c r="T558" s="4"/>
    </row>
    <row r="559" spans="1:20" ht="25.5" x14ac:dyDescent="0.25">
      <c r="A559" s="33" t="s">
        <v>1079</v>
      </c>
      <c r="B559" s="18" t="s">
        <v>1080</v>
      </c>
      <c r="C559" s="19" t="s">
        <v>12</v>
      </c>
      <c r="D559" s="20">
        <v>1</v>
      </c>
      <c r="E559" s="17">
        <f t="shared" si="297"/>
        <v>2724.71</v>
      </c>
      <c r="F559" s="11">
        <v>3322.82</v>
      </c>
      <c r="G559" s="17">
        <f t="shared" si="298"/>
        <v>733.76</v>
      </c>
      <c r="H559" s="21"/>
      <c r="I559" s="17">
        <f t="shared" si="299"/>
        <v>3458.4700000000003</v>
      </c>
      <c r="J559" s="34">
        <f t="shared" si="300"/>
        <v>3458.47</v>
      </c>
      <c r="K559" s="4" t="s">
        <v>1651</v>
      </c>
      <c r="L559" s="4"/>
      <c r="M559" s="4">
        <v>12.26</v>
      </c>
      <c r="N559" s="4"/>
      <c r="O559" s="4"/>
      <c r="P559" s="4"/>
      <c r="Q559" s="4"/>
      <c r="R559" s="4"/>
      <c r="S559" s="4"/>
      <c r="T559" s="4"/>
    </row>
    <row r="560" spans="1:20" ht="25.5" x14ac:dyDescent="0.25">
      <c r="A560" s="33" t="s">
        <v>1081</v>
      </c>
      <c r="B560" s="18" t="s">
        <v>1082</v>
      </c>
      <c r="C560" s="19" t="s">
        <v>12</v>
      </c>
      <c r="D560" s="20">
        <v>1</v>
      </c>
      <c r="E560" s="17">
        <f t="shared" si="297"/>
        <v>114.15</v>
      </c>
      <c r="F560" s="11">
        <v>139.21</v>
      </c>
      <c r="G560" s="17">
        <f t="shared" si="298"/>
        <v>30.74</v>
      </c>
      <c r="H560" s="21"/>
      <c r="I560" s="17">
        <f t="shared" si="299"/>
        <v>144.89000000000001</v>
      </c>
      <c r="J560" s="34">
        <f t="shared" si="300"/>
        <v>144.88999999999999</v>
      </c>
      <c r="K560" s="4">
        <v>93655</v>
      </c>
      <c r="L560" s="4"/>
      <c r="M560" s="4">
        <v>12.26</v>
      </c>
      <c r="N560" s="4"/>
      <c r="O560" s="4"/>
      <c r="P560" s="4"/>
      <c r="Q560" s="4"/>
      <c r="R560" s="4"/>
      <c r="S560" s="4"/>
      <c r="T560" s="4"/>
    </row>
    <row r="561" spans="1:20" ht="25.5" x14ac:dyDescent="0.25">
      <c r="A561" s="33" t="s">
        <v>1083</v>
      </c>
      <c r="B561" s="18" t="s">
        <v>1084</v>
      </c>
      <c r="C561" s="19" t="s">
        <v>12</v>
      </c>
      <c r="D561" s="20">
        <v>2</v>
      </c>
      <c r="E561" s="17">
        <f t="shared" si="297"/>
        <v>436.54</v>
      </c>
      <c r="F561" s="11">
        <v>1064.74</v>
      </c>
      <c r="G561" s="17">
        <f t="shared" si="298"/>
        <v>117.56</v>
      </c>
      <c r="H561" s="21"/>
      <c r="I561" s="17">
        <f t="shared" si="299"/>
        <v>554.1</v>
      </c>
      <c r="J561" s="34">
        <f t="shared" si="300"/>
        <v>1108.2</v>
      </c>
      <c r="K561" s="4">
        <v>93656</v>
      </c>
      <c r="L561" s="4"/>
      <c r="M561" s="4">
        <v>24.53</v>
      </c>
      <c r="N561" s="4"/>
      <c r="O561" s="4"/>
      <c r="P561" s="4"/>
      <c r="Q561" s="4"/>
      <c r="R561" s="4"/>
      <c r="S561" s="4"/>
      <c r="T561" s="4"/>
    </row>
    <row r="562" spans="1:20" x14ac:dyDescent="0.25">
      <c r="A562" s="30" t="s">
        <v>1085</v>
      </c>
      <c r="B562" s="74" t="s">
        <v>1086</v>
      </c>
      <c r="C562" s="75"/>
      <c r="D562" s="75"/>
      <c r="E562" s="75"/>
      <c r="F562" s="75"/>
      <c r="G562" s="75"/>
      <c r="H562" s="75"/>
      <c r="I562" s="75"/>
      <c r="J562" s="76"/>
      <c r="K562" s="4" t="s">
        <v>1064</v>
      </c>
      <c r="L562" s="4"/>
      <c r="M562" s="4">
        <v>21.54</v>
      </c>
      <c r="N562" s="4"/>
      <c r="O562" s="4"/>
      <c r="P562" s="4"/>
      <c r="Q562" s="4"/>
      <c r="R562" s="4"/>
      <c r="S562" s="4"/>
      <c r="T562" s="4"/>
    </row>
    <row r="563" spans="1:20" ht="51" x14ac:dyDescent="0.25">
      <c r="A563" s="33" t="s">
        <v>1087</v>
      </c>
      <c r="B563" s="18" t="s">
        <v>1088</v>
      </c>
      <c r="C563" s="19" t="s">
        <v>46</v>
      </c>
      <c r="D563" s="20">
        <v>67.5</v>
      </c>
      <c r="E563" s="17">
        <f t="shared" ref="E563:E568" si="301">ROUND(M574*(1-18%),2)</f>
        <v>22.58</v>
      </c>
      <c r="F563" s="11">
        <v>1858.95</v>
      </c>
      <c r="G563" s="17">
        <f t="shared" ref="G563:G568" si="302">TRUNC(E563*0.2693,2)</f>
        <v>6.08</v>
      </c>
      <c r="H563" s="21"/>
      <c r="I563" s="17">
        <f t="shared" ref="I563:I568" si="303">H563+G563+E563</f>
        <v>28.659999999999997</v>
      </c>
      <c r="J563" s="34">
        <f t="shared" ref="J563:J568" si="304">TRUNC(I563*D563,2)</f>
        <v>1934.55</v>
      </c>
      <c r="K563" s="4">
        <v>93659</v>
      </c>
      <c r="L563" s="4"/>
      <c r="M563" s="4">
        <v>70.760000000000005</v>
      </c>
      <c r="N563" s="4"/>
      <c r="O563" s="4"/>
      <c r="P563" s="4"/>
      <c r="Q563" s="4"/>
      <c r="R563" s="4"/>
      <c r="S563" s="4"/>
      <c r="T563" s="4"/>
    </row>
    <row r="564" spans="1:20" ht="63.75" x14ac:dyDescent="0.25">
      <c r="A564" s="33" t="s">
        <v>1089</v>
      </c>
      <c r="B564" s="18" t="s">
        <v>1090</v>
      </c>
      <c r="C564" s="19" t="s">
        <v>12</v>
      </c>
      <c r="D564" s="20">
        <v>2</v>
      </c>
      <c r="E564" s="17">
        <f t="shared" si="301"/>
        <v>28.92</v>
      </c>
      <c r="F564" s="11">
        <v>70.540000000000006</v>
      </c>
      <c r="G564" s="17">
        <f t="shared" si="302"/>
        <v>7.78</v>
      </c>
      <c r="H564" s="21"/>
      <c r="I564" s="17">
        <f t="shared" si="303"/>
        <v>36.700000000000003</v>
      </c>
      <c r="J564" s="34">
        <f t="shared" si="304"/>
        <v>73.400000000000006</v>
      </c>
      <c r="K564" s="4">
        <v>93668</v>
      </c>
      <c r="L564" s="4"/>
      <c r="M564" s="4">
        <v>73.33</v>
      </c>
      <c r="N564" s="4"/>
      <c r="O564" s="4"/>
      <c r="P564" s="4"/>
      <c r="Q564" s="4"/>
      <c r="R564" s="4"/>
      <c r="S564" s="4"/>
      <c r="T564" s="4"/>
    </row>
    <row r="565" spans="1:20" x14ac:dyDescent="0.25">
      <c r="A565" s="33" t="s">
        <v>1091</v>
      </c>
      <c r="B565" s="18" t="s">
        <v>1092</v>
      </c>
      <c r="C565" s="19" t="s">
        <v>12</v>
      </c>
      <c r="D565" s="20">
        <v>2</v>
      </c>
      <c r="E565" s="17">
        <f t="shared" si="301"/>
        <v>25.54</v>
      </c>
      <c r="F565" s="11">
        <v>62.3</v>
      </c>
      <c r="G565" s="17">
        <f t="shared" si="302"/>
        <v>6.87</v>
      </c>
      <c r="H565" s="21"/>
      <c r="I565" s="17">
        <f t="shared" si="303"/>
        <v>32.409999999999997</v>
      </c>
      <c r="J565" s="34">
        <f t="shared" si="304"/>
        <v>64.819999999999993</v>
      </c>
      <c r="K565" s="4">
        <v>93670</v>
      </c>
      <c r="L565" s="4"/>
      <c r="M565" s="4">
        <v>76.510000000000005</v>
      </c>
      <c r="N565" s="4"/>
      <c r="O565" s="4"/>
      <c r="P565" s="4"/>
      <c r="Q565" s="4"/>
      <c r="R565" s="4"/>
      <c r="S565" s="4"/>
      <c r="T565" s="4"/>
    </row>
    <row r="566" spans="1:20" ht="25.5" x14ac:dyDescent="0.25">
      <c r="A566" s="33" t="s">
        <v>1093</v>
      </c>
      <c r="B566" s="18" t="s">
        <v>1094</v>
      </c>
      <c r="C566" s="19" t="s">
        <v>12</v>
      </c>
      <c r="D566" s="20">
        <v>8</v>
      </c>
      <c r="E566" s="17">
        <f t="shared" si="301"/>
        <v>4.99</v>
      </c>
      <c r="F566" s="11">
        <v>48.64</v>
      </c>
      <c r="G566" s="17">
        <f t="shared" si="302"/>
        <v>1.34</v>
      </c>
      <c r="H566" s="21"/>
      <c r="I566" s="17">
        <f t="shared" si="303"/>
        <v>6.33</v>
      </c>
      <c r="J566" s="34">
        <f t="shared" si="304"/>
        <v>50.64</v>
      </c>
      <c r="K566" s="4">
        <v>93671</v>
      </c>
      <c r="L566" s="4"/>
      <c r="M566" s="4">
        <v>81.58</v>
      </c>
      <c r="N566" s="4"/>
      <c r="O566" s="4"/>
      <c r="P566" s="4"/>
      <c r="Q566" s="4"/>
      <c r="R566" s="4"/>
      <c r="S566" s="4"/>
      <c r="T566" s="4"/>
    </row>
    <row r="567" spans="1:20" ht="38.25" x14ac:dyDescent="0.25">
      <c r="A567" s="33" t="s">
        <v>1095</v>
      </c>
      <c r="B567" s="18" t="s">
        <v>1096</v>
      </c>
      <c r="C567" s="19" t="s">
        <v>12</v>
      </c>
      <c r="D567" s="20">
        <v>2</v>
      </c>
      <c r="E567" s="17">
        <f t="shared" si="301"/>
        <v>5.35</v>
      </c>
      <c r="F567" s="11">
        <v>13.06</v>
      </c>
      <c r="G567" s="17">
        <f t="shared" si="302"/>
        <v>1.44</v>
      </c>
      <c r="H567" s="21"/>
      <c r="I567" s="17">
        <f t="shared" si="303"/>
        <v>6.7899999999999991</v>
      </c>
      <c r="J567" s="34">
        <f t="shared" si="304"/>
        <v>13.58</v>
      </c>
      <c r="K567" s="4">
        <v>93672</v>
      </c>
      <c r="L567" s="4"/>
      <c r="M567" s="4">
        <v>100.42</v>
      </c>
      <c r="N567" s="4"/>
      <c r="O567" s="4"/>
      <c r="P567" s="4"/>
      <c r="Q567" s="4"/>
      <c r="R567" s="4"/>
      <c r="S567" s="4"/>
      <c r="T567" s="4"/>
    </row>
    <row r="568" spans="1:20" ht="38.25" x14ac:dyDescent="0.25">
      <c r="A568" s="33" t="s">
        <v>1097</v>
      </c>
      <c r="B568" s="18" t="s">
        <v>1098</v>
      </c>
      <c r="C568" s="19" t="s">
        <v>12</v>
      </c>
      <c r="D568" s="20">
        <v>2</v>
      </c>
      <c r="E568" s="17">
        <f t="shared" si="301"/>
        <v>7.54</v>
      </c>
      <c r="F568" s="11">
        <v>18.399999999999999</v>
      </c>
      <c r="G568" s="17">
        <f t="shared" si="302"/>
        <v>2.0299999999999998</v>
      </c>
      <c r="H568" s="21"/>
      <c r="I568" s="17">
        <f t="shared" si="303"/>
        <v>9.57</v>
      </c>
      <c r="J568" s="34">
        <f t="shared" si="304"/>
        <v>19.14</v>
      </c>
      <c r="K568" s="4" t="s">
        <v>1074</v>
      </c>
      <c r="L568" s="4"/>
      <c r="M568" s="4">
        <v>160.91999999999999</v>
      </c>
      <c r="N568" s="4"/>
      <c r="O568" s="4"/>
      <c r="P568" s="4"/>
      <c r="Q568" s="4"/>
      <c r="R568" s="4"/>
      <c r="S568" s="4"/>
      <c r="T568" s="4"/>
    </row>
    <row r="569" spans="1:20" x14ac:dyDescent="0.25">
      <c r="A569" s="30" t="s">
        <v>1099</v>
      </c>
      <c r="B569" s="74" t="s">
        <v>1100</v>
      </c>
      <c r="C569" s="75"/>
      <c r="D569" s="75"/>
      <c r="E569" s="75"/>
      <c r="F569" s="75"/>
      <c r="G569" s="75"/>
      <c r="H569" s="75"/>
      <c r="I569" s="75"/>
      <c r="J569" s="76"/>
      <c r="K569" s="4" t="s">
        <v>1622</v>
      </c>
      <c r="L569" s="4"/>
      <c r="M569" s="4">
        <v>359.2</v>
      </c>
      <c r="N569" s="4"/>
      <c r="O569" s="4"/>
      <c r="P569" s="4"/>
      <c r="Q569" s="4"/>
      <c r="R569" s="4"/>
      <c r="S569" s="4"/>
      <c r="T569" s="4"/>
    </row>
    <row r="570" spans="1:20" ht="25.5" x14ac:dyDescent="0.25">
      <c r="A570" s="33" t="s">
        <v>1101</v>
      </c>
      <c r="B570" s="18" t="s">
        <v>1102</v>
      </c>
      <c r="C570" s="19" t="s">
        <v>12</v>
      </c>
      <c r="D570" s="20">
        <v>64</v>
      </c>
      <c r="E570" s="17">
        <f>ROUND(M581*(1-18%),2)</f>
        <v>66.7</v>
      </c>
      <c r="F570" s="11">
        <v>5205.76</v>
      </c>
      <c r="G570" s="17">
        <f t="shared" ref="G570:G571" si="305">TRUNC(E570*0.2693,2)</f>
        <v>17.96</v>
      </c>
      <c r="H570" s="21"/>
      <c r="I570" s="17">
        <f t="shared" ref="I570:I571" si="306">H570+G570+E570</f>
        <v>84.66</v>
      </c>
      <c r="J570" s="34">
        <f t="shared" ref="J570:J571" si="307">TRUNC(I570*D570,2)</f>
        <v>5418.24</v>
      </c>
      <c r="K570" s="4" t="s">
        <v>1077</v>
      </c>
      <c r="L570" s="4"/>
      <c r="M570" s="4">
        <v>3322.82</v>
      </c>
      <c r="N570" s="4"/>
      <c r="O570" s="4"/>
      <c r="P570" s="4"/>
      <c r="Q570" s="4"/>
      <c r="R570" s="4"/>
      <c r="S570" s="4"/>
      <c r="T570" s="4"/>
    </row>
    <row r="571" spans="1:20" ht="25.5" x14ac:dyDescent="0.25">
      <c r="A571" s="33" t="s">
        <v>1103</v>
      </c>
      <c r="B571" s="18" t="s">
        <v>1104</v>
      </c>
      <c r="C571" s="19" t="s">
        <v>12</v>
      </c>
      <c r="D571" s="20">
        <v>4</v>
      </c>
      <c r="E571" s="17">
        <f>ROUND(M582*(1-18%),2)</f>
        <v>157.51</v>
      </c>
      <c r="F571" s="11">
        <v>768.32</v>
      </c>
      <c r="G571" s="17">
        <f t="shared" si="305"/>
        <v>42.41</v>
      </c>
      <c r="H571" s="21"/>
      <c r="I571" s="17">
        <f t="shared" si="306"/>
        <v>199.92</v>
      </c>
      <c r="J571" s="34">
        <f t="shared" si="307"/>
        <v>799.68</v>
      </c>
      <c r="K571" s="4" t="s">
        <v>1079</v>
      </c>
      <c r="L571" s="4"/>
      <c r="M571" s="4">
        <v>139.21</v>
      </c>
      <c r="N571" s="4"/>
      <c r="O571" s="4"/>
      <c r="P571" s="4"/>
      <c r="Q571" s="4"/>
      <c r="R571" s="4"/>
      <c r="S571" s="4"/>
      <c r="T571" s="4"/>
    </row>
    <row r="572" spans="1:20" x14ac:dyDescent="0.25">
      <c r="A572" s="30" t="s">
        <v>1105</v>
      </c>
      <c r="B572" s="74" t="s">
        <v>1106</v>
      </c>
      <c r="C572" s="75"/>
      <c r="D572" s="75"/>
      <c r="E572" s="75"/>
      <c r="F572" s="75"/>
      <c r="G572" s="75"/>
      <c r="H572" s="75"/>
      <c r="I572" s="75"/>
      <c r="J572" s="76"/>
      <c r="K572" s="4" t="s">
        <v>1081</v>
      </c>
      <c r="L572" s="4"/>
      <c r="M572" s="4">
        <v>532.37</v>
      </c>
      <c r="N572" s="4"/>
      <c r="O572" s="4"/>
      <c r="P572" s="4"/>
      <c r="Q572" s="4"/>
      <c r="R572" s="4"/>
      <c r="S572" s="4"/>
      <c r="T572" s="4"/>
    </row>
    <row r="573" spans="1:20" ht="76.5" x14ac:dyDescent="0.25">
      <c r="A573" s="33" t="s">
        <v>1107</v>
      </c>
      <c r="B573" s="18" t="s">
        <v>1108</v>
      </c>
      <c r="C573" s="19" t="s">
        <v>12</v>
      </c>
      <c r="D573" s="20">
        <v>1</v>
      </c>
      <c r="E573" s="17">
        <f>ROUND(M584*(1-18%),2)</f>
        <v>28791.71</v>
      </c>
      <c r="F573" s="11">
        <v>35111.839999999997</v>
      </c>
      <c r="G573" s="17"/>
      <c r="H573" s="17">
        <f>TRUNC(E573*0.2093,2)</f>
        <v>6026.1</v>
      </c>
      <c r="I573" s="17">
        <f t="shared" ref="I573:I575" si="308">H573+G573+E573</f>
        <v>34817.81</v>
      </c>
      <c r="J573" s="34">
        <f t="shared" ref="J573:J575" si="309">TRUNC(I573*D573,2)</f>
        <v>34817.81</v>
      </c>
      <c r="K573" s="4" t="s">
        <v>1083</v>
      </c>
      <c r="L573" s="4"/>
      <c r="M573" s="4"/>
      <c r="N573" s="4"/>
      <c r="O573" s="4"/>
      <c r="P573" s="4"/>
      <c r="Q573" s="4"/>
      <c r="R573" s="4"/>
      <c r="S573" s="4"/>
      <c r="T573" s="4"/>
    </row>
    <row r="574" spans="1:20" ht="76.5" x14ac:dyDescent="0.25">
      <c r="A574" s="33" t="s">
        <v>1109</v>
      </c>
      <c r="B574" s="18" t="s">
        <v>1110</v>
      </c>
      <c r="C574" s="19" t="s">
        <v>12</v>
      </c>
      <c r="D574" s="20">
        <v>2</v>
      </c>
      <c r="E574" s="17">
        <f>ROUND(M585*(1-18%),2)</f>
        <v>57000.5</v>
      </c>
      <c r="F574" s="11">
        <v>139025.60000000001</v>
      </c>
      <c r="G574" s="17"/>
      <c r="H574" s="17">
        <f>TRUNC(E574*0.2093,2)</f>
        <v>11930.2</v>
      </c>
      <c r="I574" s="17">
        <f t="shared" si="308"/>
        <v>68930.7</v>
      </c>
      <c r="J574" s="34">
        <f t="shared" si="309"/>
        <v>137861.4</v>
      </c>
      <c r="K574" s="4" t="s">
        <v>1085</v>
      </c>
      <c r="L574" s="4"/>
      <c r="M574" s="4">
        <v>27.54</v>
      </c>
      <c r="N574" s="4"/>
      <c r="O574" s="4"/>
      <c r="P574" s="4"/>
      <c r="Q574" s="4"/>
      <c r="R574" s="4"/>
      <c r="S574" s="4"/>
      <c r="T574" s="4"/>
    </row>
    <row r="575" spans="1:20" ht="25.5" x14ac:dyDescent="0.25">
      <c r="A575" s="33" t="s">
        <v>1111</v>
      </c>
      <c r="B575" s="18" t="s">
        <v>1112</v>
      </c>
      <c r="C575" s="19" t="s">
        <v>12</v>
      </c>
      <c r="D575" s="20">
        <v>3</v>
      </c>
      <c r="E575" s="17">
        <f>ROUND(M586*(1-18%),2)</f>
        <v>85.89</v>
      </c>
      <c r="F575" s="11">
        <v>314.22000000000003</v>
      </c>
      <c r="G575" s="17">
        <f t="shared" ref="G575" si="310">TRUNC(E575*0.2693,2)</f>
        <v>23.13</v>
      </c>
      <c r="H575" s="21"/>
      <c r="I575" s="17">
        <f t="shared" si="308"/>
        <v>109.02</v>
      </c>
      <c r="J575" s="34">
        <f t="shared" si="309"/>
        <v>327.06</v>
      </c>
      <c r="K575" s="4" t="s">
        <v>1087</v>
      </c>
      <c r="L575" s="4"/>
      <c r="M575" s="4">
        <v>35.270000000000003</v>
      </c>
      <c r="N575" s="4"/>
      <c r="O575" s="4"/>
      <c r="P575" s="4"/>
      <c r="Q575" s="4"/>
      <c r="R575" s="4"/>
      <c r="S575" s="4"/>
      <c r="T575" s="4"/>
    </row>
    <row r="576" spans="1:20" ht="25.5" x14ac:dyDescent="0.25">
      <c r="A576" s="30" t="s">
        <v>1113</v>
      </c>
      <c r="B576" s="74" t="s">
        <v>1114</v>
      </c>
      <c r="C576" s="75"/>
      <c r="D576" s="75"/>
      <c r="E576" s="75"/>
      <c r="F576" s="75"/>
      <c r="G576" s="75"/>
      <c r="H576" s="75"/>
      <c r="I576" s="75"/>
      <c r="J576" s="76"/>
      <c r="K576" s="4" t="s">
        <v>1089</v>
      </c>
      <c r="L576" s="4"/>
      <c r="M576" s="4">
        <v>31.15</v>
      </c>
      <c r="N576" s="4"/>
      <c r="O576" s="4"/>
      <c r="P576" s="4"/>
      <c r="Q576" s="4"/>
      <c r="R576" s="4"/>
      <c r="S576" s="4"/>
      <c r="T576" s="4"/>
    </row>
    <row r="577" spans="1:20" x14ac:dyDescent="0.25">
      <c r="A577" s="33" t="s">
        <v>1115</v>
      </c>
      <c r="B577" s="18" t="s">
        <v>1116</v>
      </c>
      <c r="C577" s="19" t="s">
        <v>12</v>
      </c>
      <c r="D577" s="20">
        <v>3</v>
      </c>
      <c r="E577" s="17">
        <f>ROUND(M588*(1-18%),2)</f>
        <v>77.91</v>
      </c>
      <c r="F577" s="11">
        <v>285.02999999999997</v>
      </c>
      <c r="G577" s="17">
        <f t="shared" ref="G577" si="311">TRUNC(E577*0.2693,2)</f>
        <v>20.98</v>
      </c>
      <c r="H577" s="21"/>
      <c r="I577" s="17">
        <f t="shared" ref="I577" si="312">H577+G577+E577</f>
        <v>98.89</v>
      </c>
      <c r="J577" s="34">
        <f t="shared" ref="J577" si="313">TRUNC(I577*D577,2)</f>
        <v>296.67</v>
      </c>
      <c r="K577" s="4" t="s">
        <v>1091</v>
      </c>
      <c r="L577" s="4"/>
      <c r="M577" s="4">
        <v>6.08</v>
      </c>
      <c r="N577" s="4"/>
      <c r="O577" s="4"/>
      <c r="P577" s="4"/>
      <c r="Q577" s="4"/>
      <c r="R577" s="4"/>
      <c r="S577" s="4"/>
      <c r="T577" s="4"/>
    </row>
    <row r="578" spans="1:20" x14ac:dyDescent="0.25">
      <c r="A578" s="30" t="s">
        <v>1117</v>
      </c>
      <c r="B578" s="74" t="s">
        <v>1118</v>
      </c>
      <c r="C578" s="75"/>
      <c r="D578" s="75"/>
      <c r="E578" s="75"/>
      <c r="F578" s="75"/>
      <c r="G578" s="75"/>
      <c r="H578" s="75"/>
      <c r="I578" s="75"/>
      <c r="J578" s="76"/>
      <c r="K578" s="4" t="s">
        <v>1093</v>
      </c>
      <c r="L578" s="4"/>
      <c r="M578" s="4">
        <v>6.53</v>
      </c>
      <c r="N578" s="4"/>
      <c r="O578" s="4"/>
      <c r="P578" s="4"/>
      <c r="Q578" s="4"/>
      <c r="R578" s="4"/>
      <c r="S578" s="4"/>
      <c r="T578" s="4"/>
    </row>
    <row r="579" spans="1:20" x14ac:dyDescent="0.25">
      <c r="A579" s="30" t="s">
        <v>1119</v>
      </c>
      <c r="B579" s="74" t="s">
        <v>1120</v>
      </c>
      <c r="C579" s="75"/>
      <c r="D579" s="75"/>
      <c r="E579" s="75"/>
      <c r="F579" s="75"/>
      <c r="G579" s="75"/>
      <c r="H579" s="75"/>
      <c r="I579" s="75"/>
      <c r="J579" s="76"/>
      <c r="K579" s="4" t="s">
        <v>1095</v>
      </c>
      <c r="L579" s="4"/>
      <c r="M579" s="4">
        <v>9.1999999999999993</v>
      </c>
      <c r="N579" s="4"/>
      <c r="O579" s="4"/>
      <c r="P579" s="4"/>
      <c r="Q579" s="4"/>
      <c r="R579" s="4"/>
      <c r="S579" s="4"/>
      <c r="T579" s="4"/>
    </row>
    <row r="580" spans="1:20" ht="63.75" x14ac:dyDescent="0.25">
      <c r="A580" s="33" t="s">
        <v>1121</v>
      </c>
      <c r="B580" s="18" t="s">
        <v>1122</v>
      </c>
      <c r="C580" s="19" t="s">
        <v>12</v>
      </c>
      <c r="D580" s="20">
        <v>328</v>
      </c>
      <c r="E580" s="17">
        <f>ROUND(M591*(1-18%),2)</f>
        <v>131.88</v>
      </c>
      <c r="F580" s="11">
        <v>52752.24</v>
      </c>
      <c r="G580" s="17">
        <f t="shared" ref="G580:G582" si="314">TRUNC(E580*0.2693,2)</f>
        <v>35.51</v>
      </c>
      <c r="H580" s="21"/>
      <c r="I580" s="17">
        <f t="shared" ref="I580:I582" si="315">H580+G580+E580</f>
        <v>167.39</v>
      </c>
      <c r="J580" s="34">
        <f t="shared" ref="J580:J582" si="316">TRUNC(I580*D580,2)</f>
        <v>54903.92</v>
      </c>
      <c r="K580" s="4" t="s">
        <v>1097</v>
      </c>
      <c r="L580" s="4"/>
      <c r="M580" s="4"/>
      <c r="N580" s="4"/>
      <c r="O580" s="4"/>
      <c r="P580" s="4"/>
      <c r="Q580" s="4"/>
      <c r="R580" s="4"/>
      <c r="S580" s="4"/>
      <c r="T580" s="4"/>
    </row>
    <row r="581" spans="1:20" ht="51" x14ac:dyDescent="0.25">
      <c r="A581" s="33" t="s">
        <v>1123</v>
      </c>
      <c r="B581" s="18" t="s">
        <v>1124</v>
      </c>
      <c r="C581" s="19" t="s">
        <v>12</v>
      </c>
      <c r="D581" s="20">
        <v>22</v>
      </c>
      <c r="E581" s="17">
        <f>ROUND(M592*(1-18%),2)</f>
        <v>27.09</v>
      </c>
      <c r="F581" s="11">
        <v>726.88</v>
      </c>
      <c r="G581" s="17">
        <f t="shared" si="314"/>
        <v>7.29</v>
      </c>
      <c r="H581" s="21"/>
      <c r="I581" s="17">
        <f t="shared" si="315"/>
        <v>34.380000000000003</v>
      </c>
      <c r="J581" s="34">
        <f t="shared" si="316"/>
        <v>756.36</v>
      </c>
      <c r="K581" s="4" t="s">
        <v>1099</v>
      </c>
      <c r="L581" s="4"/>
      <c r="M581" s="4">
        <v>81.34</v>
      </c>
      <c r="N581" s="4"/>
      <c r="O581" s="4"/>
      <c r="P581" s="4"/>
      <c r="Q581" s="4"/>
      <c r="R581" s="4"/>
      <c r="S581" s="4"/>
      <c r="T581" s="4"/>
    </row>
    <row r="582" spans="1:20" ht="51" x14ac:dyDescent="0.25">
      <c r="A582" s="33" t="s">
        <v>1125</v>
      </c>
      <c r="B582" s="18" t="s">
        <v>1126</v>
      </c>
      <c r="C582" s="19" t="s">
        <v>12</v>
      </c>
      <c r="D582" s="20">
        <v>10</v>
      </c>
      <c r="E582" s="17">
        <f>ROUND(M593*(1-18%),2)</f>
        <v>158.1</v>
      </c>
      <c r="F582" s="11">
        <v>1928</v>
      </c>
      <c r="G582" s="17">
        <f t="shared" si="314"/>
        <v>42.57</v>
      </c>
      <c r="H582" s="21"/>
      <c r="I582" s="17">
        <f t="shared" si="315"/>
        <v>200.67</v>
      </c>
      <c r="J582" s="34">
        <f t="shared" si="316"/>
        <v>2006.7</v>
      </c>
      <c r="K582" s="4" t="s">
        <v>1101</v>
      </c>
      <c r="L582" s="4"/>
      <c r="M582" s="4">
        <v>192.08</v>
      </c>
      <c r="N582" s="4"/>
      <c r="O582" s="4"/>
      <c r="P582" s="4"/>
      <c r="Q582" s="4"/>
      <c r="R582" s="4"/>
      <c r="S582" s="4"/>
      <c r="T582" s="4"/>
    </row>
    <row r="583" spans="1:20" ht="25.5" x14ac:dyDescent="0.25">
      <c r="A583" s="30" t="s">
        <v>1127</v>
      </c>
      <c r="B583" s="74" t="s">
        <v>1128</v>
      </c>
      <c r="C583" s="75"/>
      <c r="D583" s="75"/>
      <c r="E583" s="75"/>
      <c r="F583" s="75"/>
      <c r="G583" s="75"/>
      <c r="H583" s="75"/>
      <c r="I583" s="75"/>
      <c r="J583" s="76"/>
      <c r="K583" s="4" t="s">
        <v>1103</v>
      </c>
      <c r="L583" s="4"/>
      <c r="M583" s="4"/>
      <c r="N583" s="4"/>
      <c r="O583" s="4"/>
      <c r="P583" s="4"/>
      <c r="Q583" s="4"/>
      <c r="R583" s="4"/>
      <c r="S583" s="4"/>
      <c r="T583" s="4"/>
    </row>
    <row r="584" spans="1:20" ht="51" x14ac:dyDescent="0.25">
      <c r="A584" s="33" t="s">
        <v>1129</v>
      </c>
      <c r="B584" s="18" t="s">
        <v>1130</v>
      </c>
      <c r="C584" s="19" t="s">
        <v>12</v>
      </c>
      <c r="D584" s="20">
        <v>50</v>
      </c>
      <c r="E584" s="17">
        <f>ROUND(M595*(1-18%),2)</f>
        <v>11.45</v>
      </c>
      <c r="F584" s="11">
        <v>698</v>
      </c>
      <c r="G584" s="17">
        <f t="shared" ref="G584:G586" si="317">TRUNC(E584*0.2693,2)</f>
        <v>3.08</v>
      </c>
      <c r="H584" s="21"/>
      <c r="I584" s="17">
        <f t="shared" ref="I584:I586" si="318">H584+G584+E584</f>
        <v>14.53</v>
      </c>
      <c r="J584" s="34">
        <f t="shared" ref="J584:J586" si="319">TRUNC(I584*D584,2)</f>
        <v>726.5</v>
      </c>
      <c r="K584" s="4" t="s">
        <v>1105</v>
      </c>
      <c r="L584" s="4"/>
      <c r="M584" s="4">
        <v>35111.839999999997</v>
      </c>
      <c r="N584" s="4"/>
      <c r="O584" s="4"/>
      <c r="P584" s="4"/>
      <c r="Q584" s="4"/>
      <c r="R584" s="4"/>
      <c r="S584" s="4"/>
      <c r="T584" s="4"/>
    </row>
    <row r="585" spans="1:20" ht="51" x14ac:dyDescent="0.25">
      <c r="A585" s="33" t="s">
        <v>1131</v>
      </c>
      <c r="B585" s="18" t="s">
        <v>1132</v>
      </c>
      <c r="C585" s="19" t="s">
        <v>12</v>
      </c>
      <c r="D585" s="20">
        <v>2</v>
      </c>
      <c r="E585" s="17">
        <f>ROUND(M596*(1-18%),2)</f>
        <v>15.37</v>
      </c>
      <c r="F585" s="11">
        <v>37.479999999999997</v>
      </c>
      <c r="G585" s="17">
        <f t="shared" si="317"/>
        <v>4.13</v>
      </c>
      <c r="H585" s="21"/>
      <c r="I585" s="17">
        <f t="shared" si="318"/>
        <v>19.5</v>
      </c>
      <c r="J585" s="34">
        <f t="shared" si="319"/>
        <v>39</v>
      </c>
      <c r="K585" s="4" t="s">
        <v>1107</v>
      </c>
      <c r="L585" s="4"/>
      <c r="M585" s="4">
        <v>69512.800000000003</v>
      </c>
      <c r="N585" s="4"/>
      <c r="O585" s="4"/>
      <c r="P585" s="4"/>
      <c r="Q585" s="4"/>
      <c r="R585" s="4"/>
      <c r="S585" s="4"/>
      <c r="T585" s="4"/>
    </row>
    <row r="586" spans="1:20" ht="51" x14ac:dyDescent="0.25">
      <c r="A586" s="33" t="s">
        <v>1133</v>
      </c>
      <c r="B586" s="18" t="s">
        <v>1134</v>
      </c>
      <c r="C586" s="19" t="s">
        <v>12</v>
      </c>
      <c r="D586" s="20">
        <v>2</v>
      </c>
      <c r="E586" s="17">
        <f>ROUND(M597*(1-18%),2)</f>
        <v>33.92</v>
      </c>
      <c r="F586" s="11">
        <v>82.72</v>
      </c>
      <c r="G586" s="17">
        <f t="shared" si="317"/>
        <v>9.1300000000000008</v>
      </c>
      <c r="H586" s="21"/>
      <c r="I586" s="17">
        <f t="shared" si="318"/>
        <v>43.050000000000004</v>
      </c>
      <c r="J586" s="34">
        <f t="shared" si="319"/>
        <v>86.1</v>
      </c>
      <c r="K586" s="4" t="s">
        <v>1109</v>
      </c>
      <c r="L586" s="4"/>
      <c r="M586" s="4">
        <v>104.74</v>
      </c>
      <c r="N586" s="4"/>
      <c r="O586" s="4"/>
      <c r="P586" s="4"/>
      <c r="Q586" s="4"/>
      <c r="R586" s="4"/>
      <c r="S586" s="4"/>
      <c r="T586" s="4"/>
    </row>
    <row r="587" spans="1:20" ht="25.5" x14ac:dyDescent="0.25">
      <c r="A587" s="30" t="s">
        <v>1135</v>
      </c>
      <c r="B587" s="74" t="s">
        <v>1136</v>
      </c>
      <c r="C587" s="75"/>
      <c r="D587" s="75"/>
      <c r="E587" s="75"/>
      <c r="F587" s="75"/>
      <c r="G587" s="75"/>
      <c r="H587" s="75"/>
      <c r="I587" s="75"/>
      <c r="J587" s="76"/>
      <c r="K587" s="4" t="s">
        <v>1111</v>
      </c>
      <c r="L587" s="4"/>
      <c r="M587" s="4"/>
      <c r="N587" s="4"/>
      <c r="O587" s="4"/>
      <c r="P587" s="4"/>
      <c r="Q587" s="4"/>
      <c r="R587" s="4"/>
      <c r="S587" s="4"/>
      <c r="T587" s="4"/>
    </row>
    <row r="588" spans="1:20" ht="25.5" x14ac:dyDescent="0.25">
      <c r="A588" s="33" t="s">
        <v>1137</v>
      </c>
      <c r="B588" s="18" t="s">
        <v>1138</v>
      </c>
      <c r="C588" s="19" t="s">
        <v>649</v>
      </c>
      <c r="D588" s="20">
        <v>20</v>
      </c>
      <c r="E588" s="17">
        <f>ROUND(M599*(1-18%),2)</f>
        <v>158.07</v>
      </c>
      <c r="F588" s="11">
        <v>3855.4</v>
      </c>
      <c r="G588" s="17">
        <f t="shared" ref="G588:G590" si="320">TRUNC(E588*0.2693,2)</f>
        <v>42.56</v>
      </c>
      <c r="H588" s="21"/>
      <c r="I588" s="17">
        <f t="shared" ref="I588:I590" si="321">H588+G588+E588</f>
        <v>200.63</v>
      </c>
      <c r="J588" s="34">
        <f t="shared" ref="J588:J590" si="322">TRUNC(I588*D588,2)</f>
        <v>4012.6</v>
      </c>
      <c r="K588" s="4" t="s">
        <v>1113</v>
      </c>
      <c r="L588" s="4"/>
      <c r="M588" s="4">
        <v>95.01</v>
      </c>
      <c r="N588" s="4"/>
      <c r="O588" s="4"/>
      <c r="P588" s="4"/>
      <c r="Q588" s="4"/>
      <c r="R588" s="4"/>
      <c r="S588" s="4"/>
      <c r="T588" s="4"/>
    </row>
    <row r="589" spans="1:20" ht="51" x14ac:dyDescent="0.25">
      <c r="A589" s="33" t="s">
        <v>1139</v>
      </c>
      <c r="B589" s="18" t="s">
        <v>1140</v>
      </c>
      <c r="C589" s="19" t="s">
        <v>12</v>
      </c>
      <c r="D589" s="20">
        <v>21</v>
      </c>
      <c r="E589" s="17">
        <f>ROUND(M600*(1-18%),2)</f>
        <v>14.58</v>
      </c>
      <c r="F589" s="11">
        <v>373.38</v>
      </c>
      <c r="G589" s="17">
        <f t="shared" si="320"/>
        <v>3.92</v>
      </c>
      <c r="H589" s="21"/>
      <c r="I589" s="17">
        <f t="shared" si="321"/>
        <v>18.5</v>
      </c>
      <c r="J589" s="34">
        <f t="shared" si="322"/>
        <v>388.5</v>
      </c>
      <c r="K589" s="4" t="s">
        <v>1115</v>
      </c>
      <c r="L589" s="4"/>
      <c r="M589" s="4"/>
      <c r="N589" s="4"/>
      <c r="O589" s="4"/>
      <c r="P589" s="4"/>
      <c r="Q589" s="4"/>
      <c r="R589" s="4"/>
      <c r="S589" s="4"/>
      <c r="T589" s="4"/>
    </row>
    <row r="590" spans="1:20" ht="51" x14ac:dyDescent="0.25">
      <c r="A590" s="33" t="s">
        <v>1141</v>
      </c>
      <c r="B590" s="18" t="s">
        <v>1142</v>
      </c>
      <c r="C590" s="19" t="s">
        <v>12</v>
      </c>
      <c r="D590" s="20">
        <v>544</v>
      </c>
      <c r="E590" s="17">
        <f>ROUND(M601*(1-18%),2)</f>
        <v>16.09</v>
      </c>
      <c r="F590" s="11">
        <v>10673.28</v>
      </c>
      <c r="G590" s="17">
        <f t="shared" si="320"/>
        <v>4.33</v>
      </c>
      <c r="H590" s="21"/>
      <c r="I590" s="17">
        <f t="shared" si="321"/>
        <v>20.420000000000002</v>
      </c>
      <c r="J590" s="34">
        <f t="shared" si="322"/>
        <v>11108.48</v>
      </c>
      <c r="K590" s="4" t="s">
        <v>1117</v>
      </c>
      <c r="L590" s="4"/>
      <c r="M590" s="4"/>
      <c r="N590" s="4"/>
      <c r="O590" s="4"/>
      <c r="P590" s="4"/>
      <c r="Q590" s="4"/>
      <c r="R590" s="4"/>
      <c r="S590" s="4"/>
      <c r="T590" s="4"/>
    </row>
    <row r="591" spans="1:20" x14ac:dyDescent="0.25">
      <c r="A591" s="30" t="s">
        <v>1143</v>
      </c>
      <c r="B591" s="74" t="s">
        <v>1144</v>
      </c>
      <c r="C591" s="75"/>
      <c r="D591" s="75"/>
      <c r="E591" s="75"/>
      <c r="F591" s="75"/>
      <c r="G591" s="75"/>
      <c r="H591" s="75"/>
      <c r="I591" s="75"/>
      <c r="J591" s="76"/>
      <c r="K591" s="4" t="s">
        <v>1119</v>
      </c>
      <c r="L591" s="4"/>
      <c r="M591" s="4">
        <v>160.83000000000001</v>
      </c>
      <c r="N591" s="4"/>
      <c r="O591" s="4"/>
      <c r="P591" s="4"/>
      <c r="Q591" s="4"/>
      <c r="R591" s="4"/>
      <c r="S591" s="4"/>
      <c r="T591" s="4"/>
    </row>
    <row r="592" spans="1:20" ht="38.25" x14ac:dyDescent="0.25">
      <c r="A592" s="33" t="s">
        <v>1145</v>
      </c>
      <c r="B592" s="18" t="s">
        <v>1146</v>
      </c>
      <c r="C592" s="19" t="s">
        <v>12</v>
      </c>
      <c r="D592" s="20">
        <v>3</v>
      </c>
      <c r="E592" s="17">
        <f t="shared" ref="E592:E603" si="323">ROUND(M603*(1-18%),2)</f>
        <v>1.71</v>
      </c>
      <c r="F592" s="11">
        <v>6.24</v>
      </c>
      <c r="G592" s="17">
        <f t="shared" ref="G592:G603" si="324">TRUNC(E592*0.2693,2)</f>
        <v>0.46</v>
      </c>
      <c r="H592" s="21"/>
      <c r="I592" s="17">
        <f t="shared" ref="I592:I603" si="325">H592+G592+E592</f>
        <v>2.17</v>
      </c>
      <c r="J592" s="34">
        <f t="shared" ref="J592:J603" si="326">TRUNC(I592*D592,2)</f>
        <v>6.51</v>
      </c>
      <c r="K592" s="4">
        <v>97587</v>
      </c>
      <c r="L592" s="4"/>
      <c r="M592" s="4">
        <v>33.04</v>
      </c>
      <c r="N592" s="4"/>
      <c r="O592" s="4"/>
      <c r="P592" s="4"/>
      <c r="Q592" s="4"/>
      <c r="R592" s="4"/>
      <c r="S592" s="4"/>
      <c r="T592" s="4"/>
    </row>
    <row r="593" spans="1:20" ht="38.25" x14ac:dyDescent="0.25">
      <c r="A593" s="33" t="s">
        <v>1147</v>
      </c>
      <c r="B593" s="18" t="s">
        <v>1148</v>
      </c>
      <c r="C593" s="19" t="s">
        <v>12</v>
      </c>
      <c r="D593" s="20">
        <v>1</v>
      </c>
      <c r="E593" s="17">
        <f t="shared" si="323"/>
        <v>11.42</v>
      </c>
      <c r="F593" s="11">
        <v>13.93</v>
      </c>
      <c r="G593" s="17">
        <f t="shared" si="324"/>
        <v>3.07</v>
      </c>
      <c r="H593" s="21"/>
      <c r="I593" s="17">
        <f t="shared" si="325"/>
        <v>14.49</v>
      </c>
      <c r="J593" s="34">
        <f t="shared" si="326"/>
        <v>14.49</v>
      </c>
      <c r="K593" s="4">
        <v>97599</v>
      </c>
      <c r="L593" s="4"/>
      <c r="M593" s="4">
        <v>192.8</v>
      </c>
      <c r="N593" s="4"/>
      <c r="O593" s="4"/>
      <c r="P593" s="4"/>
      <c r="Q593" s="4"/>
      <c r="R593" s="4"/>
      <c r="S593" s="4"/>
      <c r="T593" s="4"/>
    </row>
    <row r="594" spans="1:20" ht="25.5" x14ac:dyDescent="0.25">
      <c r="A594" s="33" t="s">
        <v>1149</v>
      </c>
      <c r="B594" s="18" t="s">
        <v>1150</v>
      </c>
      <c r="C594" s="19" t="s">
        <v>12</v>
      </c>
      <c r="D594" s="20">
        <v>2</v>
      </c>
      <c r="E594" s="17">
        <f t="shared" si="323"/>
        <v>33.46</v>
      </c>
      <c r="F594" s="11">
        <v>81.62</v>
      </c>
      <c r="G594" s="17">
        <f t="shared" si="324"/>
        <v>9.01</v>
      </c>
      <c r="H594" s="21"/>
      <c r="I594" s="17">
        <f t="shared" si="325"/>
        <v>42.47</v>
      </c>
      <c r="J594" s="34">
        <f t="shared" si="326"/>
        <v>84.94</v>
      </c>
      <c r="K594" s="4" t="s">
        <v>1125</v>
      </c>
      <c r="L594" s="4"/>
      <c r="M594" s="4"/>
      <c r="N594" s="4"/>
      <c r="O594" s="4"/>
      <c r="P594" s="4"/>
      <c r="Q594" s="4"/>
      <c r="R594" s="4"/>
      <c r="S594" s="4"/>
      <c r="T594" s="4"/>
    </row>
    <row r="595" spans="1:20" ht="38.25" x14ac:dyDescent="0.25">
      <c r="A595" s="33" t="s">
        <v>1151</v>
      </c>
      <c r="B595" s="18" t="s">
        <v>1152</v>
      </c>
      <c r="C595" s="19" t="s">
        <v>12</v>
      </c>
      <c r="D595" s="20">
        <v>2</v>
      </c>
      <c r="E595" s="17">
        <f t="shared" si="323"/>
        <v>4.5599999999999996</v>
      </c>
      <c r="F595" s="11">
        <v>11.12</v>
      </c>
      <c r="G595" s="17">
        <f t="shared" si="324"/>
        <v>1.22</v>
      </c>
      <c r="H595" s="21"/>
      <c r="I595" s="17">
        <f t="shared" si="325"/>
        <v>5.7799999999999994</v>
      </c>
      <c r="J595" s="34">
        <f t="shared" si="326"/>
        <v>11.56</v>
      </c>
      <c r="K595" s="4" t="s">
        <v>1127</v>
      </c>
      <c r="L595" s="4"/>
      <c r="M595" s="4">
        <v>13.96</v>
      </c>
      <c r="N595" s="4"/>
      <c r="O595" s="4"/>
      <c r="P595" s="4"/>
      <c r="Q595" s="4"/>
      <c r="R595" s="4"/>
      <c r="S595" s="4"/>
      <c r="T595" s="4"/>
    </row>
    <row r="596" spans="1:20" ht="63.75" x14ac:dyDescent="0.25">
      <c r="A596" s="33" t="s">
        <v>990</v>
      </c>
      <c r="B596" s="18" t="s">
        <v>991</v>
      </c>
      <c r="C596" s="19" t="s">
        <v>46</v>
      </c>
      <c r="D596" s="20">
        <v>1</v>
      </c>
      <c r="E596" s="17">
        <f t="shared" si="323"/>
        <v>17.61</v>
      </c>
      <c r="F596" s="11">
        <v>21.47</v>
      </c>
      <c r="G596" s="17">
        <f t="shared" si="324"/>
        <v>4.74</v>
      </c>
      <c r="H596" s="21"/>
      <c r="I596" s="17">
        <f t="shared" si="325"/>
        <v>22.35</v>
      </c>
      <c r="J596" s="34">
        <f t="shared" si="326"/>
        <v>22.35</v>
      </c>
      <c r="K596" s="4">
        <v>91952</v>
      </c>
      <c r="L596" s="4"/>
      <c r="M596" s="4">
        <v>18.739999999999998</v>
      </c>
      <c r="N596" s="4"/>
      <c r="O596" s="4"/>
      <c r="P596" s="4"/>
      <c r="Q596" s="4"/>
      <c r="R596" s="4"/>
      <c r="S596" s="4"/>
      <c r="T596" s="4"/>
    </row>
    <row r="597" spans="1:20" ht="51" x14ac:dyDescent="0.25">
      <c r="A597" s="33" t="s">
        <v>1048</v>
      </c>
      <c r="B597" s="18" t="s">
        <v>1049</v>
      </c>
      <c r="C597" s="19" t="s">
        <v>12</v>
      </c>
      <c r="D597" s="20">
        <v>1</v>
      </c>
      <c r="E597" s="17">
        <f t="shared" si="323"/>
        <v>23.12</v>
      </c>
      <c r="F597" s="11">
        <v>28.19</v>
      </c>
      <c r="G597" s="17">
        <f t="shared" si="324"/>
        <v>6.22</v>
      </c>
      <c r="H597" s="21"/>
      <c r="I597" s="17">
        <f t="shared" si="325"/>
        <v>29.34</v>
      </c>
      <c r="J597" s="34">
        <f t="shared" si="326"/>
        <v>29.34</v>
      </c>
      <c r="K597" s="4">
        <v>91954</v>
      </c>
      <c r="L597" s="4"/>
      <c r="M597" s="4">
        <v>41.36</v>
      </c>
      <c r="N597" s="4"/>
      <c r="O597" s="4"/>
      <c r="P597" s="4"/>
      <c r="Q597" s="4"/>
      <c r="R597" s="4"/>
      <c r="S597" s="4"/>
      <c r="T597" s="4"/>
    </row>
    <row r="598" spans="1:20" ht="25.5" x14ac:dyDescent="0.25">
      <c r="A598" s="33" t="s">
        <v>1153</v>
      </c>
      <c r="B598" s="18" t="s">
        <v>1154</v>
      </c>
      <c r="C598" s="19" t="s">
        <v>12</v>
      </c>
      <c r="D598" s="20">
        <v>1</v>
      </c>
      <c r="E598" s="17">
        <f t="shared" si="323"/>
        <v>98.61</v>
      </c>
      <c r="F598" s="11">
        <v>120.25</v>
      </c>
      <c r="G598" s="17">
        <f t="shared" si="324"/>
        <v>26.55</v>
      </c>
      <c r="H598" s="21"/>
      <c r="I598" s="17">
        <f t="shared" si="325"/>
        <v>125.16</v>
      </c>
      <c r="J598" s="34">
        <f t="shared" si="326"/>
        <v>125.16</v>
      </c>
      <c r="K598" s="4">
        <v>97597</v>
      </c>
      <c r="L598" s="4"/>
      <c r="M598" s="4"/>
      <c r="N598" s="4"/>
      <c r="O598" s="4"/>
      <c r="P598" s="4"/>
      <c r="Q598" s="4"/>
      <c r="R598" s="4"/>
      <c r="S598" s="4"/>
      <c r="T598" s="4"/>
    </row>
    <row r="599" spans="1:20" ht="25.5" x14ac:dyDescent="0.25">
      <c r="A599" s="33" t="s">
        <v>1155</v>
      </c>
      <c r="B599" s="18" t="s">
        <v>1156</v>
      </c>
      <c r="C599" s="19" t="s">
        <v>12</v>
      </c>
      <c r="D599" s="20">
        <v>1</v>
      </c>
      <c r="E599" s="17">
        <f t="shared" si="323"/>
        <v>165.65</v>
      </c>
      <c r="F599" s="11">
        <v>202.01</v>
      </c>
      <c r="G599" s="17">
        <f t="shared" si="324"/>
        <v>44.6</v>
      </c>
      <c r="H599" s="21"/>
      <c r="I599" s="17">
        <f t="shared" si="325"/>
        <v>210.25</v>
      </c>
      <c r="J599" s="34">
        <f t="shared" si="326"/>
        <v>210.25</v>
      </c>
      <c r="K599" s="4" t="s">
        <v>1135</v>
      </c>
      <c r="L599" s="4"/>
      <c r="M599" s="4">
        <v>192.77</v>
      </c>
      <c r="N599" s="4"/>
      <c r="O599" s="4"/>
      <c r="P599" s="4"/>
      <c r="Q599" s="4"/>
      <c r="R599" s="4"/>
      <c r="S599" s="4"/>
      <c r="T599" s="4"/>
    </row>
    <row r="600" spans="1:20" ht="38.25" x14ac:dyDescent="0.25">
      <c r="A600" s="33" t="s">
        <v>1157</v>
      </c>
      <c r="B600" s="18" t="s">
        <v>1158</v>
      </c>
      <c r="C600" s="19" t="s">
        <v>12</v>
      </c>
      <c r="D600" s="20">
        <v>1</v>
      </c>
      <c r="E600" s="17">
        <f t="shared" si="323"/>
        <v>97.15</v>
      </c>
      <c r="F600" s="11">
        <v>118.48</v>
      </c>
      <c r="G600" s="17">
        <f t="shared" si="324"/>
        <v>26.16</v>
      </c>
      <c r="H600" s="21"/>
      <c r="I600" s="17">
        <f t="shared" si="325"/>
        <v>123.31</v>
      </c>
      <c r="J600" s="34">
        <f t="shared" si="326"/>
        <v>123.31</v>
      </c>
      <c r="K600" s="4" t="s">
        <v>1137</v>
      </c>
      <c r="L600" s="4"/>
      <c r="M600" s="4">
        <v>17.78</v>
      </c>
      <c r="N600" s="4"/>
      <c r="O600" s="4"/>
      <c r="P600" s="4"/>
      <c r="Q600" s="4"/>
      <c r="R600" s="4"/>
      <c r="S600" s="4"/>
      <c r="T600" s="4"/>
    </row>
    <row r="601" spans="1:20" ht="25.5" x14ac:dyDescent="0.25">
      <c r="A601" s="33" t="s">
        <v>1159</v>
      </c>
      <c r="B601" s="18" t="s">
        <v>1160</v>
      </c>
      <c r="C601" s="19" t="s">
        <v>12</v>
      </c>
      <c r="D601" s="20">
        <v>1</v>
      </c>
      <c r="E601" s="17">
        <f t="shared" si="323"/>
        <v>24.46</v>
      </c>
      <c r="F601" s="11">
        <v>29.83</v>
      </c>
      <c r="G601" s="17">
        <f t="shared" si="324"/>
        <v>6.58</v>
      </c>
      <c r="H601" s="21"/>
      <c r="I601" s="17">
        <f t="shared" si="325"/>
        <v>31.04</v>
      </c>
      <c r="J601" s="34">
        <f t="shared" si="326"/>
        <v>31.04</v>
      </c>
      <c r="K601" s="4">
        <v>91994</v>
      </c>
      <c r="L601" s="4"/>
      <c r="M601" s="4">
        <v>19.62</v>
      </c>
      <c r="N601" s="4"/>
      <c r="O601" s="4"/>
      <c r="P601" s="4"/>
      <c r="Q601" s="4"/>
      <c r="R601" s="4"/>
      <c r="S601" s="4"/>
      <c r="T601" s="4"/>
    </row>
    <row r="602" spans="1:20" ht="25.5" x14ac:dyDescent="0.25">
      <c r="A602" s="33" t="s">
        <v>1161</v>
      </c>
      <c r="B602" s="18" t="s">
        <v>1162</v>
      </c>
      <c r="C602" s="19" t="s">
        <v>12</v>
      </c>
      <c r="D602" s="20">
        <v>12</v>
      </c>
      <c r="E602" s="17">
        <f t="shared" si="323"/>
        <v>15.33</v>
      </c>
      <c r="F602" s="11">
        <v>224.4</v>
      </c>
      <c r="G602" s="17">
        <f t="shared" si="324"/>
        <v>4.12</v>
      </c>
      <c r="H602" s="21"/>
      <c r="I602" s="17">
        <f t="shared" si="325"/>
        <v>19.45</v>
      </c>
      <c r="J602" s="34">
        <f t="shared" si="326"/>
        <v>233.4</v>
      </c>
      <c r="K602" s="4">
        <v>91995</v>
      </c>
      <c r="L602" s="4"/>
      <c r="M602" s="4"/>
      <c r="N602" s="4"/>
      <c r="O602" s="4"/>
      <c r="P602" s="4"/>
      <c r="Q602" s="4"/>
      <c r="R602" s="4"/>
      <c r="S602" s="4"/>
      <c r="T602" s="4"/>
    </row>
    <row r="603" spans="1:20" ht="25.5" x14ac:dyDescent="0.25">
      <c r="A603" s="33" t="s">
        <v>1163</v>
      </c>
      <c r="B603" s="18" t="s">
        <v>1164</v>
      </c>
      <c r="C603" s="19" t="s">
        <v>12</v>
      </c>
      <c r="D603" s="20">
        <v>1</v>
      </c>
      <c r="E603" s="17">
        <f t="shared" si="323"/>
        <v>282.98</v>
      </c>
      <c r="F603" s="11">
        <v>345.1</v>
      </c>
      <c r="G603" s="17">
        <f t="shared" si="324"/>
        <v>76.2</v>
      </c>
      <c r="H603" s="21"/>
      <c r="I603" s="17">
        <f t="shared" si="325"/>
        <v>359.18</v>
      </c>
      <c r="J603" s="34">
        <f t="shared" si="326"/>
        <v>359.18</v>
      </c>
      <c r="K603" s="4" t="s">
        <v>1143</v>
      </c>
      <c r="L603" s="4"/>
      <c r="M603" s="4">
        <v>2.08</v>
      </c>
      <c r="N603" s="4"/>
      <c r="O603" s="4"/>
      <c r="P603" s="4"/>
      <c r="Q603" s="4"/>
      <c r="R603" s="4"/>
      <c r="S603" s="4"/>
      <c r="T603" s="4"/>
    </row>
    <row r="604" spans="1:20" x14ac:dyDescent="0.25">
      <c r="A604" s="30" t="s">
        <v>1165</v>
      </c>
      <c r="B604" s="74" t="s">
        <v>1166</v>
      </c>
      <c r="C604" s="75"/>
      <c r="D604" s="75"/>
      <c r="E604" s="75"/>
      <c r="F604" s="75"/>
      <c r="G604" s="75"/>
      <c r="H604" s="75"/>
      <c r="I604" s="75"/>
      <c r="J604" s="76"/>
      <c r="K604" s="4" t="s">
        <v>1145</v>
      </c>
      <c r="L604" s="4"/>
      <c r="M604" s="4">
        <v>13.93</v>
      </c>
      <c r="N604" s="4"/>
      <c r="O604" s="4"/>
      <c r="P604" s="4"/>
      <c r="Q604" s="4"/>
      <c r="R604" s="4"/>
      <c r="S604" s="4"/>
      <c r="T604" s="4"/>
    </row>
    <row r="605" spans="1:20" ht="63.75" x14ac:dyDescent="0.25">
      <c r="A605" s="33" t="s">
        <v>1167</v>
      </c>
      <c r="B605" s="18" t="s">
        <v>1168</v>
      </c>
      <c r="C605" s="19" t="s">
        <v>1169</v>
      </c>
      <c r="D605" s="20">
        <v>18</v>
      </c>
      <c r="E605" s="17">
        <f>ROUND(M616*(1-18%),2)</f>
        <v>41.13</v>
      </c>
      <c r="F605" s="11">
        <v>902.88</v>
      </c>
      <c r="G605" s="17">
        <f t="shared" ref="G605" si="327">TRUNC(E605*0.2693,2)</f>
        <v>11.07</v>
      </c>
      <c r="H605" s="21"/>
      <c r="I605" s="17">
        <f t="shared" ref="I605" si="328">H605+G605+E605</f>
        <v>52.2</v>
      </c>
      <c r="J605" s="34">
        <f t="shared" ref="J605" si="329">TRUNC(I605*D605,2)</f>
        <v>939.6</v>
      </c>
      <c r="K605" s="4" t="s">
        <v>1147</v>
      </c>
      <c r="L605" s="4"/>
      <c r="M605" s="4">
        <v>40.81</v>
      </c>
      <c r="N605" s="4"/>
      <c r="O605" s="4"/>
      <c r="P605" s="4"/>
      <c r="Q605" s="4"/>
      <c r="R605" s="4"/>
      <c r="S605" s="4"/>
      <c r="T605" s="4"/>
    </row>
    <row r="606" spans="1:20" x14ac:dyDescent="0.25">
      <c r="A606" s="30" t="s">
        <v>1170</v>
      </c>
      <c r="B606" s="74" t="s">
        <v>1171</v>
      </c>
      <c r="C606" s="75"/>
      <c r="D606" s="75"/>
      <c r="E606" s="75"/>
      <c r="F606" s="75"/>
      <c r="G606" s="75"/>
      <c r="H606" s="75"/>
      <c r="I606" s="75"/>
      <c r="J606" s="76"/>
      <c r="K606" s="4" t="s">
        <v>1149</v>
      </c>
      <c r="L606" s="4"/>
      <c r="M606" s="4">
        <v>5.56</v>
      </c>
      <c r="N606" s="4"/>
      <c r="O606" s="4"/>
      <c r="P606" s="4"/>
      <c r="Q606" s="4"/>
      <c r="R606" s="4"/>
      <c r="S606" s="4"/>
      <c r="T606" s="4"/>
    </row>
    <row r="607" spans="1:20" ht="25.5" x14ac:dyDescent="0.25">
      <c r="A607" s="33" t="s">
        <v>1172</v>
      </c>
      <c r="B607" s="18" t="s">
        <v>1173</v>
      </c>
      <c r="C607" s="19" t="s">
        <v>12</v>
      </c>
      <c r="D607" s="20">
        <v>188.61</v>
      </c>
      <c r="E607" s="17">
        <f>ROUND(M618*(1-18%),2)</f>
        <v>23.26</v>
      </c>
      <c r="F607" s="11">
        <v>5350.86</v>
      </c>
      <c r="G607" s="17">
        <f t="shared" ref="G607" si="330">TRUNC(E607*0.2693,2)</f>
        <v>6.26</v>
      </c>
      <c r="H607" s="21"/>
      <c r="I607" s="17">
        <f t="shared" ref="I607" si="331">H607+G607+E607</f>
        <v>29.520000000000003</v>
      </c>
      <c r="J607" s="34">
        <f t="shared" ref="J607" si="332">TRUNC(I607*D607,2)</f>
        <v>5567.76</v>
      </c>
      <c r="K607" s="4" t="s">
        <v>1151</v>
      </c>
      <c r="L607" s="4"/>
      <c r="M607" s="4">
        <v>21.47</v>
      </c>
      <c r="N607" s="4"/>
      <c r="O607" s="4"/>
      <c r="P607" s="4"/>
      <c r="Q607" s="4"/>
      <c r="R607" s="4"/>
      <c r="S607" s="4"/>
      <c r="T607" s="4"/>
    </row>
    <row r="608" spans="1:20" x14ac:dyDescent="0.25">
      <c r="A608" s="30" t="s">
        <v>1174</v>
      </c>
      <c r="B608" s="74" t="s">
        <v>1175</v>
      </c>
      <c r="C608" s="75"/>
      <c r="D608" s="75"/>
      <c r="E608" s="75"/>
      <c r="F608" s="75"/>
      <c r="G608" s="75"/>
      <c r="H608" s="75"/>
      <c r="I608" s="75"/>
      <c r="J608" s="76"/>
      <c r="K608" s="4">
        <v>95749</v>
      </c>
      <c r="L608" s="4"/>
      <c r="M608" s="4">
        <v>28.19</v>
      </c>
      <c r="N608" s="4"/>
      <c r="O608" s="4"/>
      <c r="P608" s="4"/>
      <c r="Q608" s="4"/>
      <c r="R608" s="4"/>
      <c r="S608" s="4"/>
      <c r="T608" s="4"/>
    </row>
    <row r="609" spans="1:20" ht="38.25" x14ac:dyDescent="0.25">
      <c r="A609" s="33" t="s">
        <v>1176</v>
      </c>
      <c r="B609" s="18" t="s">
        <v>1177</v>
      </c>
      <c r="C609" s="19" t="s">
        <v>12</v>
      </c>
      <c r="D609" s="20">
        <v>16</v>
      </c>
      <c r="E609" s="17">
        <f>ROUND(M620*(1-18%),2)</f>
        <v>48.4</v>
      </c>
      <c r="F609" s="10"/>
      <c r="G609" s="17">
        <f t="shared" ref="G609" si="333">TRUNC(E609*0.2693,2)</f>
        <v>13.03</v>
      </c>
      <c r="H609" s="21"/>
      <c r="I609" s="17">
        <f t="shared" ref="I609" si="334">H609+G609+E609</f>
        <v>61.43</v>
      </c>
      <c r="J609" s="34">
        <f t="shared" ref="J609" si="335">TRUNC(I609*D609,2)</f>
        <v>982.88</v>
      </c>
      <c r="K609" s="4">
        <v>95801</v>
      </c>
      <c r="L609" s="4"/>
      <c r="M609" s="4">
        <v>120.25</v>
      </c>
      <c r="N609" s="4"/>
      <c r="O609" s="4"/>
      <c r="P609" s="4"/>
      <c r="Q609" s="4"/>
      <c r="R609" s="4"/>
      <c r="S609" s="4"/>
      <c r="T609" s="4"/>
    </row>
    <row r="610" spans="1:20" x14ac:dyDescent="0.25">
      <c r="A610" s="30" t="s">
        <v>1178</v>
      </c>
      <c r="B610" s="74" t="s">
        <v>1179</v>
      </c>
      <c r="C610" s="75"/>
      <c r="D610" s="75"/>
      <c r="E610" s="75"/>
      <c r="F610" s="75"/>
      <c r="G610" s="75"/>
      <c r="H610" s="75"/>
      <c r="I610" s="75"/>
      <c r="J610" s="76"/>
      <c r="K610" s="4" t="s">
        <v>1153</v>
      </c>
      <c r="L610" s="4"/>
      <c r="M610" s="4">
        <v>202.01</v>
      </c>
      <c r="N610" s="4"/>
      <c r="O610" s="4"/>
      <c r="P610" s="4"/>
      <c r="Q610" s="4"/>
      <c r="R610" s="4"/>
      <c r="S610" s="4"/>
      <c r="T610" s="4"/>
    </row>
    <row r="611" spans="1:20" ht="63.75" x14ac:dyDescent="0.25">
      <c r="A611" s="33" t="s">
        <v>1052</v>
      </c>
      <c r="B611" s="18" t="s">
        <v>1053</v>
      </c>
      <c r="C611" s="19" t="s">
        <v>12</v>
      </c>
      <c r="D611" s="20">
        <v>20</v>
      </c>
      <c r="E611" s="17">
        <f>ROUND(M622*(1-18%),2)</f>
        <v>109.36</v>
      </c>
      <c r="F611" s="10"/>
      <c r="G611" s="17">
        <f t="shared" ref="G611" si="336">TRUNC(E611*0.2693,2)</f>
        <v>29.45</v>
      </c>
      <c r="H611" s="21"/>
      <c r="I611" s="17">
        <f t="shared" ref="I611" si="337">H611+G611+E611</f>
        <v>138.81</v>
      </c>
      <c r="J611" s="34">
        <f t="shared" ref="J611" si="338">TRUNC(I611*D611,2)</f>
        <v>2776.2</v>
      </c>
      <c r="K611" s="4" t="s">
        <v>1155</v>
      </c>
      <c r="L611" s="4"/>
      <c r="M611" s="4">
        <v>118.48</v>
      </c>
      <c r="N611" s="4"/>
      <c r="O611" s="4"/>
      <c r="P611" s="4"/>
      <c r="Q611" s="4"/>
      <c r="R611" s="4"/>
      <c r="S611" s="4"/>
      <c r="T611" s="4"/>
    </row>
    <row r="612" spans="1:20" x14ac:dyDescent="0.25">
      <c r="A612" s="30" t="s">
        <v>1180</v>
      </c>
      <c r="B612" s="74" t="s">
        <v>1181</v>
      </c>
      <c r="C612" s="75"/>
      <c r="D612" s="75"/>
      <c r="E612" s="75"/>
      <c r="F612" s="75"/>
      <c r="G612" s="75"/>
      <c r="H612" s="75"/>
      <c r="I612" s="75"/>
      <c r="J612" s="76"/>
      <c r="K612" s="4">
        <v>96989</v>
      </c>
      <c r="L612" s="4"/>
      <c r="M612" s="4">
        <v>29.83</v>
      </c>
      <c r="N612" s="4"/>
      <c r="O612" s="4"/>
      <c r="P612" s="4"/>
      <c r="Q612" s="4"/>
      <c r="R612" s="4"/>
      <c r="S612" s="4"/>
      <c r="T612" s="4"/>
    </row>
    <row r="613" spans="1:20" ht="38.25" x14ac:dyDescent="0.25">
      <c r="A613" s="33" t="s">
        <v>1182</v>
      </c>
      <c r="B613" s="18" t="s">
        <v>1183</v>
      </c>
      <c r="C613" s="19" t="s">
        <v>46</v>
      </c>
      <c r="D613" s="20">
        <v>69.510000000000005</v>
      </c>
      <c r="E613" s="17">
        <f>ROUND(M624*(1-18%),2)</f>
        <v>10.5</v>
      </c>
      <c r="F613" s="11">
        <v>889.72</v>
      </c>
      <c r="G613" s="17">
        <f t="shared" ref="G613:G615" si="339">TRUNC(E613*0.2693,2)</f>
        <v>2.82</v>
      </c>
      <c r="H613" s="21"/>
      <c r="I613" s="17">
        <f t="shared" ref="I613:I615" si="340">H613+G613+E613</f>
        <v>13.32</v>
      </c>
      <c r="J613" s="34">
        <f t="shared" ref="J613:J615" si="341">TRUNC(I613*D613,2)</f>
        <v>925.87</v>
      </c>
      <c r="K613" s="4">
        <v>97054</v>
      </c>
      <c r="L613" s="4"/>
      <c r="M613" s="4">
        <v>18.7</v>
      </c>
      <c r="N613" s="4"/>
      <c r="O613" s="4"/>
      <c r="P613" s="4"/>
      <c r="Q613" s="4"/>
      <c r="R613" s="4"/>
      <c r="S613" s="4"/>
      <c r="T613" s="4"/>
    </row>
    <row r="614" spans="1:20" ht="38.25" x14ac:dyDescent="0.25">
      <c r="A614" s="33" t="s">
        <v>1184</v>
      </c>
      <c r="B614" s="18" t="s">
        <v>1185</v>
      </c>
      <c r="C614" s="19" t="s">
        <v>46</v>
      </c>
      <c r="D614" s="20">
        <v>281.86</v>
      </c>
      <c r="E614" s="17">
        <f>ROUND(M625*(1-18%),2)</f>
        <v>23.86</v>
      </c>
      <c r="F614" s="11">
        <v>8202.1200000000008</v>
      </c>
      <c r="G614" s="17">
        <f t="shared" si="339"/>
        <v>6.42</v>
      </c>
      <c r="H614" s="21"/>
      <c r="I614" s="17">
        <f t="shared" si="340"/>
        <v>30.28</v>
      </c>
      <c r="J614" s="34">
        <f t="shared" si="341"/>
        <v>8534.7199999999993</v>
      </c>
      <c r="K614" s="4" t="s">
        <v>1161</v>
      </c>
      <c r="L614" s="4"/>
      <c r="M614" s="4">
        <v>345.1</v>
      </c>
      <c r="N614" s="4"/>
      <c r="O614" s="4"/>
      <c r="P614" s="4"/>
      <c r="Q614" s="4"/>
      <c r="R614" s="4"/>
      <c r="S614" s="4"/>
      <c r="T614" s="4"/>
    </row>
    <row r="615" spans="1:20" ht="51" x14ac:dyDescent="0.25">
      <c r="A615" s="33" t="s">
        <v>1186</v>
      </c>
      <c r="B615" s="18" t="s">
        <v>1187</v>
      </c>
      <c r="C615" s="19" t="s">
        <v>46</v>
      </c>
      <c r="D615" s="20">
        <v>147.16999999999999</v>
      </c>
      <c r="E615" s="17">
        <f>ROUND(M626*(1-18%),2)</f>
        <v>24.82</v>
      </c>
      <c r="F615" s="11">
        <v>4454.83</v>
      </c>
      <c r="G615" s="17">
        <f t="shared" si="339"/>
        <v>6.68</v>
      </c>
      <c r="H615" s="21"/>
      <c r="I615" s="17">
        <f t="shared" si="340"/>
        <v>31.5</v>
      </c>
      <c r="J615" s="34">
        <f t="shared" si="341"/>
        <v>4635.8500000000004</v>
      </c>
      <c r="K615" s="4" t="s">
        <v>1652</v>
      </c>
      <c r="L615" s="4"/>
      <c r="M615" s="4"/>
      <c r="N615" s="4"/>
      <c r="O615" s="4"/>
      <c r="P615" s="4"/>
      <c r="Q615" s="4"/>
      <c r="R615" s="4"/>
      <c r="S615" s="4"/>
      <c r="T615" s="4"/>
    </row>
    <row r="616" spans="1:20" x14ac:dyDescent="0.25">
      <c r="A616" s="30" t="s">
        <v>1188</v>
      </c>
      <c r="B616" s="74" t="s">
        <v>1189</v>
      </c>
      <c r="C616" s="75"/>
      <c r="D616" s="75"/>
      <c r="E616" s="75"/>
      <c r="F616" s="75"/>
      <c r="G616" s="75"/>
      <c r="H616" s="75"/>
      <c r="I616" s="75"/>
      <c r="J616" s="76"/>
      <c r="K616" s="4" t="s">
        <v>1165</v>
      </c>
      <c r="L616" s="4"/>
      <c r="M616" s="4">
        <v>50.16</v>
      </c>
      <c r="N616" s="4"/>
      <c r="O616" s="4"/>
      <c r="P616" s="4"/>
      <c r="Q616" s="4"/>
      <c r="R616" s="4"/>
      <c r="S616" s="4"/>
      <c r="T616" s="4"/>
    </row>
    <row r="617" spans="1:20" ht="38.25" x14ac:dyDescent="0.25">
      <c r="A617" s="33" t="s">
        <v>1190</v>
      </c>
      <c r="B617" s="18" t="s">
        <v>1191</v>
      </c>
      <c r="C617" s="19" t="s">
        <v>12</v>
      </c>
      <c r="D617" s="20">
        <v>2</v>
      </c>
      <c r="E617" s="17">
        <f>ROUND(M628*(1-18%),2)</f>
        <v>208.9</v>
      </c>
      <c r="F617" s="11">
        <v>509.52</v>
      </c>
      <c r="G617" s="17">
        <f t="shared" ref="G617" si="342">TRUNC(E617*0.2693,2)</f>
        <v>56.25</v>
      </c>
      <c r="H617" s="21"/>
      <c r="I617" s="17">
        <f t="shared" ref="I617" si="343">H617+G617+E617</f>
        <v>265.14999999999998</v>
      </c>
      <c r="J617" s="34">
        <f t="shared" ref="J617" si="344">TRUNC(I617*D617,2)</f>
        <v>530.29999999999995</v>
      </c>
      <c r="K617" s="4" t="s">
        <v>1167</v>
      </c>
      <c r="L617" s="4"/>
      <c r="M617" s="4"/>
      <c r="N617" s="4"/>
      <c r="O617" s="4"/>
      <c r="P617" s="4"/>
      <c r="Q617" s="4"/>
      <c r="R617" s="4"/>
      <c r="S617" s="4"/>
      <c r="T617" s="4"/>
    </row>
    <row r="618" spans="1:20" x14ac:dyDescent="0.25">
      <c r="A618" s="30" t="s">
        <v>1192</v>
      </c>
      <c r="B618" s="74" t="s">
        <v>920</v>
      </c>
      <c r="C618" s="75"/>
      <c r="D618" s="75"/>
      <c r="E618" s="75"/>
      <c r="F618" s="75"/>
      <c r="G618" s="75"/>
      <c r="H618" s="75"/>
      <c r="I618" s="75"/>
      <c r="J618" s="76"/>
      <c r="K618" s="4" t="s">
        <v>1170</v>
      </c>
      <c r="L618" s="4"/>
      <c r="M618" s="4">
        <v>28.37</v>
      </c>
      <c r="N618" s="4"/>
      <c r="O618" s="4"/>
      <c r="P618" s="4"/>
      <c r="Q618" s="4"/>
      <c r="R618" s="4"/>
      <c r="S618" s="4"/>
      <c r="T618" s="4"/>
    </row>
    <row r="619" spans="1:20" ht="25.5" x14ac:dyDescent="0.25">
      <c r="A619" s="33" t="s">
        <v>1193</v>
      </c>
      <c r="B619" s="18" t="s">
        <v>1194</v>
      </c>
      <c r="C619" s="19" t="s">
        <v>12</v>
      </c>
      <c r="D619" s="20">
        <v>30</v>
      </c>
      <c r="E619" s="17">
        <f>ROUND(M630*(1-18%),2)</f>
        <v>17.260000000000002</v>
      </c>
      <c r="F619" s="11">
        <v>631.5</v>
      </c>
      <c r="G619" s="17">
        <f t="shared" ref="G619:G621" si="345">TRUNC(E619*0.2693,2)</f>
        <v>4.6399999999999997</v>
      </c>
      <c r="H619" s="21"/>
      <c r="I619" s="17">
        <f t="shared" ref="I619:I621" si="346">H619+G619+E619</f>
        <v>21.900000000000002</v>
      </c>
      <c r="J619" s="34">
        <f t="shared" ref="J619:J621" si="347">TRUNC(I619*D619,2)</f>
        <v>657</v>
      </c>
      <c r="K619" s="4" t="s">
        <v>1653</v>
      </c>
      <c r="L619" s="4"/>
      <c r="M619" s="4"/>
      <c r="N619" s="4"/>
      <c r="O619" s="4"/>
      <c r="P619" s="4"/>
      <c r="Q619" s="4"/>
      <c r="R619" s="4"/>
      <c r="S619" s="4"/>
      <c r="T619" s="4"/>
    </row>
    <row r="620" spans="1:20" ht="38.25" x14ac:dyDescent="0.25">
      <c r="A620" s="33" t="s">
        <v>1195</v>
      </c>
      <c r="B620" s="18" t="s">
        <v>1196</v>
      </c>
      <c r="C620" s="19" t="s">
        <v>12</v>
      </c>
      <c r="D620" s="20">
        <v>279</v>
      </c>
      <c r="E620" s="17">
        <f>ROUND(M631*(1-18%),2)</f>
        <v>1.28</v>
      </c>
      <c r="F620" s="11">
        <v>435.24</v>
      </c>
      <c r="G620" s="17">
        <f t="shared" si="345"/>
        <v>0.34</v>
      </c>
      <c r="H620" s="21"/>
      <c r="I620" s="17">
        <f t="shared" si="346"/>
        <v>1.62</v>
      </c>
      <c r="J620" s="34">
        <f t="shared" si="347"/>
        <v>451.98</v>
      </c>
      <c r="K620" s="4" t="s">
        <v>1174</v>
      </c>
      <c r="L620" s="4"/>
      <c r="M620" s="4">
        <v>59.02</v>
      </c>
      <c r="N620" s="4"/>
      <c r="O620" s="4"/>
      <c r="P620" s="4"/>
      <c r="Q620" s="4"/>
      <c r="R620" s="4"/>
      <c r="S620" s="4"/>
      <c r="T620" s="4"/>
    </row>
    <row r="621" spans="1:20" ht="25.5" x14ac:dyDescent="0.25">
      <c r="A621" s="33" t="s">
        <v>1197</v>
      </c>
      <c r="B621" s="18" t="s">
        <v>1198</v>
      </c>
      <c r="C621" s="19" t="s">
        <v>12</v>
      </c>
      <c r="D621" s="20">
        <v>139</v>
      </c>
      <c r="E621" s="17">
        <f>ROUND(M632*(1-18%),2)</f>
        <v>7.18</v>
      </c>
      <c r="F621" s="11">
        <v>1216.25</v>
      </c>
      <c r="G621" s="17">
        <f t="shared" si="345"/>
        <v>1.93</v>
      </c>
      <c r="H621" s="21"/>
      <c r="I621" s="17">
        <f t="shared" si="346"/>
        <v>9.11</v>
      </c>
      <c r="J621" s="34">
        <f t="shared" si="347"/>
        <v>1266.29</v>
      </c>
      <c r="K621" s="4">
        <v>96985</v>
      </c>
      <c r="L621" s="4"/>
      <c r="M621" s="4"/>
      <c r="N621" s="4"/>
      <c r="O621" s="4"/>
      <c r="P621" s="4"/>
      <c r="Q621" s="4"/>
      <c r="R621" s="4"/>
      <c r="S621" s="4"/>
      <c r="T621" s="4"/>
    </row>
    <row r="622" spans="1:20" x14ac:dyDescent="0.25">
      <c r="A622" s="30" t="s">
        <v>1199</v>
      </c>
      <c r="B622" s="74" t="s">
        <v>1200</v>
      </c>
      <c r="C622" s="75"/>
      <c r="D622" s="75"/>
      <c r="E622" s="75"/>
      <c r="F622" s="75"/>
      <c r="G622" s="75"/>
      <c r="H622" s="75"/>
      <c r="I622" s="75"/>
      <c r="J622" s="76"/>
      <c r="K622" s="4" t="s">
        <v>1178</v>
      </c>
      <c r="L622" s="4"/>
      <c r="M622" s="4">
        <v>133.36000000000001</v>
      </c>
      <c r="N622" s="4"/>
      <c r="O622" s="4"/>
      <c r="P622" s="4"/>
      <c r="Q622" s="4"/>
      <c r="R622" s="4"/>
      <c r="S622" s="4"/>
      <c r="T622" s="4"/>
    </row>
    <row r="623" spans="1:20" ht="25.5" x14ac:dyDescent="0.25">
      <c r="A623" s="33" t="s">
        <v>1201</v>
      </c>
      <c r="B623" s="18" t="s">
        <v>1202</v>
      </c>
      <c r="C623" s="19" t="s">
        <v>12</v>
      </c>
      <c r="D623" s="20">
        <v>1</v>
      </c>
      <c r="E623" s="17">
        <f>ROUND(M634*(1-18%),2)</f>
        <v>638.59</v>
      </c>
      <c r="F623" s="11">
        <v>778.77</v>
      </c>
      <c r="G623" s="17">
        <f t="shared" ref="G623" si="348">TRUNC(E623*0.2693,2)</f>
        <v>171.97</v>
      </c>
      <c r="H623" s="21"/>
      <c r="I623" s="17">
        <f t="shared" ref="I623" si="349">H623+G623+E623</f>
        <v>810.56000000000006</v>
      </c>
      <c r="J623" s="34">
        <f t="shared" ref="J623" si="350">TRUNC(I623*D623,2)</f>
        <v>810.56</v>
      </c>
      <c r="K623" s="4">
        <v>97886</v>
      </c>
      <c r="L623" s="4"/>
      <c r="M623" s="4"/>
      <c r="N623" s="4"/>
      <c r="O623" s="4"/>
      <c r="P623" s="4"/>
      <c r="Q623" s="4"/>
      <c r="R623" s="4"/>
      <c r="S623" s="4"/>
      <c r="T623" s="4"/>
    </row>
    <row r="624" spans="1:20" x14ac:dyDescent="0.25">
      <c r="A624" s="30" t="s">
        <v>1203</v>
      </c>
      <c r="B624" s="74" t="s">
        <v>1204</v>
      </c>
      <c r="C624" s="75"/>
      <c r="D624" s="75"/>
      <c r="E624" s="75"/>
      <c r="F624" s="75"/>
      <c r="G624" s="75"/>
      <c r="H624" s="75"/>
      <c r="I624" s="75"/>
      <c r="J624" s="76"/>
      <c r="K624" s="4" t="s">
        <v>1180</v>
      </c>
      <c r="L624" s="4"/>
      <c r="M624" s="4">
        <v>12.8</v>
      </c>
      <c r="N624" s="4"/>
      <c r="O624" s="4"/>
      <c r="P624" s="4"/>
      <c r="Q624" s="4"/>
      <c r="R624" s="4"/>
      <c r="S624" s="4"/>
      <c r="T624" s="4"/>
    </row>
    <row r="625" spans="1:20" x14ac:dyDescent="0.25">
      <c r="A625" s="30" t="s">
        <v>1205</v>
      </c>
      <c r="B625" s="74" t="s">
        <v>1206</v>
      </c>
      <c r="C625" s="75"/>
      <c r="D625" s="75"/>
      <c r="E625" s="75"/>
      <c r="F625" s="75"/>
      <c r="G625" s="75"/>
      <c r="H625" s="75"/>
      <c r="I625" s="75"/>
      <c r="J625" s="76"/>
      <c r="K625" s="4" t="s">
        <v>1182</v>
      </c>
      <c r="L625" s="4"/>
      <c r="M625" s="4">
        <v>29.1</v>
      </c>
      <c r="N625" s="4"/>
      <c r="O625" s="4"/>
      <c r="P625" s="4"/>
      <c r="Q625" s="4"/>
      <c r="R625" s="4"/>
      <c r="S625" s="4"/>
      <c r="T625" s="4"/>
    </row>
    <row r="626" spans="1:20" ht="25.5" x14ac:dyDescent="0.25">
      <c r="A626" s="33" t="s">
        <v>1207</v>
      </c>
      <c r="B626" s="18" t="s">
        <v>1208</v>
      </c>
      <c r="C626" s="19" t="s">
        <v>12</v>
      </c>
      <c r="D626" s="20">
        <v>8</v>
      </c>
      <c r="E626" s="17">
        <f>ROUND(M637*(1-18%),2)</f>
        <v>2526</v>
      </c>
      <c r="F626" s="11">
        <f>TRUNC(E626*D626,2)</f>
        <v>20208</v>
      </c>
      <c r="G626" s="17"/>
      <c r="H626" s="17">
        <f>TRUNC(E626*0.2093,2)</f>
        <v>528.69000000000005</v>
      </c>
      <c r="I626" s="17">
        <f t="shared" ref="I626:I627" si="351">H626+G626+E626</f>
        <v>3054.69</v>
      </c>
      <c r="J626" s="34">
        <f t="shared" ref="J626:J627" si="352">TRUNC(I626*D626,2)</f>
        <v>24437.52</v>
      </c>
      <c r="K626" s="4" t="s">
        <v>1184</v>
      </c>
      <c r="L626" s="4"/>
      <c r="M626" s="4">
        <v>30.27</v>
      </c>
      <c r="N626" s="4"/>
      <c r="O626" s="4"/>
      <c r="P626" s="4"/>
      <c r="Q626" s="4"/>
      <c r="R626" s="4"/>
      <c r="S626" s="4"/>
      <c r="T626" s="4"/>
    </row>
    <row r="627" spans="1:20" ht="25.5" x14ac:dyDescent="0.25">
      <c r="A627" s="33" t="s">
        <v>1209</v>
      </c>
      <c r="B627" s="18" t="s">
        <v>1210</v>
      </c>
      <c r="C627" s="19" t="s">
        <v>12</v>
      </c>
      <c r="D627" s="20">
        <v>8</v>
      </c>
      <c r="E627" s="17">
        <f>ROUND(M638*(1-18%),2)</f>
        <v>22.24</v>
      </c>
      <c r="F627" s="11">
        <f>TRUNC(E627*D627,2)</f>
        <v>177.92</v>
      </c>
      <c r="G627" s="17">
        <f t="shared" ref="G627" si="353">TRUNC(E627*0.2693,2)</f>
        <v>5.98</v>
      </c>
      <c r="H627" s="21"/>
      <c r="I627" s="17">
        <f t="shared" si="351"/>
        <v>28.22</v>
      </c>
      <c r="J627" s="34">
        <f t="shared" si="352"/>
        <v>225.76</v>
      </c>
      <c r="K627" s="4">
        <v>96977</v>
      </c>
      <c r="L627" s="4"/>
      <c r="M627" s="4"/>
      <c r="N627" s="4"/>
      <c r="O627" s="4"/>
      <c r="P627" s="4"/>
      <c r="Q627" s="4"/>
      <c r="R627" s="4"/>
      <c r="S627" s="4"/>
      <c r="T627" s="4"/>
    </row>
    <row r="628" spans="1:20" x14ac:dyDescent="0.25">
      <c r="A628" s="30" t="s">
        <v>1211</v>
      </c>
      <c r="B628" s="74" t="s">
        <v>1212</v>
      </c>
      <c r="C628" s="75"/>
      <c r="D628" s="75"/>
      <c r="E628" s="75"/>
      <c r="F628" s="75"/>
      <c r="G628" s="75"/>
      <c r="H628" s="75"/>
      <c r="I628" s="75"/>
      <c r="J628" s="76"/>
      <c r="K628" s="4" t="s">
        <v>1188</v>
      </c>
      <c r="L628" s="4"/>
      <c r="M628" s="4">
        <v>254.76</v>
      </c>
      <c r="N628" s="4"/>
      <c r="O628" s="4"/>
      <c r="P628" s="4"/>
      <c r="Q628" s="4"/>
      <c r="R628" s="4"/>
      <c r="S628" s="4"/>
      <c r="T628" s="4"/>
    </row>
    <row r="629" spans="1:20" ht="38.25" x14ac:dyDescent="0.25">
      <c r="A629" s="33" t="s">
        <v>1213</v>
      </c>
      <c r="B629" s="18" t="s">
        <v>1214</v>
      </c>
      <c r="C629" s="19" t="s">
        <v>12</v>
      </c>
      <c r="D629" s="20">
        <v>12</v>
      </c>
      <c r="E629" s="17">
        <f>ROUND(M640*(1-18%),2)</f>
        <v>477.81</v>
      </c>
      <c r="F629" s="11">
        <v>6992.4</v>
      </c>
      <c r="G629" s="17">
        <f t="shared" ref="G629:G631" si="354">TRUNC(E629*0.2693,2)</f>
        <v>128.66999999999999</v>
      </c>
      <c r="H629" s="21"/>
      <c r="I629" s="17">
        <f t="shared" ref="I629:I631" si="355">H629+G629+E629</f>
        <v>606.48</v>
      </c>
      <c r="J629" s="34">
        <f t="shared" ref="J629:J631" si="356">TRUNC(I629*D629,2)</f>
        <v>7277.76</v>
      </c>
      <c r="K629" s="4" t="s">
        <v>1190</v>
      </c>
      <c r="L629" s="4"/>
      <c r="M629" s="4"/>
      <c r="N629" s="4"/>
      <c r="O629" s="4"/>
      <c r="P629" s="4"/>
      <c r="Q629" s="4"/>
      <c r="R629" s="4"/>
      <c r="S629" s="4"/>
      <c r="T629" s="4"/>
    </row>
    <row r="630" spans="1:20" ht="127.5" x14ac:dyDescent="0.25">
      <c r="A630" s="33" t="s">
        <v>1215</v>
      </c>
      <c r="B630" s="18" t="s">
        <v>1216</v>
      </c>
      <c r="C630" s="19" t="s">
        <v>12</v>
      </c>
      <c r="D630" s="20">
        <v>2</v>
      </c>
      <c r="E630" s="17">
        <f>ROUND(M641*(1-18%),2)</f>
        <v>2275.66</v>
      </c>
      <c r="F630" s="11">
        <v>5550.4</v>
      </c>
      <c r="G630" s="17">
        <f t="shared" si="354"/>
        <v>612.83000000000004</v>
      </c>
      <c r="H630" s="21"/>
      <c r="I630" s="17">
        <f t="shared" si="355"/>
        <v>2888.49</v>
      </c>
      <c r="J630" s="34">
        <f t="shared" si="356"/>
        <v>5776.98</v>
      </c>
      <c r="K630" s="4" t="s">
        <v>1192</v>
      </c>
      <c r="L630" s="4"/>
      <c r="M630" s="4">
        <v>21.05</v>
      </c>
      <c r="N630" s="4"/>
      <c r="O630" s="4"/>
      <c r="P630" s="4"/>
      <c r="Q630" s="4"/>
      <c r="R630" s="4"/>
      <c r="S630" s="4"/>
      <c r="T630" s="4"/>
    </row>
    <row r="631" spans="1:20" ht="38.25" x14ac:dyDescent="0.25">
      <c r="A631" s="33" t="s">
        <v>1217</v>
      </c>
      <c r="B631" s="18" t="s">
        <v>1218</v>
      </c>
      <c r="C631" s="19" t="s">
        <v>12</v>
      </c>
      <c r="D631" s="20">
        <v>18</v>
      </c>
      <c r="E631" s="17">
        <f>ROUND(M642*(1-18%),2)</f>
        <v>17.68</v>
      </c>
      <c r="F631" s="11">
        <v>388.08</v>
      </c>
      <c r="G631" s="17">
        <f t="shared" si="354"/>
        <v>4.76</v>
      </c>
      <c r="H631" s="21"/>
      <c r="I631" s="17">
        <f t="shared" si="355"/>
        <v>22.439999999999998</v>
      </c>
      <c r="J631" s="34">
        <f t="shared" si="356"/>
        <v>403.92</v>
      </c>
      <c r="K631" s="4" t="s">
        <v>1193</v>
      </c>
      <c r="L631" s="4"/>
      <c r="M631" s="4">
        <v>1.56</v>
      </c>
      <c r="N631" s="4"/>
      <c r="O631" s="4"/>
      <c r="P631" s="4"/>
      <c r="Q631" s="4"/>
      <c r="R631" s="4"/>
      <c r="S631" s="4"/>
      <c r="T631" s="4"/>
    </row>
    <row r="632" spans="1:20" x14ac:dyDescent="0.25">
      <c r="A632" s="30" t="s">
        <v>1219</v>
      </c>
      <c r="B632" s="74" t="s">
        <v>1220</v>
      </c>
      <c r="C632" s="75"/>
      <c r="D632" s="75"/>
      <c r="E632" s="75"/>
      <c r="F632" s="75"/>
      <c r="G632" s="75"/>
      <c r="H632" s="75"/>
      <c r="I632" s="75"/>
      <c r="J632" s="76"/>
      <c r="K632" s="4" t="s">
        <v>1195</v>
      </c>
      <c r="L632" s="4"/>
      <c r="M632" s="4">
        <v>8.75</v>
      </c>
      <c r="N632" s="4"/>
      <c r="O632" s="4"/>
      <c r="P632" s="4"/>
      <c r="Q632" s="4"/>
      <c r="R632" s="4"/>
      <c r="S632" s="4"/>
      <c r="T632" s="4"/>
    </row>
    <row r="633" spans="1:20" x14ac:dyDescent="0.25">
      <c r="A633" s="33" t="s">
        <v>1221</v>
      </c>
      <c r="B633" s="18" t="s">
        <v>1222</v>
      </c>
      <c r="C633" s="19" t="s">
        <v>12</v>
      </c>
      <c r="D633" s="20">
        <v>2</v>
      </c>
      <c r="E633" s="17">
        <f>ROUND(M644*(1-18%),2)</f>
        <v>727.14</v>
      </c>
      <c r="F633" s="11">
        <v>1773.5</v>
      </c>
      <c r="G633" s="17">
        <f t="shared" ref="G633" si="357">TRUNC(E633*0.2693,2)</f>
        <v>195.81</v>
      </c>
      <c r="H633" s="21"/>
      <c r="I633" s="17">
        <f t="shared" ref="I633" si="358">H633+G633+E633</f>
        <v>922.95</v>
      </c>
      <c r="J633" s="34">
        <f t="shared" ref="J633" si="359">TRUNC(I633*D633,2)</f>
        <v>1845.9</v>
      </c>
      <c r="K633" s="4" t="s">
        <v>1197</v>
      </c>
      <c r="L633" s="4"/>
      <c r="M633" s="4"/>
      <c r="N633" s="4"/>
      <c r="O633" s="4"/>
      <c r="P633" s="4"/>
      <c r="Q633" s="4"/>
      <c r="R633" s="4"/>
      <c r="S633" s="4"/>
      <c r="T633" s="4"/>
    </row>
    <row r="634" spans="1:20" x14ac:dyDescent="0.25">
      <c r="A634" s="30" t="s">
        <v>1223</v>
      </c>
      <c r="B634" s="74" t="s">
        <v>1224</v>
      </c>
      <c r="C634" s="75"/>
      <c r="D634" s="75"/>
      <c r="E634" s="75"/>
      <c r="F634" s="75"/>
      <c r="G634" s="75"/>
      <c r="H634" s="75"/>
      <c r="I634" s="75"/>
      <c r="J634" s="76"/>
      <c r="K634" s="4" t="s">
        <v>1199</v>
      </c>
      <c r="L634" s="4"/>
      <c r="M634" s="4">
        <v>778.77</v>
      </c>
      <c r="N634" s="4"/>
      <c r="O634" s="4"/>
      <c r="P634" s="4"/>
      <c r="Q634" s="4"/>
      <c r="R634" s="4"/>
      <c r="S634" s="4"/>
      <c r="T634" s="4"/>
    </row>
    <row r="635" spans="1:20" ht="51" x14ac:dyDescent="0.25">
      <c r="A635" s="33" t="s">
        <v>1225</v>
      </c>
      <c r="B635" s="18" t="s">
        <v>1226</v>
      </c>
      <c r="C635" s="19" t="s">
        <v>46</v>
      </c>
      <c r="D635" s="20">
        <v>5330.35</v>
      </c>
      <c r="E635" s="17">
        <f>ROUND(M646*(1-18%),2)</f>
        <v>1.77</v>
      </c>
      <c r="F635" s="11">
        <v>11513.55</v>
      </c>
      <c r="G635" s="17">
        <f t="shared" ref="G635:G636" si="360">TRUNC(E635*0.2693,2)</f>
        <v>0.47</v>
      </c>
      <c r="H635" s="21"/>
      <c r="I635" s="17">
        <f t="shared" ref="I635:I636" si="361">H635+G635+E635</f>
        <v>2.2400000000000002</v>
      </c>
      <c r="J635" s="34">
        <f t="shared" ref="J635:J636" si="362">TRUNC(I635*D635,2)</f>
        <v>11939.98</v>
      </c>
      <c r="K635" s="4" t="s">
        <v>1201</v>
      </c>
      <c r="L635" s="4"/>
      <c r="M635" s="4"/>
      <c r="N635" s="4"/>
      <c r="O635" s="4"/>
      <c r="P635" s="4"/>
      <c r="Q635" s="4"/>
      <c r="R635" s="4"/>
      <c r="S635" s="4"/>
      <c r="T635" s="4"/>
    </row>
    <row r="636" spans="1:20" x14ac:dyDescent="0.25">
      <c r="A636" s="33" t="s">
        <v>1227</v>
      </c>
      <c r="B636" s="18" t="s">
        <v>1228</v>
      </c>
      <c r="C636" s="19" t="s">
        <v>46</v>
      </c>
      <c r="D636" s="20">
        <v>146.79</v>
      </c>
      <c r="E636" s="17">
        <f>ROUND(M647*(1-18%),2)</f>
        <v>25.96</v>
      </c>
      <c r="F636" s="11">
        <v>4647.37</v>
      </c>
      <c r="G636" s="17">
        <f t="shared" si="360"/>
        <v>6.99</v>
      </c>
      <c r="H636" s="21"/>
      <c r="I636" s="17">
        <f t="shared" si="361"/>
        <v>32.950000000000003</v>
      </c>
      <c r="J636" s="34">
        <f t="shared" si="362"/>
        <v>4836.7299999999996</v>
      </c>
      <c r="K636" s="4" t="s">
        <v>1203</v>
      </c>
      <c r="L636" s="4"/>
      <c r="M636" s="4"/>
      <c r="N636" s="4"/>
      <c r="O636" s="4"/>
      <c r="P636" s="4"/>
      <c r="Q636" s="4"/>
      <c r="R636" s="4"/>
      <c r="S636" s="4"/>
      <c r="T636" s="4"/>
    </row>
    <row r="637" spans="1:20" x14ac:dyDescent="0.25">
      <c r="A637" s="30" t="s">
        <v>1229</v>
      </c>
      <c r="B637" s="74" t="s">
        <v>1230</v>
      </c>
      <c r="C637" s="75"/>
      <c r="D637" s="75"/>
      <c r="E637" s="75"/>
      <c r="F637" s="75"/>
      <c r="G637" s="75"/>
      <c r="H637" s="75"/>
      <c r="I637" s="75"/>
      <c r="J637" s="76"/>
      <c r="K637" s="4" t="s">
        <v>1205</v>
      </c>
      <c r="L637" s="4"/>
      <c r="M637" s="4">
        <v>3080.49</v>
      </c>
      <c r="N637" s="4"/>
      <c r="O637" s="4"/>
      <c r="P637" s="4"/>
      <c r="Q637" s="4"/>
      <c r="R637" s="4"/>
      <c r="S637" s="4"/>
      <c r="T637" s="4"/>
    </row>
    <row r="638" spans="1:20" ht="25.5" x14ac:dyDescent="0.25">
      <c r="A638" s="33" t="s">
        <v>1231</v>
      </c>
      <c r="B638" s="18" t="s">
        <v>1232</v>
      </c>
      <c r="C638" s="19" t="s">
        <v>46</v>
      </c>
      <c r="D638" s="20">
        <v>143.47999999999999</v>
      </c>
      <c r="E638" s="17">
        <f>ROUND(M649*(1-18%),2)</f>
        <v>14.11</v>
      </c>
      <c r="F638" s="11">
        <v>2469.29</v>
      </c>
      <c r="G638" s="17">
        <f t="shared" ref="G638:G639" si="363">TRUNC(E638*0.2693,2)</f>
        <v>3.79</v>
      </c>
      <c r="H638" s="21"/>
      <c r="I638" s="17">
        <f t="shared" ref="I638:I639" si="364">H638+G638+E638</f>
        <v>17.899999999999999</v>
      </c>
      <c r="J638" s="34">
        <f t="shared" ref="J638:J639" si="365">TRUNC(I638*D638,2)</f>
        <v>2568.29</v>
      </c>
      <c r="K638" s="4" t="s">
        <v>1654</v>
      </c>
      <c r="L638" s="4"/>
      <c r="M638" s="4">
        <v>27.12</v>
      </c>
      <c r="N638" s="4"/>
      <c r="O638" s="4"/>
      <c r="P638" s="4"/>
      <c r="Q638" s="4"/>
      <c r="R638" s="4"/>
      <c r="S638" s="4"/>
      <c r="T638" s="4"/>
    </row>
    <row r="639" spans="1:20" ht="25.5" x14ac:dyDescent="0.25">
      <c r="A639" s="33" t="s">
        <v>1233</v>
      </c>
      <c r="B639" s="18" t="s">
        <v>1234</v>
      </c>
      <c r="C639" s="19" t="s">
        <v>12</v>
      </c>
      <c r="D639" s="20">
        <v>12</v>
      </c>
      <c r="E639" s="17">
        <f>ROUND(M650*(1-18%),2)</f>
        <v>118.9</v>
      </c>
      <c r="F639" s="11">
        <v>1740</v>
      </c>
      <c r="G639" s="17">
        <f t="shared" si="363"/>
        <v>32.01</v>
      </c>
      <c r="H639" s="21"/>
      <c r="I639" s="17">
        <f t="shared" si="364"/>
        <v>150.91</v>
      </c>
      <c r="J639" s="34">
        <f t="shared" si="365"/>
        <v>1810.92</v>
      </c>
      <c r="K639" s="4" t="s">
        <v>1209</v>
      </c>
      <c r="L639" s="4"/>
      <c r="M639" s="4"/>
      <c r="N639" s="4"/>
      <c r="O639" s="4"/>
      <c r="P639" s="4"/>
      <c r="Q639" s="4"/>
      <c r="R639" s="4"/>
      <c r="S639" s="4"/>
      <c r="T639" s="4"/>
    </row>
    <row r="640" spans="1:20" x14ac:dyDescent="0.25">
      <c r="A640" s="30" t="s">
        <v>1235</v>
      </c>
      <c r="B640" s="74" t="s">
        <v>1236</v>
      </c>
      <c r="C640" s="75"/>
      <c r="D640" s="75"/>
      <c r="E640" s="75"/>
      <c r="F640" s="75"/>
      <c r="G640" s="75"/>
      <c r="H640" s="75"/>
      <c r="I640" s="75"/>
      <c r="J640" s="76"/>
      <c r="K640" s="4" t="s">
        <v>1211</v>
      </c>
      <c r="L640" s="4"/>
      <c r="M640" s="4">
        <v>582.70000000000005</v>
      </c>
      <c r="N640" s="4"/>
      <c r="O640" s="4"/>
      <c r="P640" s="4"/>
      <c r="Q640" s="4"/>
      <c r="R640" s="4"/>
      <c r="S640" s="4"/>
      <c r="T640" s="4"/>
    </row>
    <row r="641" spans="1:20" ht="25.5" x14ac:dyDescent="0.25">
      <c r="A641" s="33" t="s">
        <v>1237</v>
      </c>
      <c r="B641" s="18" t="s">
        <v>1238</v>
      </c>
      <c r="C641" s="19" t="s">
        <v>12</v>
      </c>
      <c r="D641" s="20">
        <v>490</v>
      </c>
      <c r="E641" s="17">
        <f>ROUND(M652*(1-18%),2)</f>
        <v>23.55</v>
      </c>
      <c r="F641" s="11">
        <v>14072.8</v>
      </c>
      <c r="G641" s="17">
        <f t="shared" ref="G641" si="366">TRUNC(E641*0.2693,2)</f>
        <v>6.34</v>
      </c>
      <c r="H641" s="21"/>
      <c r="I641" s="17">
        <f t="shared" ref="I641" si="367">H641+G641+E641</f>
        <v>29.89</v>
      </c>
      <c r="J641" s="34">
        <f t="shared" ref="J641" si="368">TRUNC(I641*D641,2)</f>
        <v>14646.1</v>
      </c>
      <c r="K641" s="4">
        <v>98302</v>
      </c>
      <c r="L641" s="4"/>
      <c r="M641" s="4">
        <v>2775.2</v>
      </c>
      <c r="N641" s="4"/>
      <c r="O641" s="4"/>
      <c r="P641" s="4"/>
      <c r="Q641" s="4"/>
      <c r="R641" s="4"/>
      <c r="S641" s="4"/>
      <c r="T641" s="4"/>
    </row>
    <row r="642" spans="1:20" ht="25.5" x14ac:dyDescent="0.25">
      <c r="A642" s="30" t="s">
        <v>1239</v>
      </c>
      <c r="B642" s="74" t="s">
        <v>1136</v>
      </c>
      <c r="C642" s="75"/>
      <c r="D642" s="75"/>
      <c r="E642" s="75"/>
      <c r="F642" s="75"/>
      <c r="G642" s="75"/>
      <c r="H642" s="75"/>
      <c r="I642" s="75"/>
      <c r="J642" s="76"/>
      <c r="K642" s="4" t="s">
        <v>1215</v>
      </c>
      <c r="L642" s="4"/>
      <c r="M642" s="4">
        <v>21.56</v>
      </c>
      <c r="N642" s="4"/>
      <c r="O642" s="4"/>
      <c r="P642" s="4"/>
      <c r="Q642" s="4"/>
      <c r="R642" s="4"/>
      <c r="S642" s="4"/>
      <c r="T642" s="4"/>
    </row>
    <row r="643" spans="1:20" ht="25.5" x14ac:dyDescent="0.25">
      <c r="A643" s="33" t="s">
        <v>1240</v>
      </c>
      <c r="B643" s="18" t="s">
        <v>1241</v>
      </c>
      <c r="C643" s="19" t="s">
        <v>12</v>
      </c>
      <c r="D643" s="20">
        <v>202</v>
      </c>
      <c r="E643" s="17">
        <f>ROUND(M654*(1-18%),2)</f>
        <v>30.86</v>
      </c>
      <c r="F643" s="11">
        <v>7601.26</v>
      </c>
      <c r="G643" s="17">
        <f t="shared" ref="G643:G644" si="369">TRUNC(E643*0.2693,2)</f>
        <v>8.31</v>
      </c>
      <c r="H643" s="21"/>
      <c r="I643" s="17">
        <f t="shared" ref="I643:I644" si="370">H643+G643+E643</f>
        <v>39.17</v>
      </c>
      <c r="J643" s="34">
        <f t="shared" ref="J643:J644" si="371">TRUNC(I643*D643,2)</f>
        <v>7912.34</v>
      </c>
      <c r="K643" s="4" t="s">
        <v>1217</v>
      </c>
      <c r="L643" s="4"/>
      <c r="M643" s="4"/>
      <c r="N643" s="4"/>
      <c r="O643" s="4"/>
      <c r="P643" s="4"/>
      <c r="Q643" s="4"/>
      <c r="R643" s="4"/>
      <c r="S643" s="4"/>
      <c r="T643" s="4"/>
    </row>
    <row r="644" spans="1:20" ht="25.5" x14ac:dyDescent="0.25">
      <c r="A644" s="33" t="s">
        <v>1242</v>
      </c>
      <c r="B644" s="18" t="s">
        <v>1243</v>
      </c>
      <c r="C644" s="19" t="s">
        <v>12</v>
      </c>
      <c r="D644" s="20">
        <v>202</v>
      </c>
      <c r="E644" s="17">
        <f>ROUND(M655*(1-18%),2)</f>
        <v>19.420000000000002</v>
      </c>
      <c r="F644" s="11">
        <v>4783.3599999999997</v>
      </c>
      <c r="G644" s="17">
        <f t="shared" si="369"/>
        <v>5.22</v>
      </c>
      <c r="H644" s="21"/>
      <c r="I644" s="17">
        <f t="shared" si="370"/>
        <v>24.64</v>
      </c>
      <c r="J644" s="34">
        <f t="shared" si="371"/>
        <v>4977.28</v>
      </c>
      <c r="K644" s="4" t="s">
        <v>1219</v>
      </c>
      <c r="L644" s="4"/>
      <c r="M644" s="4">
        <v>886.75</v>
      </c>
      <c r="N644" s="4"/>
      <c r="O644" s="4"/>
      <c r="P644" s="4"/>
      <c r="Q644" s="4"/>
      <c r="R644" s="4"/>
      <c r="S644" s="4"/>
      <c r="T644" s="4"/>
    </row>
    <row r="645" spans="1:20" x14ac:dyDescent="0.25">
      <c r="A645" s="30" t="s">
        <v>1244</v>
      </c>
      <c r="B645" s="74" t="s">
        <v>1245</v>
      </c>
      <c r="C645" s="75"/>
      <c r="D645" s="75"/>
      <c r="E645" s="75"/>
      <c r="F645" s="75"/>
      <c r="G645" s="75"/>
      <c r="H645" s="75"/>
      <c r="I645" s="75"/>
      <c r="J645" s="76"/>
      <c r="K645" s="4" t="s">
        <v>1221</v>
      </c>
      <c r="L645" s="4"/>
      <c r="M645" s="4"/>
      <c r="N645" s="4"/>
      <c r="O645" s="4"/>
      <c r="P645" s="4"/>
      <c r="Q645" s="4"/>
      <c r="R645" s="4"/>
      <c r="S645" s="4"/>
      <c r="T645" s="4"/>
    </row>
    <row r="646" spans="1:20" ht="51" x14ac:dyDescent="0.25">
      <c r="A646" s="33" t="s">
        <v>1032</v>
      </c>
      <c r="B646" s="18" t="s">
        <v>1033</v>
      </c>
      <c r="C646" s="19" t="s">
        <v>12</v>
      </c>
      <c r="D646" s="20">
        <v>20</v>
      </c>
      <c r="E646" s="17">
        <f>ROUND(M657*(1-18%),2)</f>
        <v>8.4600000000000009</v>
      </c>
      <c r="F646" s="11">
        <v>206.4</v>
      </c>
      <c r="G646" s="17">
        <f t="shared" ref="G646" si="372">TRUNC(E646*0.2693,2)</f>
        <v>2.27</v>
      </c>
      <c r="H646" s="21"/>
      <c r="I646" s="17">
        <f t="shared" ref="I646" si="373">H646+G646+E646</f>
        <v>10.73</v>
      </c>
      <c r="J646" s="34">
        <f t="shared" ref="J646" si="374">TRUNC(I646*D646,2)</f>
        <v>214.6</v>
      </c>
      <c r="K646" s="4" t="s">
        <v>1223</v>
      </c>
      <c r="L646" s="4"/>
      <c r="M646" s="4">
        <v>2.16</v>
      </c>
      <c r="N646" s="4"/>
      <c r="O646" s="4"/>
      <c r="P646" s="4"/>
      <c r="Q646" s="4"/>
      <c r="R646" s="4"/>
      <c r="S646" s="4"/>
      <c r="T646" s="4"/>
    </row>
    <row r="647" spans="1:20" x14ac:dyDescent="0.25">
      <c r="A647" s="30" t="s">
        <v>1246</v>
      </c>
      <c r="B647" s="74" t="s">
        <v>1247</v>
      </c>
      <c r="C647" s="75"/>
      <c r="D647" s="75"/>
      <c r="E647" s="75"/>
      <c r="F647" s="75"/>
      <c r="G647" s="75"/>
      <c r="H647" s="75"/>
      <c r="I647" s="75"/>
      <c r="J647" s="76"/>
      <c r="K647" s="4">
        <v>98297</v>
      </c>
      <c r="L647" s="4"/>
      <c r="M647" s="4">
        <v>31.66</v>
      </c>
      <c r="N647" s="4"/>
      <c r="O647" s="4"/>
      <c r="P647" s="4"/>
      <c r="Q647" s="4"/>
      <c r="R647" s="4"/>
      <c r="S647" s="4"/>
      <c r="T647" s="4"/>
    </row>
    <row r="648" spans="1:20" ht="51" x14ac:dyDescent="0.25">
      <c r="A648" s="33" t="s">
        <v>1248</v>
      </c>
      <c r="B648" s="18" t="s">
        <v>1249</v>
      </c>
      <c r="C648" s="19" t="s">
        <v>46</v>
      </c>
      <c r="D648" s="20">
        <v>26.43</v>
      </c>
      <c r="E648" s="17">
        <f t="shared" ref="E648:E655" si="375">ROUND(M659*(1-18%),2)</f>
        <v>9.84</v>
      </c>
      <c r="F648" s="11">
        <v>317.16000000000003</v>
      </c>
      <c r="G648" s="17">
        <f t="shared" ref="G648:G655" si="376">TRUNC(E648*0.2693,2)</f>
        <v>2.64</v>
      </c>
      <c r="H648" s="21"/>
      <c r="I648" s="17">
        <f t="shared" ref="I648:I655" si="377">H648+G648+E648</f>
        <v>12.48</v>
      </c>
      <c r="J648" s="34">
        <f t="shared" ref="J648:J655" si="378">TRUNC(I648*D648,2)</f>
        <v>329.84</v>
      </c>
      <c r="K648" s="4" t="s">
        <v>1227</v>
      </c>
      <c r="L648" s="4"/>
      <c r="M648" s="4"/>
      <c r="N648" s="4"/>
      <c r="O648" s="4"/>
      <c r="P648" s="4"/>
      <c r="Q648" s="4"/>
      <c r="R648" s="4"/>
      <c r="S648" s="4"/>
      <c r="T648" s="4"/>
    </row>
    <row r="649" spans="1:20" ht="38.25" x14ac:dyDescent="0.25">
      <c r="A649" s="33" t="s">
        <v>988</v>
      </c>
      <c r="B649" s="18" t="s">
        <v>989</v>
      </c>
      <c r="C649" s="19" t="s">
        <v>46</v>
      </c>
      <c r="D649" s="20">
        <v>81.62</v>
      </c>
      <c r="E649" s="17">
        <f t="shared" si="375"/>
        <v>24.35</v>
      </c>
      <c r="F649" s="11">
        <v>2424.11</v>
      </c>
      <c r="G649" s="17">
        <f t="shared" si="376"/>
        <v>6.55</v>
      </c>
      <c r="H649" s="21"/>
      <c r="I649" s="17">
        <f t="shared" si="377"/>
        <v>30.900000000000002</v>
      </c>
      <c r="J649" s="34">
        <f t="shared" si="378"/>
        <v>2522.0500000000002</v>
      </c>
      <c r="K649" s="4" t="s">
        <v>1229</v>
      </c>
      <c r="L649" s="4"/>
      <c r="M649" s="4">
        <v>17.21</v>
      </c>
      <c r="N649" s="4"/>
      <c r="O649" s="4"/>
      <c r="P649" s="4"/>
      <c r="Q649" s="4"/>
      <c r="R649" s="4"/>
      <c r="S649" s="4"/>
      <c r="T649" s="4"/>
    </row>
    <row r="650" spans="1:20" ht="51" x14ac:dyDescent="0.25">
      <c r="A650" s="33" t="s">
        <v>992</v>
      </c>
      <c r="B650" s="18" t="s">
        <v>993</v>
      </c>
      <c r="C650" s="19" t="s">
        <v>46</v>
      </c>
      <c r="D650" s="20">
        <v>480.05</v>
      </c>
      <c r="E650" s="17">
        <f t="shared" si="375"/>
        <v>20.8</v>
      </c>
      <c r="F650" s="11">
        <v>12174.06</v>
      </c>
      <c r="G650" s="17">
        <f t="shared" si="376"/>
        <v>5.6</v>
      </c>
      <c r="H650" s="21"/>
      <c r="I650" s="17">
        <f t="shared" si="377"/>
        <v>26.4</v>
      </c>
      <c r="J650" s="34">
        <f t="shared" si="378"/>
        <v>12673.32</v>
      </c>
      <c r="K650" s="4" t="s">
        <v>1231</v>
      </c>
      <c r="L650" s="4"/>
      <c r="M650" s="4">
        <v>145</v>
      </c>
      <c r="N650" s="4"/>
      <c r="O650" s="4"/>
      <c r="P650" s="4"/>
      <c r="Q650" s="4"/>
      <c r="R650" s="4"/>
      <c r="S650" s="4"/>
      <c r="T650" s="4"/>
    </row>
    <row r="651" spans="1:20" ht="51" x14ac:dyDescent="0.25">
      <c r="A651" s="33" t="s">
        <v>1038</v>
      </c>
      <c r="B651" s="18" t="s">
        <v>1039</v>
      </c>
      <c r="C651" s="19" t="s">
        <v>12</v>
      </c>
      <c r="D651" s="20">
        <v>23</v>
      </c>
      <c r="E651" s="17">
        <f t="shared" si="375"/>
        <v>18.79</v>
      </c>
      <c r="F651" s="11">
        <v>527.16</v>
      </c>
      <c r="G651" s="17">
        <f t="shared" si="376"/>
        <v>5.0599999999999996</v>
      </c>
      <c r="H651" s="21"/>
      <c r="I651" s="17">
        <f t="shared" si="377"/>
        <v>23.849999999999998</v>
      </c>
      <c r="J651" s="34">
        <f t="shared" si="378"/>
        <v>548.54999999999995</v>
      </c>
      <c r="K651" s="4" t="s">
        <v>1655</v>
      </c>
      <c r="L651" s="4"/>
      <c r="M651" s="4"/>
      <c r="N651" s="4"/>
      <c r="O651" s="4"/>
      <c r="P651" s="4"/>
      <c r="Q651" s="4"/>
      <c r="R651" s="4"/>
      <c r="S651" s="4"/>
      <c r="T651" s="4"/>
    </row>
    <row r="652" spans="1:20" ht="51" x14ac:dyDescent="0.25">
      <c r="A652" s="33" t="s">
        <v>1250</v>
      </c>
      <c r="B652" s="18" t="s">
        <v>1251</v>
      </c>
      <c r="C652" s="19" t="s">
        <v>12</v>
      </c>
      <c r="D652" s="20">
        <v>56</v>
      </c>
      <c r="E652" s="17">
        <f t="shared" si="375"/>
        <v>19.489999999999998</v>
      </c>
      <c r="F652" s="11">
        <v>1331.12</v>
      </c>
      <c r="G652" s="17">
        <f t="shared" si="376"/>
        <v>5.24</v>
      </c>
      <c r="H652" s="21"/>
      <c r="I652" s="17">
        <f t="shared" si="377"/>
        <v>24.729999999999997</v>
      </c>
      <c r="J652" s="34">
        <f t="shared" si="378"/>
        <v>1384.88</v>
      </c>
      <c r="K652" s="4" t="s">
        <v>1235</v>
      </c>
      <c r="L652" s="4"/>
      <c r="M652" s="4">
        <v>28.72</v>
      </c>
      <c r="N652" s="4"/>
      <c r="O652" s="4"/>
      <c r="P652" s="4"/>
      <c r="Q652" s="4"/>
      <c r="R652" s="4"/>
      <c r="S652" s="4"/>
      <c r="T652" s="4"/>
    </row>
    <row r="653" spans="1:20" ht="51" x14ac:dyDescent="0.25">
      <c r="A653" s="33" t="s">
        <v>1042</v>
      </c>
      <c r="B653" s="18" t="s">
        <v>1043</v>
      </c>
      <c r="C653" s="19" t="s">
        <v>12</v>
      </c>
      <c r="D653" s="20">
        <v>8</v>
      </c>
      <c r="E653" s="17">
        <f t="shared" si="375"/>
        <v>20.43</v>
      </c>
      <c r="F653" s="11">
        <v>199.28</v>
      </c>
      <c r="G653" s="17">
        <f t="shared" si="376"/>
        <v>5.5</v>
      </c>
      <c r="H653" s="21"/>
      <c r="I653" s="17">
        <f t="shared" si="377"/>
        <v>25.93</v>
      </c>
      <c r="J653" s="34">
        <f t="shared" si="378"/>
        <v>207.44</v>
      </c>
      <c r="K653" s="4" t="s">
        <v>1237</v>
      </c>
      <c r="L653" s="4"/>
      <c r="M653" s="4"/>
      <c r="N653" s="4"/>
      <c r="O653" s="4"/>
      <c r="P653" s="4"/>
      <c r="Q653" s="4"/>
      <c r="R653" s="4"/>
      <c r="S653" s="4"/>
      <c r="T653" s="4"/>
    </row>
    <row r="654" spans="1:20" ht="51" x14ac:dyDescent="0.25">
      <c r="A654" s="33" t="s">
        <v>1046</v>
      </c>
      <c r="B654" s="18" t="s">
        <v>1047</v>
      </c>
      <c r="C654" s="19" t="s">
        <v>12</v>
      </c>
      <c r="D654" s="20">
        <v>16</v>
      </c>
      <c r="E654" s="17">
        <f t="shared" si="375"/>
        <v>24.03</v>
      </c>
      <c r="F654" s="11">
        <v>468.8</v>
      </c>
      <c r="G654" s="17">
        <f t="shared" si="376"/>
        <v>6.47</v>
      </c>
      <c r="H654" s="21"/>
      <c r="I654" s="17">
        <f t="shared" si="377"/>
        <v>30.5</v>
      </c>
      <c r="J654" s="34">
        <f t="shared" si="378"/>
        <v>488</v>
      </c>
      <c r="K654" s="4" t="s">
        <v>1239</v>
      </c>
      <c r="L654" s="4"/>
      <c r="M654" s="4">
        <v>37.630000000000003</v>
      </c>
      <c r="N654" s="4"/>
      <c r="O654" s="4"/>
      <c r="P654" s="4"/>
      <c r="Q654" s="4"/>
      <c r="R654" s="4"/>
      <c r="S654" s="4"/>
      <c r="T654" s="4"/>
    </row>
    <row r="655" spans="1:20" ht="51" x14ac:dyDescent="0.25">
      <c r="A655" s="33" t="s">
        <v>1050</v>
      </c>
      <c r="B655" s="18" t="s">
        <v>1051</v>
      </c>
      <c r="C655" s="19" t="s">
        <v>12</v>
      </c>
      <c r="D655" s="20">
        <v>15</v>
      </c>
      <c r="E655" s="17">
        <f t="shared" si="375"/>
        <v>25.7</v>
      </c>
      <c r="F655" s="11">
        <v>470.1</v>
      </c>
      <c r="G655" s="17">
        <f t="shared" si="376"/>
        <v>6.92</v>
      </c>
      <c r="H655" s="21"/>
      <c r="I655" s="17">
        <f t="shared" si="377"/>
        <v>32.619999999999997</v>
      </c>
      <c r="J655" s="34">
        <f t="shared" si="378"/>
        <v>489.3</v>
      </c>
      <c r="K655" s="4">
        <v>98307</v>
      </c>
      <c r="L655" s="4"/>
      <c r="M655" s="4">
        <v>23.68</v>
      </c>
      <c r="N655" s="4"/>
      <c r="O655" s="4"/>
      <c r="P655" s="4"/>
      <c r="Q655" s="4"/>
      <c r="R655" s="4"/>
      <c r="S655" s="4"/>
      <c r="T655" s="4"/>
    </row>
    <row r="656" spans="1:20" ht="25.5" x14ac:dyDescent="0.25">
      <c r="A656" s="30" t="s">
        <v>1252</v>
      </c>
      <c r="B656" s="74" t="s">
        <v>1253</v>
      </c>
      <c r="C656" s="75"/>
      <c r="D656" s="75"/>
      <c r="E656" s="75"/>
      <c r="F656" s="75"/>
      <c r="G656" s="75"/>
      <c r="H656" s="75"/>
      <c r="I656" s="75"/>
      <c r="J656" s="76"/>
      <c r="K656" s="4" t="s">
        <v>1656</v>
      </c>
      <c r="L656" s="4"/>
      <c r="M656" s="4"/>
      <c r="N656" s="4"/>
      <c r="O656" s="4"/>
      <c r="P656" s="4"/>
      <c r="Q656" s="4"/>
      <c r="R656" s="4"/>
      <c r="S656" s="4"/>
      <c r="T656" s="4"/>
    </row>
    <row r="657" spans="1:20" ht="51" x14ac:dyDescent="0.25">
      <c r="A657" s="33" t="s">
        <v>1254</v>
      </c>
      <c r="B657" s="18" t="s">
        <v>1255</v>
      </c>
      <c r="C657" s="19" t="s">
        <v>46</v>
      </c>
      <c r="D657" s="20">
        <v>44.3</v>
      </c>
      <c r="E657" s="17">
        <f t="shared" ref="E657:E663" si="379">ROUND(M668*(1-18%),2)</f>
        <v>17.02</v>
      </c>
      <c r="F657" s="11">
        <v>919.22</v>
      </c>
      <c r="G657" s="17">
        <f t="shared" ref="G657:G663" si="380">TRUNC(E657*0.2693,2)</f>
        <v>4.58</v>
      </c>
      <c r="H657" s="21"/>
      <c r="I657" s="17">
        <f t="shared" ref="I657:I663" si="381">H657+G657+E657</f>
        <v>21.6</v>
      </c>
      <c r="J657" s="34">
        <f t="shared" ref="J657:J663" si="382">TRUNC(I657*D657,2)</f>
        <v>956.88</v>
      </c>
      <c r="K657" s="4" t="s">
        <v>1244</v>
      </c>
      <c r="L657" s="4"/>
      <c r="M657" s="4">
        <v>10.32</v>
      </c>
      <c r="N657" s="4"/>
      <c r="O657" s="4"/>
      <c r="P657" s="4"/>
      <c r="Q657" s="4"/>
      <c r="R657" s="4"/>
      <c r="S657" s="4"/>
      <c r="T657" s="4"/>
    </row>
    <row r="658" spans="1:20" ht="51" x14ac:dyDescent="0.25">
      <c r="A658" s="33" t="s">
        <v>1087</v>
      </c>
      <c r="B658" s="18" t="s">
        <v>1088</v>
      </c>
      <c r="C658" s="19" t="s">
        <v>46</v>
      </c>
      <c r="D658" s="20">
        <v>99.62</v>
      </c>
      <c r="E658" s="17">
        <f t="shared" si="379"/>
        <v>22.58</v>
      </c>
      <c r="F658" s="11">
        <v>2743.53</v>
      </c>
      <c r="G658" s="17">
        <f t="shared" si="380"/>
        <v>6.08</v>
      </c>
      <c r="H658" s="21"/>
      <c r="I658" s="17">
        <f t="shared" si="381"/>
        <v>28.659999999999997</v>
      </c>
      <c r="J658" s="34">
        <f t="shared" si="382"/>
        <v>2855.1</v>
      </c>
      <c r="K658" s="4">
        <v>92868</v>
      </c>
      <c r="L658" s="4"/>
      <c r="M658" s="4"/>
      <c r="N658" s="4"/>
      <c r="O658" s="4"/>
      <c r="P658" s="4"/>
      <c r="Q658" s="4"/>
      <c r="R658" s="4"/>
      <c r="S658" s="4"/>
      <c r="T658" s="4"/>
    </row>
    <row r="659" spans="1:20" ht="63.75" x14ac:dyDescent="0.25">
      <c r="A659" s="33" t="s">
        <v>1089</v>
      </c>
      <c r="B659" s="18" t="s">
        <v>1090</v>
      </c>
      <c r="C659" s="19" t="s">
        <v>12</v>
      </c>
      <c r="D659" s="20">
        <v>4</v>
      </c>
      <c r="E659" s="17">
        <f t="shared" si="379"/>
        <v>28.92</v>
      </c>
      <c r="F659" s="11">
        <v>141.08000000000001</v>
      </c>
      <c r="G659" s="17">
        <f t="shared" si="380"/>
        <v>7.78</v>
      </c>
      <c r="H659" s="21"/>
      <c r="I659" s="17">
        <f t="shared" si="381"/>
        <v>36.700000000000003</v>
      </c>
      <c r="J659" s="34">
        <f t="shared" si="382"/>
        <v>146.80000000000001</v>
      </c>
      <c r="K659" s="4" t="s">
        <v>1246</v>
      </c>
      <c r="L659" s="4"/>
      <c r="M659" s="4">
        <v>12</v>
      </c>
      <c r="N659" s="4"/>
      <c r="O659" s="4"/>
      <c r="P659" s="4"/>
      <c r="Q659" s="4"/>
      <c r="R659" s="4"/>
      <c r="S659" s="4"/>
      <c r="T659" s="4"/>
    </row>
    <row r="660" spans="1:20" ht="63.75" x14ac:dyDescent="0.25">
      <c r="A660" s="33" t="s">
        <v>1256</v>
      </c>
      <c r="B660" s="18" t="s">
        <v>1257</v>
      </c>
      <c r="C660" s="19" t="s">
        <v>12</v>
      </c>
      <c r="D660" s="20">
        <v>1</v>
      </c>
      <c r="E660" s="17">
        <f t="shared" si="379"/>
        <v>48.22</v>
      </c>
      <c r="F660" s="11">
        <v>58.8</v>
      </c>
      <c r="G660" s="17">
        <f t="shared" si="380"/>
        <v>12.98</v>
      </c>
      <c r="H660" s="21"/>
      <c r="I660" s="17">
        <f t="shared" si="381"/>
        <v>61.2</v>
      </c>
      <c r="J660" s="34">
        <f t="shared" si="382"/>
        <v>61.2</v>
      </c>
      <c r="K660" s="4">
        <v>91872</v>
      </c>
      <c r="L660" s="4"/>
      <c r="M660" s="4">
        <v>29.7</v>
      </c>
      <c r="N660" s="4"/>
      <c r="O660" s="4"/>
      <c r="P660" s="4"/>
      <c r="Q660" s="4"/>
      <c r="R660" s="4"/>
      <c r="S660" s="4"/>
      <c r="T660" s="4"/>
    </row>
    <row r="661" spans="1:20" ht="25.5" x14ac:dyDescent="0.25">
      <c r="A661" s="33" t="s">
        <v>1258</v>
      </c>
      <c r="B661" s="18" t="s">
        <v>1259</v>
      </c>
      <c r="C661" s="19" t="s">
        <v>12</v>
      </c>
      <c r="D661" s="20">
        <v>1</v>
      </c>
      <c r="E661" s="17">
        <f t="shared" si="379"/>
        <v>22.08</v>
      </c>
      <c r="F661" s="11">
        <v>26.93</v>
      </c>
      <c r="G661" s="17">
        <f t="shared" si="380"/>
        <v>5.94</v>
      </c>
      <c r="H661" s="21"/>
      <c r="I661" s="17">
        <f t="shared" si="381"/>
        <v>28.02</v>
      </c>
      <c r="J661" s="34">
        <f t="shared" si="382"/>
        <v>28.02</v>
      </c>
      <c r="K661" s="4">
        <v>93011</v>
      </c>
      <c r="L661" s="4"/>
      <c r="M661" s="4">
        <v>25.36</v>
      </c>
      <c r="N661" s="4"/>
      <c r="O661" s="4"/>
      <c r="P661" s="4"/>
      <c r="Q661" s="4"/>
      <c r="R661" s="4"/>
      <c r="S661" s="4"/>
      <c r="T661" s="4"/>
    </row>
    <row r="662" spans="1:20" x14ac:dyDescent="0.25">
      <c r="A662" s="33" t="s">
        <v>1091</v>
      </c>
      <c r="B662" s="18" t="s">
        <v>1092</v>
      </c>
      <c r="C662" s="19" t="s">
        <v>12</v>
      </c>
      <c r="D662" s="20">
        <v>12</v>
      </c>
      <c r="E662" s="17">
        <f t="shared" si="379"/>
        <v>25.54</v>
      </c>
      <c r="F662" s="11">
        <v>373.8</v>
      </c>
      <c r="G662" s="17">
        <f t="shared" si="380"/>
        <v>6.87</v>
      </c>
      <c r="H662" s="21"/>
      <c r="I662" s="17">
        <f t="shared" si="381"/>
        <v>32.409999999999997</v>
      </c>
      <c r="J662" s="34">
        <f t="shared" si="382"/>
        <v>388.92</v>
      </c>
      <c r="K662" s="4">
        <v>95750</v>
      </c>
      <c r="L662" s="4"/>
      <c r="M662" s="4">
        <v>22.92</v>
      </c>
      <c r="N662" s="4"/>
      <c r="O662" s="4"/>
      <c r="P662" s="4"/>
      <c r="Q662" s="4"/>
      <c r="R662" s="4"/>
      <c r="S662" s="4"/>
      <c r="T662" s="4"/>
    </row>
    <row r="663" spans="1:20" ht="25.5" x14ac:dyDescent="0.25">
      <c r="A663" s="33" t="s">
        <v>1093</v>
      </c>
      <c r="B663" s="18" t="s">
        <v>1094</v>
      </c>
      <c r="C663" s="19" t="s">
        <v>12</v>
      </c>
      <c r="D663" s="20">
        <v>36</v>
      </c>
      <c r="E663" s="17">
        <f t="shared" si="379"/>
        <v>4.99</v>
      </c>
      <c r="F663" s="11">
        <v>218.88</v>
      </c>
      <c r="G663" s="17">
        <f t="shared" si="380"/>
        <v>1.34</v>
      </c>
      <c r="H663" s="21"/>
      <c r="I663" s="17">
        <f t="shared" si="381"/>
        <v>6.33</v>
      </c>
      <c r="J663" s="34">
        <f t="shared" si="382"/>
        <v>227.88</v>
      </c>
      <c r="K663" s="4">
        <v>95781</v>
      </c>
      <c r="L663" s="4"/>
      <c r="M663" s="4">
        <v>23.77</v>
      </c>
      <c r="N663" s="4"/>
      <c r="O663" s="4"/>
      <c r="P663" s="4"/>
      <c r="Q663" s="4"/>
      <c r="R663" s="4"/>
      <c r="S663" s="4"/>
      <c r="T663" s="4"/>
    </row>
    <row r="664" spans="1:20" x14ac:dyDescent="0.25">
      <c r="A664" s="30" t="s">
        <v>1260</v>
      </c>
      <c r="B664" s="74" t="s">
        <v>928</v>
      </c>
      <c r="C664" s="75"/>
      <c r="D664" s="75"/>
      <c r="E664" s="75"/>
      <c r="F664" s="75"/>
      <c r="G664" s="75"/>
      <c r="H664" s="75"/>
      <c r="I664" s="75"/>
      <c r="J664" s="76"/>
      <c r="K664" s="4">
        <v>95782</v>
      </c>
      <c r="L664" s="4"/>
      <c r="M664" s="4">
        <v>24.91</v>
      </c>
      <c r="N664" s="4"/>
      <c r="O664" s="4"/>
      <c r="P664" s="4"/>
      <c r="Q664" s="4"/>
      <c r="R664" s="4"/>
      <c r="S664" s="4"/>
      <c r="T664" s="4"/>
    </row>
    <row r="665" spans="1:20" x14ac:dyDescent="0.25">
      <c r="A665" s="30" t="s">
        <v>1261</v>
      </c>
      <c r="B665" s="74" t="s">
        <v>206</v>
      </c>
      <c r="C665" s="75"/>
      <c r="D665" s="75"/>
      <c r="E665" s="75"/>
      <c r="F665" s="75"/>
      <c r="G665" s="75"/>
      <c r="H665" s="75"/>
      <c r="I665" s="75"/>
      <c r="J665" s="76"/>
      <c r="K665" s="4">
        <v>95789</v>
      </c>
      <c r="L665" s="4"/>
      <c r="M665" s="4">
        <v>29.3</v>
      </c>
      <c r="N665" s="4"/>
      <c r="O665" s="4"/>
      <c r="P665" s="4"/>
      <c r="Q665" s="4"/>
      <c r="R665" s="4"/>
      <c r="S665" s="4"/>
      <c r="T665" s="4"/>
    </row>
    <row r="666" spans="1:20" x14ac:dyDescent="0.25">
      <c r="A666" s="30" t="s">
        <v>1262</v>
      </c>
      <c r="B666" s="74" t="s">
        <v>931</v>
      </c>
      <c r="C666" s="75"/>
      <c r="D666" s="75"/>
      <c r="E666" s="75"/>
      <c r="F666" s="75"/>
      <c r="G666" s="75"/>
      <c r="H666" s="75"/>
      <c r="I666" s="75"/>
      <c r="J666" s="76"/>
      <c r="K666" s="4">
        <v>95796</v>
      </c>
      <c r="L666" s="4"/>
      <c r="M666" s="4">
        <v>31.34</v>
      </c>
      <c r="N666" s="4"/>
      <c r="O666" s="4"/>
      <c r="P666" s="4"/>
      <c r="Q666" s="4"/>
      <c r="R666" s="4"/>
      <c r="S666" s="4"/>
      <c r="T666" s="4"/>
    </row>
    <row r="667" spans="1:20" ht="114.75" x14ac:dyDescent="0.25">
      <c r="A667" s="33" t="s">
        <v>932</v>
      </c>
      <c r="B667" s="18" t="s">
        <v>933</v>
      </c>
      <c r="C667" s="19" t="s">
        <v>82</v>
      </c>
      <c r="D667" s="20">
        <v>85.25</v>
      </c>
      <c r="E667" s="17">
        <f>ROUND(M678*(1-18%),2)</f>
        <v>4.6500000000000004</v>
      </c>
      <c r="F667" s="11">
        <v>483.36</v>
      </c>
      <c r="G667" s="17">
        <f t="shared" ref="G667" si="383">TRUNC(E667*0.2693,2)</f>
        <v>1.25</v>
      </c>
      <c r="H667" s="21"/>
      <c r="I667" s="17">
        <f t="shared" ref="I667" si="384">H667+G667+E667</f>
        <v>5.9</v>
      </c>
      <c r="J667" s="34">
        <f t="shared" ref="J667" si="385">TRUNC(I667*D667,2)</f>
        <v>502.97</v>
      </c>
      <c r="K667" s="4">
        <v>95802</v>
      </c>
      <c r="L667" s="4"/>
      <c r="M667" s="4"/>
      <c r="N667" s="4"/>
      <c r="O667" s="4"/>
      <c r="P667" s="4"/>
      <c r="Q667" s="4"/>
      <c r="R667" s="4"/>
      <c r="S667" s="4"/>
      <c r="T667" s="4"/>
    </row>
    <row r="668" spans="1:20" x14ac:dyDescent="0.25">
      <c r="A668" s="30" t="s">
        <v>1263</v>
      </c>
      <c r="B668" s="74" t="s">
        <v>935</v>
      </c>
      <c r="C668" s="75"/>
      <c r="D668" s="75"/>
      <c r="E668" s="75"/>
      <c r="F668" s="75"/>
      <c r="G668" s="75"/>
      <c r="H668" s="75"/>
      <c r="I668" s="75"/>
      <c r="J668" s="76"/>
      <c r="K668" s="4" t="s">
        <v>1252</v>
      </c>
      <c r="L668" s="4"/>
      <c r="M668" s="4">
        <v>20.75</v>
      </c>
      <c r="N668" s="4"/>
      <c r="O668" s="4"/>
      <c r="P668" s="4"/>
      <c r="Q668" s="4"/>
      <c r="R668" s="4"/>
      <c r="S668" s="4"/>
      <c r="T668" s="4"/>
    </row>
    <row r="669" spans="1:20" ht="89.25" x14ac:dyDescent="0.25">
      <c r="A669" s="33" t="s">
        <v>936</v>
      </c>
      <c r="B669" s="18" t="s">
        <v>937</v>
      </c>
      <c r="C669" s="19" t="s">
        <v>82</v>
      </c>
      <c r="D669" s="20">
        <v>85.25</v>
      </c>
      <c r="E669" s="17">
        <f>ROUND(M680*(1-18%),2)</f>
        <v>12.3</v>
      </c>
      <c r="F669" s="11">
        <v>1278.75</v>
      </c>
      <c r="G669" s="17">
        <f t="shared" ref="G669" si="386">TRUNC(E669*0.2693,2)</f>
        <v>3.31</v>
      </c>
      <c r="H669" s="21"/>
      <c r="I669" s="17">
        <f t="shared" ref="I669" si="387">H669+G669+E669</f>
        <v>15.610000000000001</v>
      </c>
      <c r="J669" s="34">
        <f t="shared" ref="J669" si="388">TRUNC(I669*D669,2)</f>
        <v>1330.75</v>
      </c>
      <c r="K669" s="4" t="s">
        <v>1254</v>
      </c>
      <c r="L669" s="4"/>
      <c r="M669" s="4">
        <v>27.54</v>
      </c>
      <c r="N669" s="4"/>
      <c r="O669" s="4"/>
      <c r="P669" s="4"/>
      <c r="Q669" s="4"/>
      <c r="R669" s="4"/>
      <c r="S669" s="4"/>
      <c r="T669" s="4"/>
    </row>
    <row r="670" spans="1:20" ht="25.5" x14ac:dyDescent="0.25">
      <c r="A670" s="30" t="s">
        <v>1264</v>
      </c>
      <c r="B670" s="74" t="s">
        <v>1027</v>
      </c>
      <c r="C670" s="75"/>
      <c r="D670" s="75"/>
      <c r="E670" s="75"/>
      <c r="F670" s="75"/>
      <c r="G670" s="75"/>
      <c r="H670" s="75"/>
      <c r="I670" s="75"/>
      <c r="J670" s="76"/>
      <c r="K670" s="4" t="s">
        <v>1087</v>
      </c>
      <c r="L670" s="4"/>
      <c r="M670" s="4">
        <v>35.270000000000003</v>
      </c>
      <c r="N670" s="4"/>
      <c r="O670" s="4"/>
      <c r="P670" s="4"/>
      <c r="Q670" s="4"/>
      <c r="R670" s="4"/>
      <c r="S670" s="4"/>
      <c r="T670" s="4"/>
    </row>
    <row r="671" spans="1:20" ht="38.25" x14ac:dyDescent="0.25">
      <c r="A671" s="33" t="s">
        <v>1265</v>
      </c>
      <c r="B671" s="18" t="s">
        <v>1266</v>
      </c>
      <c r="C671" s="19" t="s">
        <v>12</v>
      </c>
      <c r="D671" s="20">
        <v>3</v>
      </c>
      <c r="E671" s="17">
        <f>ROUND(M682*(1-18%),2)</f>
        <v>283.61</v>
      </c>
      <c r="F671" s="11">
        <v>1037.58</v>
      </c>
      <c r="G671" s="17">
        <f t="shared" ref="G671:G672" si="389">TRUNC(E671*0.2693,2)</f>
        <v>76.37</v>
      </c>
      <c r="H671" s="21"/>
      <c r="I671" s="17">
        <f t="shared" ref="I671:I672" si="390">H671+G671+E671</f>
        <v>359.98</v>
      </c>
      <c r="J671" s="34">
        <f t="shared" ref="J671:J672" si="391">TRUNC(I671*D671,2)</f>
        <v>1079.94</v>
      </c>
      <c r="K671" s="4" t="s">
        <v>1089</v>
      </c>
      <c r="L671" s="4"/>
      <c r="M671" s="4">
        <v>58.8</v>
      </c>
      <c r="N671" s="4"/>
      <c r="O671" s="4"/>
      <c r="P671" s="4"/>
      <c r="Q671" s="4"/>
      <c r="R671" s="4"/>
      <c r="S671" s="4"/>
      <c r="T671" s="4"/>
    </row>
    <row r="672" spans="1:20" ht="38.25" x14ac:dyDescent="0.25">
      <c r="A672" s="33" t="s">
        <v>1267</v>
      </c>
      <c r="B672" s="18" t="s">
        <v>1268</v>
      </c>
      <c r="C672" s="19" t="s">
        <v>12</v>
      </c>
      <c r="D672" s="20">
        <v>3</v>
      </c>
      <c r="E672" s="17">
        <f>ROUND(M683*(1-18%),2)</f>
        <v>483.14</v>
      </c>
      <c r="F672" s="11">
        <v>1767.57</v>
      </c>
      <c r="G672" s="17">
        <f t="shared" si="389"/>
        <v>130.1</v>
      </c>
      <c r="H672" s="21"/>
      <c r="I672" s="17">
        <f t="shared" si="390"/>
        <v>613.24</v>
      </c>
      <c r="J672" s="34">
        <f t="shared" si="391"/>
        <v>1839.72</v>
      </c>
      <c r="K672" s="4" t="s">
        <v>1256</v>
      </c>
      <c r="L672" s="4"/>
      <c r="M672" s="4">
        <v>26.93</v>
      </c>
      <c r="N672" s="4"/>
      <c r="O672" s="4"/>
      <c r="P672" s="4"/>
      <c r="Q672" s="4"/>
      <c r="R672" s="4"/>
      <c r="S672" s="4"/>
      <c r="T672" s="4"/>
    </row>
    <row r="673" spans="1:20" x14ac:dyDescent="0.25">
      <c r="A673" s="71" t="s">
        <v>13</v>
      </c>
      <c r="B673" s="72"/>
      <c r="C673" s="72"/>
      <c r="D673" s="72"/>
      <c r="E673" s="72"/>
      <c r="F673" s="72"/>
      <c r="G673" s="72"/>
      <c r="H673" s="72"/>
      <c r="I673" s="73"/>
      <c r="J673" s="32">
        <f>SUM(J499:J672)</f>
        <v>583585.16999999981</v>
      </c>
      <c r="K673" s="4" t="s">
        <v>1258</v>
      </c>
      <c r="L673" s="4"/>
      <c r="M673" s="4">
        <v>31.15</v>
      </c>
      <c r="N673" s="4"/>
      <c r="O673" s="4"/>
      <c r="P673" s="4"/>
      <c r="Q673" s="4"/>
      <c r="R673" s="4"/>
      <c r="S673" s="4"/>
      <c r="T673" s="4"/>
    </row>
    <row r="674" spans="1:20" x14ac:dyDescent="0.25">
      <c r="A674" s="30" t="s">
        <v>1269</v>
      </c>
      <c r="B674" s="74" t="s">
        <v>1270</v>
      </c>
      <c r="C674" s="75"/>
      <c r="D674" s="75"/>
      <c r="E674" s="75"/>
      <c r="F674" s="75"/>
      <c r="G674" s="75"/>
      <c r="H674" s="75"/>
      <c r="I674" s="75"/>
      <c r="J674" s="76"/>
      <c r="K674" s="4" t="s">
        <v>1091</v>
      </c>
      <c r="L674" s="4"/>
      <c r="M674" s="4">
        <v>6.08</v>
      </c>
      <c r="N674" s="4"/>
      <c r="O674" s="4"/>
      <c r="P674" s="4"/>
      <c r="Q674" s="4"/>
      <c r="R674" s="4"/>
      <c r="S674" s="4"/>
      <c r="T674" s="4"/>
    </row>
    <row r="675" spans="1:20" x14ac:dyDescent="0.25">
      <c r="A675" s="30" t="s">
        <v>1271</v>
      </c>
      <c r="B675" s="74" t="s">
        <v>1272</v>
      </c>
      <c r="C675" s="75"/>
      <c r="D675" s="75"/>
      <c r="E675" s="75"/>
      <c r="F675" s="75"/>
      <c r="G675" s="75"/>
      <c r="H675" s="75"/>
      <c r="I675" s="75"/>
      <c r="J675" s="76"/>
      <c r="K675" s="4" t="s">
        <v>1093</v>
      </c>
      <c r="L675" s="4"/>
      <c r="M675" s="4"/>
      <c r="N675" s="4"/>
      <c r="O675" s="4"/>
      <c r="P675" s="4"/>
      <c r="Q675" s="4"/>
      <c r="R675" s="4"/>
      <c r="S675" s="4"/>
      <c r="T675" s="4"/>
    </row>
    <row r="676" spans="1:20" ht="25.5" x14ac:dyDescent="0.25">
      <c r="A676" s="33" t="s">
        <v>1273</v>
      </c>
      <c r="B676" s="18" t="s">
        <v>1274</v>
      </c>
      <c r="C676" s="19" t="s">
        <v>12</v>
      </c>
      <c r="D676" s="20">
        <v>1</v>
      </c>
      <c r="E676" s="17">
        <f>ROUND(M687*(1-18%),2)</f>
        <v>61393.11</v>
      </c>
      <c r="F676" s="11">
        <v>74869.649999999994</v>
      </c>
      <c r="G676" s="17"/>
      <c r="H676" s="17">
        <f>TRUNC(E676*0.2093,2)</f>
        <v>12849.57</v>
      </c>
      <c r="I676" s="17">
        <f t="shared" ref="I676" si="392">H676+G676+E676</f>
        <v>74242.679999999993</v>
      </c>
      <c r="J676" s="34">
        <f t="shared" ref="J676" si="393">TRUNC(I676*D676,2)</f>
        <v>74242.679999999993</v>
      </c>
      <c r="K676" s="4" t="s">
        <v>1260</v>
      </c>
      <c r="L676" s="4"/>
      <c r="M676" s="4"/>
      <c r="N676" s="4"/>
      <c r="O676" s="4"/>
      <c r="P676" s="4"/>
      <c r="Q676" s="4"/>
      <c r="R676" s="4"/>
      <c r="S676" s="4"/>
      <c r="T676" s="4"/>
    </row>
    <row r="677" spans="1:20" x14ac:dyDescent="0.25">
      <c r="A677" s="30" t="s">
        <v>1275</v>
      </c>
      <c r="B677" s="74" t="s">
        <v>1276</v>
      </c>
      <c r="C677" s="75"/>
      <c r="D677" s="75"/>
      <c r="E677" s="75"/>
      <c r="F677" s="75"/>
      <c r="G677" s="75"/>
      <c r="H677" s="75"/>
      <c r="I677" s="75"/>
      <c r="J677" s="76"/>
      <c r="K677" s="4" t="s">
        <v>1261</v>
      </c>
      <c r="L677" s="4"/>
      <c r="M677" s="4"/>
      <c r="N677" s="4"/>
      <c r="O677" s="4"/>
      <c r="P677" s="4"/>
      <c r="Q677" s="4"/>
      <c r="R677" s="4"/>
      <c r="S677" s="4"/>
      <c r="T677" s="4"/>
    </row>
    <row r="678" spans="1:20" x14ac:dyDescent="0.25">
      <c r="A678" s="30" t="s">
        <v>1277</v>
      </c>
      <c r="B678" s="74" t="s">
        <v>1278</v>
      </c>
      <c r="C678" s="75"/>
      <c r="D678" s="75"/>
      <c r="E678" s="75"/>
      <c r="F678" s="75"/>
      <c r="G678" s="75"/>
      <c r="H678" s="75"/>
      <c r="I678" s="75"/>
      <c r="J678" s="76"/>
      <c r="K678" s="4" t="s">
        <v>1262</v>
      </c>
      <c r="L678" s="4"/>
      <c r="M678" s="4">
        <v>5.67</v>
      </c>
      <c r="N678" s="4"/>
      <c r="O678" s="4"/>
      <c r="P678" s="4"/>
      <c r="Q678" s="4"/>
      <c r="R678" s="4"/>
      <c r="S678" s="4"/>
      <c r="T678" s="4"/>
    </row>
    <row r="679" spans="1:20" ht="63.75" x14ac:dyDescent="0.25">
      <c r="A679" s="33" t="s">
        <v>1279</v>
      </c>
      <c r="B679" s="18" t="s">
        <v>1280</v>
      </c>
      <c r="C679" s="19" t="s">
        <v>12</v>
      </c>
      <c r="D679" s="20">
        <v>5</v>
      </c>
      <c r="E679" s="17">
        <f t="shared" ref="E679:E686" si="394">ROUND(M690*(1-18%),2)</f>
        <v>4208.32</v>
      </c>
      <c r="F679" s="11">
        <v>25660.5</v>
      </c>
      <c r="G679" s="17"/>
      <c r="H679" s="17">
        <f t="shared" ref="H679:H684" si="395">TRUNC(E679*0.2093,2)</f>
        <v>880.8</v>
      </c>
      <c r="I679" s="17">
        <f t="shared" ref="I679:I686" si="396">H679+G679+E679</f>
        <v>5089.12</v>
      </c>
      <c r="J679" s="34">
        <f t="shared" ref="J679:J686" si="397">TRUNC(I679*D679,2)</f>
        <v>25445.599999999999</v>
      </c>
      <c r="K679" s="4">
        <v>90105</v>
      </c>
      <c r="L679" s="4"/>
      <c r="M679" s="4"/>
      <c r="N679" s="4"/>
      <c r="O679" s="4"/>
      <c r="P679" s="4"/>
      <c r="Q679" s="4"/>
      <c r="R679" s="4"/>
      <c r="S679" s="4"/>
      <c r="T679" s="4"/>
    </row>
    <row r="680" spans="1:20" ht="63.75" x14ac:dyDescent="0.25">
      <c r="A680" s="33" t="s">
        <v>1281</v>
      </c>
      <c r="B680" s="18" t="s">
        <v>1282</v>
      </c>
      <c r="C680" s="19" t="s">
        <v>12</v>
      </c>
      <c r="D680" s="20">
        <v>19</v>
      </c>
      <c r="E680" s="17">
        <f t="shared" si="394"/>
        <v>4531.45</v>
      </c>
      <c r="F680" s="11">
        <v>104997.04</v>
      </c>
      <c r="G680" s="17"/>
      <c r="H680" s="17">
        <f t="shared" si="395"/>
        <v>948.43</v>
      </c>
      <c r="I680" s="17">
        <f t="shared" si="396"/>
        <v>5479.88</v>
      </c>
      <c r="J680" s="34">
        <f t="shared" si="397"/>
        <v>104117.72</v>
      </c>
      <c r="K680" s="4" t="s">
        <v>1263</v>
      </c>
      <c r="L680" s="4"/>
      <c r="M680" s="4">
        <v>15</v>
      </c>
      <c r="N680" s="4"/>
      <c r="O680" s="4"/>
      <c r="P680" s="4"/>
      <c r="Q680" s="4"/>
      <c r="R680" s="4"/>
      <c r="S680" s="4"/>
      <c r="T680" s="4"/>
    </row>
    <row r="681" spans="1:20" ht="63.75" x14ac:dyDescent="0.25">
      <c r="A681" s="33" t="s">
        <v>1283</v>
      </c>
      <c r="B681" s="18" t="s">
        <v>1284</v>
      </c>
      <c r="C681" s="19" t="s">
        <v>12</v>
      </c>
      <c r="D681" s="20">
        <v>1</v>
      </c>
      <c r="E681" s="17">
        <f t="shared" si="394"/>
        <v>6696.61</v>
      </c>
      <c r="F681" s="11">
        <v>8166.6</v>
      </c>
      <c r="G681" s="17"/>
      <c r="H681" s="17">
        <f t="shared" si="395"/>
        <v>1401.6</v>
      </c>
      <c r="I681" s="17">
        <f t="shared" si="396"/>
        <v>8098.2099999999991</v>
      </c>
      <c r="J681" s="34">
        <f t="shared" si="397"/>
        <v>8098.21</v>
      </c>
      <c r="K681" s="4">
        <v>93378</v>
      </c>
      <c r="L681" s="4"/>
      <c r="M681" s="4"/>
      <c r="N681" s="4"/>
      <c r="O681" s="4"/>
      <c r="P681" s="4"/>
      <c r="Q681" s="4"/>
      <c r="R681" s="4"/>
      <c r="S681" s="4"/>
      <c r="T681" s="4"/>
    </row>
    <row r="682" spans="1:20" ht="51" x14ac:dyDescent="0.25">
      <c r="A682" s="33" t="s">
        <v>1285</v>
      </c>
      <c r="B682" s="18" t="s">
        <v>1286</v>
      </c>
      <c r="C682" s="19" t="s">
        <v>12</v>
      </c>
      <c r="D682" s="20">
        <v>8</v>
      </c>
      <c r="E682" s="17">
        <f t="shared" si="394"/>
        <v>1330.93</v>
      </c>
      <c r="F682" s="11">
        <v>12984.72</v>
      </c>
      <c r="G682" s="17"/>
      <c r="H682" s="17">
        <f t="shared" si="395"/>
        <v>278.56</v>
      </c>
      <c r="I682" s="17">
        <f t="shared" si="396"/>
        <v>1609.49</v>
      </c>
      <c r="J682" s="34">
        <f t="shared" si="397"/>
        <v>12875.92</v>
      </c>
      <c r="K682" s="4" t="s">
        <v>1264</v>
      </c>
      <c r="L682" s="4"/>
      <c r="M682" s="4">
        <v>345.86</v>
      </c>
      <c r="N682" s="4"/>
      <c r="O682" s="4"/>
      <c r="P682" s="4"/>
      <c r="Q682" s="4"/>
      <c r="R682" s="4"/>
      <c r="S682" s="4"/>
      <c r="T682" s="4"/>
    </row>
    <row r="683" spans="1:20" ht="51" x14ac:dyDescent="0.25">
      <c r="A683" s="33" t="s">
        <v>1287</v>
      </c>
      <c r="B683" s="18" t="s">
        <v>1288</v>
      </c>
      <c r="C683" s="19" t="s">
        <v>12</v>
      </c>
      <c r="D683" s="20">
        <v>3</v>
      </c>
      <c r="E683" s="17">
        <f t="shared" si="394"/>
        <v>1490.27</v>
      </c>
      <c r="F683" s="11">
        <v>5452.2</v>
      </c>
      <c r="G683" s="17"/>
      <c r="H683" s="17">
        <f t="shared" si="395"/>
        <v>311.91000000000003</v>
      </c>
      <c r="I683" s="17">
        <f t="shared" si="396"/>
        <v>1802.18</v>
      </c>
      <c r="J683" s="34">
        <f t="shared" si="397"/>
        <v>5406.54</v>
      </c>
      <c r="K683" s="4" t="s">
        <v>1657</v>
      </c>
      <c r="L683" s="4"/>
      <c r="M683" s="4">
        <v>589.19000000000005</v>
      </c>
      <c r="N683" s="4"/>
      <c r="O683" s="4"/>
      <c r="P683" s="4"/>
      <c r="Q683" s="4"/>
      <c r="R683" s="4"/>
      <c r="S683" s="4"/>
      <c r="T683" s="4"/>
    </row>
    <row r="684" spans="1:20" ht="25.5" x14ac:dyDescent="0.25">
      <c r="A684" s="33" t="s">
        <v>1289</v>
      </c>
      <c r="B684" s="18" t="s">
        <v>1290</v>
      </c>
      <c r="C684" s="19" t="s">
        <v>12</v>
      </c>
      <c r="D684" s="20">
        <v>44</v>
      </c>
      <c r="E684" s="17">
        <f t="shared" si="394"/>
        <v>115.21</v>
      </c>
      <c r="F684" s="11">
        <v>6182</v>
      </c>
      <c r="G684" s="17"/>
      <c r="H684" s="17">
        <f t="shared" si="395"/>
        <v>24.11</v>
      </c>
      <c r="I684" s="17">
        <f t="shared" si="396"/>
        <v>139.32</v>
      </c>
      <c r="J684" s="34">
        <f t="shared" si="397"/>
        <v>6130.08</v>
      </c>
      <c r="K684" s="4">
        <v>84796</v>
      </c>
      <c r="L684" s="4"/>
      <c r="M684" s="4"/>
      <c r="N684" s="4"/>
      <c r="O684" s="4"/>
      <c r="P684" s="4"/>
      <c r="Q684" s="4"/>
      <c r="R684" s="4"/>
      <c r="S684" s="4"/>
      <c r="T684" s="4"/>
    </row>
    <row r="685" spans="1:20" ht="25.5" x14ac:dyDescent="0.25">
      <c r="A685" s="33" t="s">
        <v>1617</v>
      </c>
      <c r="B685" s="18" t="s">
        <v>1616</v>
      </c>
      <c r="C685" s="19" t="s">
        <v>12</v>
      </c>
      <c r="D685" s="20">
        <v>37</v>
      </c>
      <c r="E685" s="17">
        <f t="shared" si="394"/>
        <v>1443.2</v>
      </c>
      <c r="F685" s="11">
        <f>TRUNC(E685*D685,2)</f>
        <v>53398.400000000001</v>
      </c>
      <c r="G685" s="17"/>
      <c r="H685" s="17">
        <f>TRUNC(E685*0.2093,2)</f>
        <v>302.06</v>
      </c>
      <c r="I685" s="17">
        <f t="shared" ref="I685" si="398">H685+G685+E685</f>
        <v>1745.26</v>
      </c>
      <c r="J685" s="34">
        <f t="shared" ref="J685" si="399">TRUNC(I685*D685,2)</f>
        <v>64574.62</v>
      </c>
      <c r="K685" s="4" t="s">
        <v>1642</v>
      </c>
      <c r="L685" s="4"/>
      <c r="M685" s="4"/>
      <c r="N685" s="4"/>
      <c r="O685" s="4"/>
      <c r="P685" s="4"/>
      <c r="Q685" s="4"/>
      <c r="R685" s="4"/>
      <c r="S685" s="4"/>
      <c r="T685" s="4"/>
    </row>
    <row r="686" spans="1:20" ht="25.5" x14ac:dyDescent="0.25">
      <c r="A686" s="33" t="s">
        <v>1291</v>
      </c>
      <c r="B686" s="18" t="s">
        <v>1618</v>
      </c>
      <c r="C686" s="19" t="s">
        <v>12</v>
      </c>
      <c r="D686" s="20">
        <v>37</v>
      </c>
      <c r="E686" s="17">
        <f t="shared" si="394"/>
        <v>169.57</v>
      </c>
      <c r="F686" s="11">
        <f>TRUNC(E686*D686,2)</f>
        <v>6274.09</v>
      </c>
      <c r="G686" s="17">
        <f t="shared" ref="G686" si="400">TRUNC(E686*0.2693,2)</f>
        <v>45.66</v>
      </c>
      <c r="H686" s="21"/>
      <c r="I686" s="17">
        <f t="shared" si="396"/>
        <v>215.23</v>
      </c>
      <c r="J686" s="34">
        <f t="shared" si="397"/>
        <v>7963.51</v>
      </c>
      <c r="K686" s="4" t="s">
        <v>1269</v>
      </c>
      <c r="L686" s="4"/>
      <c r="M686" s="4"/>
      <c r="N686" s="4"/>
      <c r="O686" s="4"/>
      <c r="P686" s="4"/>
      <c r="Q686" s="4"/>
      <c r="R686" s="4"/>
      <c r="S686" s="4"/>
      <c r="T686" s="4"/>
    </row>
    <row r="687" spans="1:20" x14ac:dyDescent="0.25">
      <c r="A687" s="30" t="s">
        <v>1292</v>
      </c>
      <c r="B687" s="74" t="s">
        <v>1293</v>
      </c>
      <c r="C687" s="75"/>
      <c r="D687" s="75"/>
      <c r="E687" s="75"/>
      <c r="F687" s="75"/>
      <c r="G687" s="75"/>
      <c r="H687" s="75"/>
      <c r="I687" s="75"/>
      <c r="J687" s="76"/>
      <c r="K687" s="4" t="s">
        <v>1271</v>
      </c>
      <c r="L687" s="4"/>
      <c r="M687" s="4">
        <v>74869.649999999994</v>
      </c>
      <c r="N687" s="4"/>
      <c r="O687" s="4"/>
      <c r="P687" s="4"/>
      <c r="Q687" s="4"/>
      <c r="R687" s="4"/>
      <c r="S687" s="4"/>
      <c r="T687" s="4"/>
    </row>
    <row r="688" spans="1:20" x14ac:dyDescent="0.25">
      <c r="A688" s="30" t="s">
        <v>1294</v>
      </c>
      <c r="B688" s="74" t="s">
        <v>1295</v>
      </c>
      <c r="C688" s="75"/>
      <c r="D688" s="75"/>
      <c r="E688" s="75"/>
      <c r="F688" s="75"/>
      <c r="G688" s="75"/>
      <c r="H688" s="75"/>
      <c r="I688" s="75"/>
      <c r="J688" s="76"/>
      <c r="K688" s="4" t="s">
        <v>1273</v>
      </c>
      <c r="L688" s="4"/>
      <c r="M688" s="4"/>
      <c r="N688" s="4"/>
      <c r="O688" s="4"/>
      <c r="P688" s="4"/>
      <c r="Q688" s="4"/>
      <c r="R688" s="4"/>
      <c r="S688" s="4"/>
      <c r="T688" s="4"/>
    </row>
    <row r="689" spans="1:20" ht="25.5" x14ac:dyDescent="0.25">
      <c r="A689" s="33" t="s">
        <v>1296</v>
      </c>
      <c r="B689" s="18" t="s">
        <v>1297</v>
      </c>
      <c r="C689" s="19" t="s">
        <v>229</v>
      </c>
      <c r="D689" s="20">
        <v>450</v>
      </c>
      <c r="E689" s="17">
        <f t="shared" ref="E689:E696" si="401">ROUND(M700*(1-18%),2)</f>
        <v>5.19</v>
      </c>
      <c r="F689" s="11">
        <v>2848.5</v>
      </c>
      <c r="G689" s="17">
        <f t="shared" ref="G689:G696" si="402">TRUNC(E689*0.2693,2)</f>
        <v>1.39</v>
      </c>
      <c r="H689" s="21"/>
      <c r="I689" s="17">
        <f t="shared" ref="I689:I696" si="403">H689+G689+E689</f>
        <v>6.58</v>
      </c>
      <c r="J689" s="34">
        <f t="shared" ref="J689:J696" si="404">TRUNC(I689*D689,2)</f>
        <v>2961</v>
      </c>
      <c r="K689" s="4" t="s">
        <v>1275</v>
      </c>
      <c r="L689" s="4"/>
      <c r="M689" s="4"/>
      <c r="N689" s="4"/>
      <c r="O689" s="4"/>
      <c r="P689" s="4"/>
      <c r="Q689" s="4"/>
      <c r="R689" s="4"/>
      <c r="S689" s="4"/>
      <c r="T689" s="4"/>
    </row>
    <row r="690" spans="1:20" ht="76.5" x14ac:dyDescent="0.25">
      <c r="A690" s="33" t="s">
        <v>1298</v>
      </c>
      <c r="B690" s="18" t="s">
        <v>1299</v>
      </c>
      <c r="C690" s="19" t="s">
        <v>46</v>
      </c>
      <c r="D690" s="20">
        <v>377</v>
      </c>
      <c r="E690" s="17">
        <f t="shared" si="401"/>
        <v>15.97</v>
      </c>
      <c r="F690" s="11">
        <v>7343.96</v>
      </c>
      <c r="G690" s="17">
        <f t="shared" si="402"/>
        <v>4.3</v>
      </c>
      <c r="H690" s="21"/>
      <c r="I690" s="17">
        <f t="shared" si="403"/>
        <v>20.27</v>
      </c>
      <c r="J690" s="34">
        <f t="shared" si="404"/>
        <v>7641.79</v>
      </c>
      <c r="K690" s="4" t="s">
        <v>1277</v>
      </c>
      <c r="L690" s="4"/>
      <c r="M690" s="4">
        <v>5132.1000000000004</v>
      </c>
      <c r="N690" s="4"/>
      <c r="O690" s="4"/>
      <c r="P690" s="4"/>
      <c r="Q690" s="4"/>
      <c r="R690" s="4"/>
      <c r="S690" s="4"/>
      <c r="T690" s="4"/>
    </row>
    <row r="691" spans="1:20" ht="76.5" x14ac:dyDescent="0.25">
      <c r="A691" s="33" t="s">
        <v>1300</v>
      </c>
      <c r="B691" s="18" t="s">
        <v>1301</v>
      </c>
      <c r="C691" s="19" t="s">
        <v>46</v>
      </c>
      <c r="D691" s="20">
        <v>141</v>
      </c>
      <c r="E691" s="17">
        <f t="shared" si="401"/>
        <v>27.43</v>
      </c>
      <c r="F691" s="11">
        <v>4716.45</v>
      </c>
      <c r="G691" s="17">
        <f t="shared" si="402"/>
        <v>7.38</v>
      </c>
      <c r="H691" s="21"/>
      <c r="I691" s="17">
        <f t="shared" si="403"/>
        <v>34.81</v>
      </c>
      <c r="J691" s="34">
        <f t="shared" si="404"/>
        <v>4908.21</v>
      </c>
      <c r="K691" s="4" t="s">
        <v>1279</v>
      </c>
      <c r="L691" s="4"/>
      <c r="M691" s="4">
        <v>5526.16</v>
      </c>
      <c r="N691" s="4"/>
      <c r="O691" s="4"/>
      <c r="P691" s="4"/>
      <c r="Q691" s="4"/>
      <c r="R691" s="4"/>
      <c r="S691" s="4"/>
      <c r="T691" s="4"/>
    </row>
    <row r="692" spans="1:20" ht="32.25" customHeight="1" x14ac:dyDescent="0.25">
      <c r="A692" s="33" t="s">
        <v>1302</v>
      </c>
      <c r="B692" s="18" t="s">
        <v>1303</v>
      </c>
      <c r="C692" s="19" t="s">
        <v>46</v>
      </c>
      <c r="D692" s="20">
        <v>31</v>
      </c>
      <c r="E692" s="17">
        <f t="shared" si="401"/>
        <v>34.42</v>
      </c>
      <c r="F692" s="11">
        <v>1301.07</v>
      </c>
      <c r="G692" s="17">
        <f t="shared" si="402"/>
        <v>9.26</v>
      </c>
      <c r="H692" s="21"/>
      <c r="I692" s="17">
        <f t="shared" si="403"/>
        <v>43.68</v>
      </c>
      <c r="J692" s="34">
        <f t="shared" si="404"/>
        <v>1354.08</v>
      </c>
      <c r="K692" s="4" t="s">
        <v>1281</v>
      </c>
      <c r="L692" s="4"/>
      <c r="M692" s="4">
        <v>8166.6</v>
      </c>
      <c r="N692" s="4"/>
      <c r="O692" s="4"/>
      <c r="P692" s="4"/>
      <c r="Q692" s="4"/>
      <c r="R692" s="4"/>
      <c r="S692" s="4"/>
      <c r="T692" s="4"/>
    </row>
    <row r="693" spans="1:20" ht="63.75" x14ac:dyDescent="0.25">
      <c r="A693" s="33" t="s">
        <v>1304</v>
      </c>
      <c r="B693" s="18" t="s">
        <v>1305</v>
      </c>
      <c r="C693" s="19" t="s">
        <v>46</v>
      </c>
      <c r="D693" s="20">
        <v>161</v>
      </c>
      <c r="E693" s="17">
        <f t="shared" si="401"/>
        <v>85.09</v>
      </c>
      <c r="F693" s="11">
        <v>16706.97</v>
      </c>
      <c r="G693" s="17">
        <f t="shared" si="402"/>
        <v>22.91</v>
      </c>
      <c r="H693" s="21"/>
      <c r="I693" s="17">
        <f t="shared" si="403"/>
        <v>108</v>
      </c>
      <c r="J693" s="34">
        <f t="shared" si="404"/>
        <v>17388</v>
      </c>
      <c r="K693" s="4" t="s">
        <v>1283</v>
      </c>
      <c r="L693" s="4"/>
      <c r="M693" s="4">
        <v>1623.09</v>
      </c>
      <c r="N693" s="4"/>
      <c r="O693" s="4"/>
      <c r="P693" s="4"/>
      <c r="Q693" s="4"/>
      <c r="R693" s="4"/>
      <c r="S693" s="4"/>
      <c r="T693" s="4"/>
    </row>
    <row r="694" spans="1:20" ht="63.75" x14ac:dyDescent="0.25">
      <c r="A694" s="33" t="s">
        <v>1306</v>
      </c>
      <c r="B694" s="18" t="s">
        <v>1307</v>
      </c>
      <c r="C694" s="19" t="s">
        <v>46</v>
      </c>
      <c r="D694" s="20">
        <v>7</v>
      </c>
      <c r="E694" s="17">
        <f t="shared" si="401"/>
        <v>88.25</v>
      </c>
      <c r="F694" s="11">
        <v>753.34</v>
      </c>
      <c r="G694" s="17">
        <f t="shared" si="402"/>
        <v>23.76</v>
      </c>
      <c r="H694" s="21"/>
      <c r="I694" s="17">
        <f t="shared" si="403"/>
        <v>112.01</v>
      </c>
      <c r="J694" s="34">
        <f t="shared" si="404"/>
        <v>784.07</v>
      </c>
      <c r="K694" s="4" t="s">
        <v>1285</v>
      </c>
      <c r="L694" s="4"/>
      <c r="M694" s="4">
        <v>1817.4</v>
      </c>
      <c r="N694" s="4"/>
      <c r="O694" s="4"/>
      <c r="P694" s="4"/>
      <c r="Q694" s="4"/>
      <c r="R694" s="4"/>
      <c r="S694" s="4"/>
      <c r="T694" s="4"/>
    </row>
    <row r="695" spans="1:20" ht="76.5" x14ac:dyDescent="0.25">
      <c r="A695" s="33" t="s">
        <v>1308</v>
      </c>
      <c r="B695" s="18" t="s">
        <v>1309</v>
      </c>
      <c r="C695" s="19" t="s">
        <v>46</v>
      </c>
      <c r="D695" s="20">
        <v>51</v>
      </c>
      <c r="E695" s="17">
        <f t="shared" si="401"/>
        <v>41.98</v>
      </c>
      <c r="F695" s="11">
        <v>2610.69</v>
      </c>
      <c r="G695" s="17">
        <f t="shared" si="402"/>
        <v>11.3</v>
      </c>
      <c r="H695" s="21"/>
      <c r="I695" s="17">
        <f t="shared" si="403"/>
        <v>53.28</v>
      </c>
      <c r="J695" s="34">
        <f t="shared" si="404"/>
        <v>2717.28</v>
      </c>
      <c r="K695" s="4" t="s">
        <v>1287</v>
      </c>
      <c r="L695" s="4"/>
      <c r="M695" s="4">
        <v>140.5</v>
      </c>
      <c r="N695" s="4"/>
      <c r="O695" s="4"/>
      <c r="P695" s="4"/>
      <c r="Q695" s="4"/>
      <c r="R695" s="4"/>
      <c r="S695" s="4"/>
      <c r="T695" s="4"/>
    </row>
    <row r="696" spans="1:20" ht="38.25" x14ac:dyDescent="0.25">
      <c r="A696" s="33" t="s">
        <v>1310</v>
      </c>
      <c r="B696" s="18" t="s">
        <v>1311</v>
      </c>
      <c r="C696" s="19" t="s">
        <v>31</v>
      </c>
      <c r="D696" s="20">
        <v>1.04</v>
      </c>
      <c r="E696" s="17">
        <f t="shared" si="401"/>
        <v>1451.38</v>
      </c>
      <c r="F696" s="11">
        <v>1841.84</v>
      </c>
      <c r="G696" s="17">
        <f t="shared" si="402"/>
        <v>390.85</v>
      </c>
      <c r="H696" s="21"/>
      <c r="I696" s="17">
        <f t="shared" si="403"/>
        <v>1842.23</v>
      </c>
      <c r="J696" s="34">
        <f t="shared" si="404"/>
        <v>1915.91</v>
      </c>
      <c r="K696" s="4" t="s">
        <v>1289</v>
      </c>
      <c r="L696" s="4"/>
      <c r="M696" s="4">
        <v>1760</v>
      </c>
      <c r="N696" s="4"/>
      <c r="O696" s="4"/>
      <c r="P696" s="4"/>
      <c r="Q696" s="4"/>
      <c r="R696" s="4"/>
      <c r="S696" s="4"/>
      <c r="T696" s="4"/>
    </row>
    <row r="697" spans="1:20" ht="25.5" x14ac:dyDescent="0.25">
      <c r="A697" s="30" t="s">
        <v>1312</v>
      </c>
      <c r="B697" s="74" t="s">
        <v>1313</v>
      </c>
      <c r="C697" s="75"/>
      <c r="D697" s="75"/>
      <c r="E697" s="75"/>
      <c r="F697" s="75"/>
      <c r="G697" s="75"/>
      <c r="H697" s="75"/>
      <c r="I697" s="75"/>
      <c r="J697" s="76"/>
      <c r="K697" s="4" t="s">
        <v>1658</v>
      </c>
      <c r="L697" s="4"/>
      <c r="M697" s="4">
        <v>206.79</v>
      </c>
      <c r="N697" s="4"/>
      <c r="O697" s="4"/>
      <c r="P697" s="4"/>
      <c r="Q697" s="4"/>
      <c r="R697" s="4"/>
      <c r="S697" s="4"/>
      <c r="T697" s="4"/>
    </row>
    <row r="698" spans="1:20" ht="76.5" x14ac:dyDescent="0.25">
      <c r="A698" s="33" t="s">
        <v>1314</v>
      </c>
      <c r="B698" s="18" t="s">
        <v>1315</v>
      </c>
      <c r="C698" s="19" t="s">
        <v>46</v>
      </c>
      <c r="D698" s="20">
        <v>70</v>
      </c>
      <c r="E698" s="17">
        <f>ROUND(M709*(1-18%),2)</f>
        <v>50.04</v>
      </c>
      <c r="F698" s="11">
        <v>4271.3999999999996</v>
      </c>
      <c r="G698" s="17">
        <f t="shared" ref="G698:G701" si="405">TRUNC(E698*0.2693,2)</f>
        <v>13.47</v>
      </c>
      <c r="H698" s="21"/>
      <c r="I698" s="17">
        <f t="shared" ref="I698:I701" si="406">H698+G698+E698</f>
        <v>63.51</v>
      </c>
      <c r="J698" s="34">
        <f t="shared" ref="J698:J701" si="407">TRUNC(I698*D698,2)</f>
        <v>4445.7</v>
      </c>
      <c r="K698" s="4" t="s">
        <v>1291</v>
      </c>
      <c r="L698" s="4"/>
      <c r="M698" s="4"/>
      <c r="N698" s="4"/>
      <c r="O698" s="4"/>
      <c r="P698" s="4"/>
      <c r="Q698" s="4"/>
      <c r="R698" s="4"/>
      <c r="S698" s="4"/>
      <c r="T698" s="4"/>
    </row>
    <row r="699" spans="1:20" ht="76.5" x14ac:dyDescent="0.25">
      <c r="A699" s="33" t="s">
        <v>1316</v>
      </c>
      <c r="B699" s="18" t="s">
        <v>1317</v>
      </c>
      <c r="C699" s="19" t="s">
        <v>46</v>
      </c>
      <c r="D699" s="20">
        <v>200</v>
      </c>
      <c r="E699" s="17">
        <f>ROUND(M710*(1-18%),2)</f>
        <v>48.05</v>
      </c>
      <c r="F699" s="11">
        <v>11720</v>
      </c>
      <c r="G699" s="17">
        <f t="shared" si="405"/>
        <v>12.93</v>
      </c>
      <c r="H699" s="21"/>
      <c r="I699" s="17">
        <f t="shared" si="406"/>
        <v>60.98</v>
      </c>
      <c r="J699" s="34">
        <f t="shared" si="407"/>
        <v>12196</v>
      </c>
      <c r="K699" s="4" t="s">
        <v>1292</v>
      </c>
      <c r="L699" s="4"/>
      <c r="M699" s="4"/>
      <c r="N699" s="4"/>
      <c r="O699" s="4"/>
      <c r="P699" s="4"/>
      <c r="Q699" s="4"/>
      <c r="R699" s="4"/>
      <c r="S699" s="4"/>
      <c r="T699" s="4"/>
    </row>
    <row r="700" spans="1:20" ht="51" x14ac:dyDescent="0.25">
      <c r="A700" s="33" t="s">
        <v>1318</v>
      </c>
      <c r="B700" s="18" t="s">
        <v>1319</v>
      </c>
      <c r="C700" s="19" t="s">
        <v>46</v>
      </c>
      <c r="D700" s="20">
        <v>200</v>
      </c>
      <c r="E700" s="17">
        <f>ROUND(M711*(1-18%),2)</f>
        <v>4.72</v>
      </c>
      <c r="F700" s="11">
        <v>1152</v>
      </c>
      <c r="G700" s="17">
        <f t="shared" si="405"/>
        <v>1.27</v>
      </c>
      <c r="H700" s="21"/>
      <c r="I700" s="17">
        <f t="shared" si="406"/>
        <v>5.99</v>
      </c>
      <c r="J700" s="34">
        <f t="shared" si="407"/>
        <v>1198</v>
      </c>
      <c r="K700" s="4" t="s">
        <v>1294</v>
      </c>
      <c r="L700" s="4"/>
      <c r="M700" s="4">
        <v>6.33</v>
      </c>
      <c r="N700" s="4"/>
      <c r="O700" s="4"/>
      <c r="P700" s="4"/>
      <c r="Q700" s="4"/>
      <c r="R700" s="4"/>
      <c r="S700" s="4"/>
      <c r="T700" s="4"/>
    </row>
    <row r="701" spans="1:20" ht="51" x14ac:dyDescent="0.25">
      <c r="A701" s="33" t="s">
        <v>1320</v>
      </c>
      <c r="B701" s="18" t="s">
        <v>1321</v>
      </c>
      <c r="C701" s="19" t="s">
        <v>46</v>
      </c>
      <c r="D701" s="20">
        <v>70</v>
      </c>
      <c r="E701" s="17">
        <f>ROUND(M712*(1-18%),2)</f>
        <v>7.96</v>
      </c>
      <c r="F701" s="11">
        <v>679.7</v>
      </c>
      <c r="G701" s="17">
        <f t="shared" si="405"/>
        <v>2.14</v>
      </c>
      <c r="H701" s="21"/>
      <c r="I701" s="17">
        <f t="shared" si="406"/>
        <v>10.1</v>
      </c>
      <c r="J701" s="34">
        <f t="shared" si="407"/>
        <v>707</v>
      </c>
      <c r="K701" s="4" t="s">
        <v>1296</v>
      </c>
      <c r="L701" s="4"/>
      <c r="M701" s="4">
        <v>19.48</v>
      </c>
      <c r="N701" s="4"/>
      <c r="O701" s="4"/>
      <c r="P701" s="4"/>
      <c r="Q701" s="4"/>
      <c r="R701" s="4"/>
      <c r="S701" s="4"/>
      <c r="T701" s="4"/>
    </row>
    <row r="702" spans="1:20" x14ac:dyDescent="0.25">
      <c r="A702" s="30" t="s">
        <v>1322</v>
      </c>
      <c r="B702" s="74" t="s">
        <v>1323</v>
      </c>
      <c r="C702" s="75"/>
      <c r="D702" s="75"/>
      <c r="E702" s="75"/>
      <c r="F702" s="75"/>
      <c r="G702" s="75"/>
      <c r="H702" s="75"/>
      <c r="I702" s="75"/>
      <c r="J702" s="76"/>
      <c r="K702" s="4">
        <v>97327</v>
      </c>
      <c r="L702" s="4"/>
      <c r="M702" s="4">
        <v>33.450000000000003</v>
      </c>
      <c r="N702" s="4"/>
      <c r="O702" s="4"/>
      <c r="P702" s="4"/>
      <c r="Q702" s="4"/>
      <c r="R702" s="4"/>
      <c r="S702" s="4"/>
      <c r="T702" s="4"/>
    </row>
    <row r="703" spans="1:20" ht="51" x14ac:dyDescent="0.25">
      <c r="A703" s="33" t="s">
        <v>1324</v>
      </c>
      <c r="B703" s="18" t="s">
        <v>1325</v>
      </c>
      <c r="C703" s="19" t="s">
        <v>46</v>
      </c>
      <c r="D703" s="20">
        <v>80</v>
      </c>
      <c r="E703" s="17">
        <f t="shared" ref="E703:E715" si="408">ROUND(M714*(1-18%),2)</f>
        <v>27.9</v>
      </c>
      <c r="F703" s="11">
        <v>2722.4</v>
      </c>
      <c r="G703" s="17">
        <f t="shared" ref="G703:G715" si="409">TRUNC(E703*0.2693,2)</f>
        <v>7.51</v>
      </c>
      <c r="H703" s="21"/>
      <c r="I703" s="17">
        <f t="shared" ref="I703:I715" si="410">H703+G703+E703</f>
        <v>35.409999999999997</v>
      </c>
      <c r="J703" s="34">
        <f t="shared" ref="J703:J715" si="411">TRUNC(I703*D703,2)</f>
        <v>2832.8</v>
      </c>
      <c r="K703" s="4">
        <v>97328</v>
      </c>
      <c r="L703" s="4"/>
      <c r="M703" s="4">
        <v>41.97</v>
      </c>
      <c r="N703" s="4"/>
      <c r="O703" s="4"/>
      <c r="P703" s="4"/>
      <c r="Q703" s="4"/>
      <c r="R703" s="4"/>
      <c r="S703" s="4"/>
      <c r="T703" s="4"/>
    </row>
    <row r="704" spans="1:20" ht="63.75" x14ac:dyDescent="0.25">
      <c r="A704" s="33" t="s">
        <v>1326</v>
      </c>
      <c r="B704" s="18" t="s">
        <v>1327</v>
      </c>
      <c r="C704" s="19" t="s">
        <v>46</v>
      </c>
      <c r="D704" s="20">
        <v>140</v>
      </c>
      <c r="E704" s="17">
        <f t="shared" si="408"/>
        <v>8.17</v>
      </c>
      <c r="F704" s="11">
        <v>1394.4</v>
      </c>
      <c r="G704" s="17">
        <f t="shared" si="409"/>
        <v>2.2000000000000002</v>
      </c>
      <c r="H704" s="21"/>
      <c r="I704" s="17">
        <f t="shared" si="410"/>
        <v>10.370000000000001</v>
      </c>
      <c r="J704" s="34">
        <f t="shared" si="411"/>
        <v>1451.8</v>
      </c>
      <c r="K704" s="4">
        <v>97329</v>
      </c>
      <c r="L704" s="4"/>
      <c r="M704" s="4">
        <v>103.77</v>
      </c>
      <c r="N704" s="4"/>
      <c r="O704" s="4"/>
      <c r="P704" s="4"/>
      <c r="Q704" s="4"/>
      <c r="R704" s="4"/>
      <c r="S704" s="4"/>
      <c r="T704" s="4"/>
    </row>
    <row r="705" spans="1:20" ht="76.5" x14ac:dyDescent="0.25">
      <c r="A705" s="33" t="s">
        <v>972</v>
      </c>
      <c r="B705" s="18" t="s">
        <v>973</v>
      </c>
      <c r="C705" s="19" t="s">
        <v>12</v>
      </c>
      <c r="D705" s="20">
        <v>1</v>
      </c>
      <c r="E705" s="17">
        <f t="shared" si="408"/>
        <v>416.2</v>
      </c>
      <c r="F705" s="11">
        <v>507.56</v>
      </c>
      <c r="G705" s="17">
        <f t="shared" si="409"/>
        <v>112.08</v>
      </c>
      <c r="H705" s="21"/>
      <c r="I705" s="17">
        <f t="shared" si="410"/>
        <v>528.28</v>
      </c>
      <c r="J705" s="34">
        <f t="shared" si="411"/>
        <v>528.28</v>
      </c>
      <c r="K705" s="4" t="s">
        <v>1304</v>
      </c>
      <c r="L705" s="4"/>
      <c r="M705" s="4">
        <v>107.62</v>
      </c>
      <c r="N705" s="4"/>
      <c r="O705" s="4"/>
      <c r="P705" s="4"/>
      <c r="Q705" s="4"/>
      <c r="R705" s="4"/>
      <c r="S705" s="4"/>
      <c r="T705" s="4"/>
    </row>
    <row r="706" spans="1:20" ht="76.5" x14ac:dyDescent="0.25">
      <c r="A706" s="33" t="s">
        <v>974</v>
      </c>
      <c r="B706" s="18" t="s">
        <v>975</v>
      </c>
      <c r="C706" s="19" t="s">
        <v>12</v>
      </c>
      <c r="D706" s="20">
        <v>1</v>
      </c>
      <c r="E706" s="17">
        <f t="shared" si="408"/>
        <v>504.4</v>
      </c>
      <c r="F706" s="11">
        <v>615.12</v>
      </c>
      <c r="G706" s="17">
        <f t="shared" si="409"/>
        <v>135.83000000000001</v>
      </c>
      <c r="H706" s="21"/>
      <c r="I706" s="17">
        <f t="shared" si="410"/>
        <v>640.23</v>
      </c>
      <c r="J706" s="34">
        <f t="shared" si="411"/>
        <v>640.23</v>
      </c>
      <c r="K706" s="4" t="s">
        <v>1306</v>
      </c>
      <c r="L706" s="4"/>
      <c r="M706" s="4">
        <v>51.19</v>
      </c>
      <c r="N706" s="4"/>
      <c r="O706" s="4"/>
      <c r="P706" s="4"/>
      <c r="Q706" s="4"/>
      <c r="R706" s="4"/>
      <c r="S706" s="4"/>
      <c r="T706" s="4"/>
    </row>
    <row r="707" spans="1:20" ht="51" x14ac:dyDescent="0.25">
      <c r="A707" s="33" t="s">
        <v>984</v>
      </c>
      <c r="B707" s="18" t="s">
        <v>985</v>
      </c>
      <c r="C707" s="19" t="s">
        <v>46</v>
      </c>
      <c r="D707" s="20">
        <v>20</v>
      </c>
      <c r="E707" s="17">
        <f t="shared" si="408"/>
        <v>7.66</v>
      </c>
      <c r="F707" s="10"/>
      <c r="G707" s="17">
        <f t="shared" si="409"/>
        <v>2.06</v>
      </c>
      <c r="H707" s="21"/>
      <c r="I707" s="17">
        <f t="shared" si="410"/>
        <v>9.7200000000000006</v>
      </c>
      <c r="J707" s="34">
        <f t="shared" si="411"/>
        <v>194.4</v>
      </c>
      <c r="K707" s="4">
        <v>97330</v>
      </c>
      <c r="L707" s="4"/>
      <c r="M707" s="4">
        <v>1769.98</v>
      </c>
      <c r="N707" s="4"/>
      <c r="O707" s="4"/>
      <c r="P707" s="4"/>
      <c r="Q707" s="4"/>
      <c r="R707" s="4"/>
      <c r="S707" s="4"/>
      <c r="T707" s="4"/>
    </row>
    <row r="708" spans="1:20" ht="51" x14ac:dyDescent="0.25">
      <c r="A708" s="33" t="s">
        <v>1328</v>
      </c>
      <c r="B708" s="18" t="s">
        <v>1329</v>
      </c>
      <c r="C708" s="19" t="s">
        <v>12</v>
      </c>
      <c r="D708" s="20">
        <v>21</v>
      </c>
      <c r="E708" s="17">
        <f t="shared" si="408"/>
        <v>9.36</v>
      </c>
      <c r="F708" s="11">
        <v>239.82</v>
      </c>
      <c r="G708" s="17">
        <f t="shared" si="409"/>
        <v>2.52</v>
      </c>
      <c r="H708" s="21"/>
      <c r="I708" s="17">
        <f t="shared" si="410"/>
        <v>11.879999999999999</v>
      </c>
      <c r="J708" s="34">
        <f t="shared" si="411"/>
        <v>249.48</v>
      </c>
      <c r="K708" s="4" t="s">
        <v>1310</v>
      </c>
      <c r="L708" s="4"/>
      <c r="M708" s="4"/>
      <c r="N708" s="4"/>
      <c r="O708" s="4"/>
      <c r="P708" s="4"/>
      <c r="Q708" s="4"/>
      <c r="R708" s="4"/>
      <c r="S708" s="4"/>
      <c r="T708" s="4"/>
    </row>
    <row r="709" spans="1:20" ht="51" x14ac:dyDescent="0.25">
      <c r="A709" s="33" t="s">
        <v>1060</v>
      </c>
      <c r="B709" s="18" t="s">
        <v>1061</v>
      </c>
      <c r="C709" s="19" t="s">
        <v>12</v>
      </c>
      <c r="D709" s="20">
        <v>22</v>
      </c>
      <c r="E709" s="17">
        <f t="shared" si="408"/>
        <v>10.050000000000001</v>
      </c>
      <c r="F709" s="11">
        <v>269.72000000000003</v>
      </c>
      <c r="G709" s="17">
        <f t="shared" si="409"/>
        <v>2.7</v>
      </c>
      <c r="H709" s="21"/>
      <c r="I709" s="17">
        <f t="shared" si="410"/>
        <v>12.75</v>
      </c>
      <c r="J709" s="34">
        <f t="shared" si="411"/>
        <v>280.5</v>
      </c>
      <c r="K709" s="4" t="s">
        <v>1312</v>
      </c>
      <c r="L709" s="4"/>
      <c r="M709" s="4">
        <v>61.02</v>
      </c>
      <c r="N709" s="4"/>
      <c r="O709" s="4"/>
      <c r="P709" s="4"/>
      <c r="Q709" s="4"/>
      <c r="R709" s="4"/>
      <c r="S709" s="4"/>
      <c r="T709" s="4"/>
    </row>
    <row r="710" spans="1:20" ht="51" x14ac:dyDescent="0.25">
      <c r="A710" s="33" t="s">
        <v>1062</v>
      </c>
      <c r="B710" s="18" t="s">
        <v>1063</v>
      </c>
      <c r="C710" s="19" t="s">
        <v>12</v>
      </c>
      <c r="D710" s="20">
        <v>1</v>
      </c>
      <c r="E710" s="17">
        <f t="shared" si="408"/>
        <v>10.050000000000001</v>
      </c>
      <c r="F710" s="11">
        <v>12.26</v>
      </c>
      <c r="G710" s="17">
        <f t="shared" si="409"/>
        <v>2.7</v>
      </c>
      <c r="H710" s="21"/>
      <c r="I710" s="17">
        <f t="shared" si="410"/>
        <v>12.75</v>
      </c>
      <c r="J710" s="34">
        <f t="shared" si="411"/>
        <v>12.75</v>
      </c>
      <c r="K710" s="4" t="s">
        <v>1314</v>
      </c>
      <c r="L710" s="4"/>
      <c r="M710" s="4">
        <v>58.6</v>
      </c>
      <c r="N710" s="4"/>
      <c r="O710" s="4"/>
      <c r="P710" s="4"/>
      <c r="Q710" s="4"/>
      <c r="R710" s="4"/>
      <c r="S710" s="4"/>
      <c r="T710" s="4"/>
    </row>
    <row r="711" spans="1:20" ht="63.75" x14ac:dyDescent="0.25">
      <c r="A711" s="33" t="s">
        <v>990</v>
      </c>
      <c r="B711" s="18" t="s">
        <v>991</v>
      </c>
      <c r="C711" s="19" t="s">
        <v>46</v>
      </c>
      <c r="D711" s="20">
        <v>40</v>
      </c>
      <c r="E711" s="17">
        <f t="shared" si="408"/>
        <v>17.61</v>
      </c>
      <c r="F711" s="11">
        <v>858.8</v>
      </c>
      <c r="G711" s="17">
        <f t="shared" si="409"/>
        <v>4.74</v>
      </c>
      <c r="H711" s="21"/>
      <c r="I711" s="17">
        <f t="shared" si="410"/>
        <v>22.35</v>
      </c>
      <c r="J711" s="34">
        <f t="shared" si="411"/>
        <v>894</v>
      </c>
      <c r="K711" s="4" t="s">
        <v>1316</v>
      </c>
      <c r="L711" s="4"/>
      <c r="M711" s="4">
        <v>5.76</v>
      </c>
      <c r="N711" s="4"/>
      <c r="O711" s="4"/>
      <c r="P711" s="4"/>
      <c r="Q711" s="4"/>
      <c r="R711" s="4"/>
      <c r="S711" s="4"/>
      <c r="T711" s="4"/>
    </row>
    <row r="712" spans="1:20" ht="63.75" x14ac:dyDescent="0.25">
      <c r="A712" s="33" t="s">
        <v>996</v>
      </c>
      <c r="B712" s="18" t="s">
        <v>997</v>
      </c>
      <c r="C712" s="19" t="s">
        <v>46</v>
      </c>
      <c r="D712" s="20">
        <v>240</v>
      </c>
      <c r="E712" s="17">
        <f t="shared" si="408"/>
        <v>33.729999999999997</v>
      </c>
      <c r="F712" s="11">
        <v>9871.2000000000007</v>
      </c>
      <c r="G712" s="17">
        <f t="shared" si="409"/>
        <v>9.08</v>
      </c>
      <c r="H712" s="21"/>
      <c r="I712" s="17">
        <f t="shared" si="410"/>
        <v>42.809999999999995</v>
      </c>
      <c r="J712" s="34">
        <f t="shared" si="411"/>
        <v>10274.4</v>
      </c>
      <c r="K712" s="4">
        <v>89401</v>
      </c>
      <c r="L712" s="4"/>
      <c r="M712" s="4">
        <v>9.7100000000000009</v>
      </c>
      <c r="N712" s="4"/>
      <c r="O712" s="4"/>
      <c r="P712" s="4"/>
      <c r="Q712" s="4"/>
      <c r="R712" s="4"/>
      <c r="S712" s="4"/>
      <c r="T712" s="4"/>
    </row>
    <row r="713" spans="1:20" ht="25.5" x14ac:dyDescent="0.25">
      <c r="A713" s="33" t="s">
        <v>1330</v>
      </c>
      <c r="B713" s="18" t="s">
        <v>1331</v>
      </c>
      <c r="C713" s="19" t="s">
        <v>46</v>
      </c>
      <c r="D713" s="20">
        <v>4785</v>
      </c>
      <c r="E713" s="17">
        <f t="shared" si="408"/>
        <v>6.7</v>
      </c>
      <c r="F713" s="11">
        <v>39093.449999999997</v>
      </c>
      <c r="G713" s="17">
        <f t="shared" si="409"/>
        <v>1.8</v>
      </c>
      <c r="H713" s="21"/>
      <c r="I713" s="17">
        <f t="shared" si="410"/>
        <v>8.5</v>
      </c>
      <c r="J713" s="34">
        <f t="shared" si="411"/>
        <v>40672.5</v>
      </c>
      <c r="K713" s="4">
        <v>89865</v>
      </c>
      <c r="L713" s="4"/>
      <c r="M713" s="4"/>
      <c r="N713" s="4"/>
      <c r="O713" s="4"/>
      <c r="P713" s="4"/>
      <c r="Q713" s="4"/>
      <c r="R713" s="4"/>
      <c r="S713" s="4"/>
      <c r="T713" s="4"/>
    </row>
    <row r="714" spans="1:20" ht="25.5" x14ac:dyDescent="0.25">
      <c r="A714" s="33" t="s">
        <v>1332</v>
      </c>
      <c r="B714" s="18" t="s">
        <v>1333</v>
      </c>
      <c r="C714" s="19" t="s">
        <v>12</v>
      </c>
      <c r="D714" s="20">
        <v>1</v>
      </c>
      <c r="E714" s="17">
        <f t="shared" si="408"/>
        <v>387.71</v>
      </c>
      <c r="F714" s="11">
        <v>472.82</v>
      </c>
      <c r="G714" s="17">
        <f t="shared" si="409"/>
        <v>104.41</v>
      </c>
      <c r="H714" s="21"/>
      <c r="I714" s="17">
        <f t="shared" si="410"/>
        <v>492.12</v>
      </c>
      <c r="J714" s="34">
        <f t="shared" si="411"/>
        <v>492.12</v>
      </c>
      <c r="K714" s="4" t="s">
        <v>1322</v>
      </c>
      <c r="L714" s="4"/>
      <c r="M714" s="4">
        <v>34.03</v>
      </c>
      <c r="N714" s="4"/>
      <c r="O714" s="4"/>
      <c r="P714" s="4"/>
      <c r="Q714" s="4"/>
      <c r="R714" s="4"/>
      <c r="S714" s="4"/>
      <c r="T714" s="4"/>
    </row>
    <row r="715" spans="1:20" ht="25.5" x14ac:dyDescent="0.25">
      <c r="A715" s="33" t="s">
        <v>1081</v>
      </c>
      <c r="B715" s="18" t="s">
        <v>1082</v>
      </c>
      <c r="C715" s="19" t="s">
        <v>12</v>
      </c>
      <c r="D715" s="20">
        <v>1</v>
      </c>
      <c r="E715" s="17">
        <f t="shared" si="408"/>
        <v>114.15</v>
      </c>
      <c r="F715" s="11">
        <v>139.21</v>
      </c>
      <c r="G715" s="17">
        <f t="shared" si="409"/>
        <v>30.74</v>
      </c>
      <c r="H715" s="21"/>
      <c r="I715" s="17">
        <f t="shared" si="410"/>
        <v>144.89000000000001</v>
      </c>
      <c r="J715" s="34">
        <f t="shared" si="411"/>
        <v>144.88999999999999</v>
      </c>
      <c r="K715" s="4" t="s">
        <v>1324</v>
      </c>
      <c r="L715" s="4"/>
      <c r="M715" s="4">
        <v>9.9600000000000009</v>
      </c>
      <c r="N715" s="4"/>
      <c r="O715" s="4"/>
      <c r="P715" s="4"/>
      <c r="Q715" s="4"/>
      <c r="R715" s="4"/>
      <c r="S715" s="4"/>
      <c r="T715" s="4"/>
    </row>
    <row r="716" spans="1:20" x14ac:dyDescent="0.25">
      <c r="A716" s="71" t="s">
        <v>13</v>
      </c>
      <c r="B716" s="72"/>
      <c r="C716" s="72"/>
      <c r="D716" s="72"/>
      <c r="E716" s="72"/>
      <c r="F716" s="72"/>
      <c r="G716" s="72"/>
      <c r="H716" s="72"/>
      <c r="I716" s="73"/>
      <c r="J716" s="32">
        <f>SUM(J676:J715)</f>
        <v>425740.07000000007</v>
      </c>
      <c r="K716" s="4" t="s">
        <v>1326</v>
      </c>
      <c r="L716" s="4"/>
      <c r="M716" s="4">
        <v>507.56</v>
      </c>
      <c r="N716" s="4"/>
      <c r="O716" s="4"/>
      <c r="P716" s="4"/>
      <c r="Q716" s="4"/>
      <c r="R716" s="4"/>
      <c r="S716" s="4"/>
      <c r="T716" s="4"/>
    </row>
    <row r="717" spans="1:20" x14ac:dyDescent="0.25">
      <c r="A717" s="30" t="s">
        <v>1334</v>
      </c>
      <c r="B717" s="74" t="s">
        <v>1335</v>
      </c>
      <c r="C717" s="75"/>
      <c r="D717" s="75"/>
      <c r="E717" s="75"/>
      <c r="F717" s="75"/>
      <c r="G717" s="75"/>
      <c r="H717" s="75"/>
      <c r="I717" s="75"/>
      <c r="J717" s="76"/>
      <c r="K717" s="4" t="s">
        <v>972</v>
      </c>
      <c r="L717" s="4"/>
      <c r="M717" s="4">
        <v>615.12</v>
      </c>
      <c r="N717" s="4"/>
      <c r="O717" s="4"/>
      <c r="P717" s="4"/>
      <c r="Q717" s="4"/>
      <c r="R717" s="4"/>
      <c r="S717" s="4"/>
      <c r="T717" s="4"/>
    </row>
    <row r="718" spans="1:20" x14ac:dyDescent="0.25">
      <c r="A718" s="30" t="s">
        <v>1336</v>
      </c>
      <c r="B718" s="74" t="s">
        <v>1337</v>
      </c>
      <c r="C718" s="75"/>
      <c r="D718" s="75"/>
      <c r="E718" s="75"/>
      <c r="F718" s="75"/>
      <c r="G718" s="75"/>
      <c r="H718" s="75"/>
      <c r="I718" s="75"/>
      <c r="J718" s="76"/>
      <c r="K718" s="4" t="s">
        <v>974</v>
      </c>
      <c r="L718" s="4"/>
      <c r="M718" s="4">
        <v>9.34</v>
      </c>
      <c r="N718" s="4"/>
      <c r="O718" s="4"/>
      <c r="P718" s="4"/>
      <c r="Q718" s="4"/>
      <c r="R718" s="4"/>
      <c r="S718" s="4"/>
      <c r="T718" s="4"/>
    </row>
    <row r="719" spans="1:20" x14ac:dyDescent="0.25">
      <c r="A719" s="30" t="s">
        <v>1338</v>
      </c>
      <c r="B719" s="74" t="s">
        <v>821</v>
      </c>
      <c r="C719" s="75"/>
      <c r="D719" s="75"/>
      <c r="E719" s="75"/>
      <c r="F719" s="75"/>
      <c r="G719" s="75"/>
      <c r="H719" s="75"/>
      <c r="I719" s="75"/>
      <c r="J719" s="76"/>
      <c r="K719" s="4">
        <v>91871</v>
      </c>
      <c r="L719" s="4"/>
      <c r="M719" s="4">
        <v>11.42</v>
      </c>
      <c r="N719" s="4"/>
      <c r="O719" s="4"/>
      <c r="P719" s="4"/>
      <c r="Q719" s="4"/>
      <c r="R719" s="4"/>
      <c r="S719" s="4"/>
      <c r="T719" s="4"/>
    </row>
    <row r="720" spans="1:20" ht="25.5" x14ac:dyDescent="0.25">
      <c r="A720" s="33" t="s">
        <v>1339</v>
      </c>
      <c r="B720" s="18" t="s">
        <v>1340</v>
      </c>
      <c r="C720" s="19" t="s">
        <v>12</v>
      </c>
      <c r="D720" s="20">
        <v>1</v>
      </c>
      <c r="E720" s="17">
        <f>ROUND(M731*(1-18%),2)</f>
        <v>22.77</v>
      </c>
      <c r="F720" s="11">
        <v>27.77</v>
      </c>
      <c r="G720" s="17">
        <f t="shared" ref="G720:G723" si="412">TRUNC(E720*0.2693,2)</f>
        <v>6.13</v>
      </c>
      <c r="H720" s="21"/>
      <c r="I720" s="17">
        <f t="shared" ref="I720:I723" si="413">H720+G720+E720</f>
        <v>28.9</v>
      </c>
      <c r="J720" s="34">
        <f t="shared" ref="J720:J723" si="414">TRUNC(I720*D720,2)</f>
        <v>28.9</v>
      </c>
      <c r="K720" s="4">
        <v>93654</v>
      </c>
      <c r="L720" s="4"/>
      <c r="M720" s="4">
        <v>12.26</v>
      </c>
      <c r="N720" s="4"/>
      <c r="O720" s="4"/>
      <c r="P720" s="4"/>
      <c r="Q720" s="4"/>
      <c r="R720" s="4"/>
      <c r="S720" s="4"/>
      <c r="T720" s="4"/>
    </row>
    <row r="721" spans="1:20" ht="76.5" x14ac:dyDescent="0.25">
      <c r="A721" s="33" t="s">
        <v>1341</v>
      </c>
      <c r="B721" s="18" t="s">
        <v>1342</v>
      </c>
      <c r="C721" s="19" t="s">
        <v>46</v>
      </c>
      <c r="D721" s="20">
        <v>51.5</v>
      </c>
      <c r="E721" s="17">
        <f>ROUND(M732*(1-18%),2)</f>
        <v>61.15</v>
      </c>
      <c r="F721" s="11">
        <v>3840.35</v>
      </c>
      <c r="G721" s="17">
        <f t="shared" si="412"/>
        <v>16.46</v>
      </c>
      <c r="H721" s="21"/>
      <c r="I721" s="17">
        <f t="shared" si="413"/>
        <v>77.61</v>
      </c>
      <c r="J721" s="34">
        <f t="shared" si="414"/>
        <v>3996.91</v>
      </c>
      <c r="K721" s="4">
        <v>93655</v>
      </c>
      <c r="L721" s="4"/>
      <c r="M721" s="4">
        <v>12.26</v>
      </c>
      <c r="N721" s="4"/>
      <c r="O721" s="4"/>
      <c r="P721" s="4"/>
      <c r="Q721" s="4"/>
      <c r="R721" s="4"/>
      <c r="S721" s="4"/>
      <c r="T721" s="4"/>
    </row>
    <row r="722" spans="1:20" ht="76.5" x14ac:dyDescent="0.25">
      <c r="A722" s="33" t="s">
        <v>1343</v>
      </c>
      <c r="B722" s="18" t="s">
        <v>1344</v>
      </c>
      <c r="C722" s="19" t="s">
        <v>12</v>
      </c>
      <c r="D722" s="20">
        <v>5</v>
      </c>
      <c r="E722" s="17">
        <f>ROUND(M733*(1-18%),2)</f>
        <v>73.739999999999995</v>
      </c>
      <c r="F722" s="11">
        <v>449.65</v>
      </c>
      <c r="G722" s="17">
        <f t="shared" si="412"/>
        <v>19.850000000000001</v>
      </c>
      <c r="H722" s="21"/>
      <c r="I722" s="17">
        <f t="shared" si="413"/>
        <v>93.59</v>
      </c>
      <c r="J722" s="34">
        <f t="shared" si="414"/>
        <v>467.95</v>
      </c>
      <c r="K722" s="4">
        <v>93656</v>
      </c>
      <c r="L722" s="4"/>
      <c r="M722" s="4">
        <v>21.47</v>
      </c>
      <c r="N722" s="4"/>
      <c r="O722" s="4"/>
      <c r="P722" s="4"/>
      <c r="Q722" s="4"/>
      <c r="R722" s="4"/>
      <c r="S722" s="4"/>
      <c r="T722" s="4"/>
    </row>
    <row r="723" spans="1:20" ht="63.75" x14ac:dyDescent="0.25">
      <c r="A723" s="33" t="s">
        <v>1345</v>
      </c>
      <c r="B723" s="18" t="s">
        <v>1346</v>
      </c>
      <c r="C723" s="19" t="s">
        <v>12</v>
      </c>
      <c r="D723" s="20">
        <v>2</v>
      </c>
      <c r="E723" s="17">
        <f>ROUND(M734*(1-18%),2)</f>
        <v>100.61</v>
      </c>
      <c r="F723" s="11">
        <v>245.4</v>
      </c>
      <c r="G723" s="17">
        <f t="shared" si="412"/>
        <v>27.09</v>
      </c>
      <c r="H723" s="21"/>
      <c r="I723" s="17">
        <f t="shared" si="413"/>
        <v>127.7</v>
      </c>
      <c r="J723" s="34">
        <f t="shared" si="414"/>
        <v>255.4</v>
      </c>
      <c r="K723" s="4">
        <v>95749</v>
      </c>
      <c r="L723" s="4"/>
      <c r="M723" s="4">
        <v>41.13</v>
      </c>
      <c r="N723" s="4"/>
      <c r="O723" s="4"/>
      <c r="P723" s="4"/>
      <c r="Q723" s="4"/>
      <c r="R723" s="4"/>
      <c r="S723" s="4"/>
      <c r="T723" s="4"/>
    </row>
    <row r="724" spans="1:20" x14ac:dyDescent="0.25">
      <c r="A724" s="30" t="s">
        <v>1347</v>
      </c>
      <c r="B724" s="74" t="s">
        <v>566</v>
      </c>
      <c r="C724" s="75"/>
      <c r="D724" s="75"/>
      <c r="E724" s="75"/>
      <c r="F724" s="75"/>
      <c r="G724" s="75"/>
      <c r="H724" s="75"/>
      <c r="I724" s="75"/>
      <c r="J724" s="76"/>
      <c r="K724" s="4">
        <v>95752</v>
      </c>
      <c r="L724" s="4"/>
      <c r="M724" s="4">
        <v>8.17</v>
      </c>
      <c r="N724" s="4"/>
      <c r="O724" s="4"/>
      <c r="P724" s="4"/>
      <c r="Q724" s="4"/>
      <c r="R724" s="4"/>
      <c r="S724" s="4"/>
      <c r="T724" s="4"/>
    </row>
    <row r="725" spans="1:20" x14ac:dyDescent="0.25">
      <c r="A725" s="30" t="s">
        <v>1348</v>
      </c>
      <c r="B725" s="74" t="s">
        <v>1349</v>
      </c>
      <c r="C725" s="75"/>
      <c r="D725" s="75"/>
      <c r="E725" s="75"/>
      <c r="F725" s="75"/>
      <c r="G725" s="75"/>
      <c r="H725" s="75"/>
      <c r="I725" s="75"/>
      <c r="J725" s="76"/>
      <c r="K725" s="4" t="s">
        <v>1330</v>
      </c>
      <c r="L725" s="4"/>
      <c r="M725" s="4">
        <v>472.82</v>
      </c>
      <c r="N725" s="4"/>
      <c r="O725" s="4"/>
      <c r="P725" s="4"/>
      <c r="Q725" s="4"/>
      <c r="R725" s="4"/>
      <c r="S725" s="4"/>
      <c r="T725" s="4"/>
    </row>
    <row r="726" spans="1:20" ht="89.25" x14ac:dyDescent="0.25">
      <c r="A726" s="33" t="s">
        <v>1350</v>
      </c>
      <c r="B726" s="18" t="s">
        <v>1351</v>
      </c>
      <c r="C726" s="19" t="s">
        <v>12</v>
      </c>
      <c r="D726" s="20">
        <v>2</v>
      </c>
      <c r="E726" s="17">
        <f>ROUND(M737*(1-18%),2)</f>
        <v>948.08</v>
      </c>
      <c r="F726" s="11">
        <v>2284.88</v>
      </c>
      <c r="G726" s="17">
        <f t="shared" ref="G726" si="415">TRUNC(E726*0.2693,2)</f>
        <v>255.31</v>
      </c>
      <c r="H726" s="21"/>
      <c r="I726" s="17">
        <f t="shared" ref="I726" si="416">H726+G726+E726</f>
        <v>1203.3900000000001</v>
      </c>
      <c r="J726" s="34">
        <f t="shared" ref="J726" si="417">TRUNC(I726*D726,2)</f>
        <v>2406.7800000000002</v>
      </c>
      <c r="K726" s="4" t="s">
        <v>1332</v>
      </c>
      <c r="L726" s="4"/>
      <c r="M726" s="4">
        <v>139.21</v>
      </c>
      <c r="N726" s="4"/>
      <c r="O726" s="4"/>
      <c r="P726" s="4"/>
      <c r="Q726" s="4"/>
      <c r="R726" s="4"/>
      <c r="S726" s="4"/>
      <c r="T726" s="4"/>
    </row>
    <row r="727" spans="1:20" x14ac:dyDescent="0.25">
      <c r="A727" s="30" t="s">
        <v>1352</v>
      </c>
      <c r="B727" s="74" t="s">
        <v>1353</v>
      </c>
      <c r="C727" s="75"/>
      <c r="D727" s="75"/>
      <c r="E727" s="75"/>
      <c r="F727" s="75"/>
      <c r="G727" s="75"/>
      <c r="H727" s="75"/>
      <c r="I727" s="75"/>
      <c r="J727" s="76"/>
      <c r="K727" s="4" t="s">
        <v>1081</v>
      </c>
      <c r="L727" s="4"/>
      <c r="M727" s="4"/>
      <c r="N727" s="4"/>
      <c r="O727" s="4"/>
      <c r="P727" s="4"/>
      <c r="Q727" s="4"/>
      <c r="R727" s="4"/>
      <c r="S727" s="4"/>
      <c r="T727" s="4"/>
    </row>
    <row r="728" spans="1:20" ht="25.5" x14ac:dyDescent="0.25">
      <c r="A728" s="33" t="s">
        <v>1354</v>
      </c>
      <c r="B728" s="18" t="s">
        <v>1355</v>
      </c>
      <c r="C728" s="19" t="s">
        <v>12</v>
      </c>
      <c r="D728" s="20">
        <v>19</v>
      </c>
      <c r="E728" s="17">
        <f>ROUND(M739*(1-18%),2)</f>
        <v>157.94</v>
      </c>
      <c r="F728" s="11">
        <v>3659.59</v>
      </c>
      <c r="G728" s="17">
        <f t="shared" ref="G728" si="418">TRUNC(E728*0.2693,2)</f>
        <v>42.53</v>
      </c>
      <c r="H728" s="21"/>
      <c r="I728" s="17">
        <f t="shared" ref="I728" si="419">H728+G728+E728</f>
        <v>200.47</v>
      </c>
      <c r="J728" s="34">
        <f t="shared" ref="J728" si="420">TRUNC(I728*D728,2)</f>
        <v>3808.93</v>
      </c>
      <c r="K728" s="4" t="s">
        <v>1642</v>
      </c>
      <c r="L728" s="4"/>
      <c r="M728" s="4"/>
      <c r="N728" s="4"/>
      <c r="O728" s="4"/>
      <c r="P728" s="4"/>
      <c r="Q728" s="4"/>
      <c r="R728" s="4"/>
      <c r="S728" s="4"/>
      <c r="T728" s="4"/>
    </row>
    <row r="729" spans="1:20" x14ac:dyDescent="0.25">
      <c r="A729" s="71" t="s">
        <v>13</v>
      </c>
      <c r="B729" s="72"/>
      <c r="C729" s="72"/>
      <c r="D729" s="72"/>
      <c r="E729" s="72"/>
      <c r="F729" s="72"/>
      <c r="G729" s="72"/>
      <c r="H729" s="72"/>
      <c r="I729" s="73"/>
      <c r="J729" s="32">
        <f>SUM(J720:J728)</f>
        <v>10964.87</v>
      </c>
      <c r="K729" s="4" t="s">
        <v>1334</v>
      </c>
      <c r="L729" s="4"/>
      <c r="M729" s="4"/>
      <c r="N729" s="4"/>
      <c r="O729" s="4"/>
      <c r="P729" s="4"/>
      <c r="Q729" s="4"/>
      <c r="R729" s="4"/>
      <c r="S729" s="4"/>
      <c r="T729" s="4"/>
    </row>
    <row r="730" spans="1:20" x14ac:dyDescent="0.25">
      <c r="A730" s="77" t="s">
        <v>190</v>
      </c>
      <c r="B730" s="78"/>
      <c r="C730" s="78"/>
      <c r="D730" s="78"/>
      <c r="E730" s="78"/>
      <c r="F730" s="78"/>
      <c r="G730" s="78"/>
      <c r="H730" s="78"/>
      <c r="I730" s="79"/>
      <c r="J730" s="35">
        <f>J729+J716+J673+J494+J354+J145+J104</f>
        <v>3514020.3699999987</v>
      </c>
      <c r="K730" s="4" t="s">
        <v>1336</v>
      </c>
      <c r="L730" s="4"/>
      <c r="M730" s="4"/>
      <c r="N730" s="4"/>
      <c r="O730" s="4"/>
      <c r="P730" s="4"/>
      <c r="Q730" s="4"/>
      <c r="R730" s="4"/>
      <c r="S730" s="4"/>
      <c r="T730" s="4"/>
    </row>
    <row r="731" spans="1:20" x14ac:dyDescent="0.25">
      <c r="A731" s="36"/>
      <c r="B731" s="22"/>
      <c r="C731" s="22"/>
      <c r="D731" s="22"/>
      <c r="E731" s="15"/>
      <c r="F731" s="15"/>
      <c r="G731" s="15"/>
      <c r="H731" s="15"/>
      <c r="I731" s="15"/>
      <c r="J731" s="37"/>
      <c r="K731" s="4" t="s">
        <v>1338</v>
      </c>
      <c r="L731" s="4"/>
      <c r="M731" s="4">
        <v>27.77</v>
      </c>
      <c r="N731" s="4"/>
      <c r="O731" s="4"/>
      <c r="P731" s="4"/>
      <c r="Q731" s="4"/>
      <c r="R731" s="4"/>
      <c r="S731" s="4"/>
      <c r="T731" s="4"/>
    </row>
    <row r="732" spans="1:20" ht="15.75" x14ac:dyDescent="0.25">
      <c r="A732" s="83" t="s">
        <v>1602</v>
      </c>
      <c r="B732" s="84"/>
      <c r="C732" s="84"/>
      <c r="D732" s="84"/>
      <c r="E732" s="84"/>
      <c r="F732" s="84"/>
      <c r="G732" s="84"/>
      <c r="H732" s="84"/>
      <c r="I732" s="84"/>
      <c r="J732" s="85"/>
      <c r="K732" s="4" t="s">
        <v>1339</v>
      </c>
      <c r="L732" s="4"/>
      <c r="M732" s="4">
        <v>74.569999999999993</v>
      </c>
      <c r="N732" s="4"/>
      <c r="O732" s="4"/>
      <c r="P732" s="4"/>
      <c r="Q732" s="4"/>
      <c r="R732" s="4"/>
      <c r="S732" s="4"/>
      <c r="T732" s="4"/>
    </row>
    <row r="733" spans="1:20" x14ac:dyDescent="0.25">
      <c r="A733" s="36"/>
      <c r="B733" s="22"/>
      <c r="C733" s="22"/>
      <c r="D733" s="22"/>
      <c r="E733" s="15"/>
      <c r="F733" s="15"/>
      <c r="G733" s="15"/>
      <c r="H733" s="15"/>
      <c r="I733" s="15"/>
      <c r="J733" s="37"/>
      <c r="K733" s="4">
        <v>92367</v>
      </c>
      <c r="L733" s="4"/>
      <c r="M733" s="4">
        <v>89.93</v>
      </c>
      <c r="N733" s="4"/>
      <c r="O733" s="4"/>
      <c r="P733" s="4"/>
      <c r="Q733" s="4"/>
      <c r="R733" s="4"/>
      <c r="S733" s="4"/>
      <c r="T733" s="4"/>
    </row>
    <row r="734" spans="1:20" ht="30" x14ac:dyDescent="0.25">
      <c r="A734" s="38" t="s">
        <v>2</v>
      </c>
      <c r="B734" s="3" t="s">
        <v>3</v>
      </c>
      <c r="C734" s="3" t="s">
        <v>4</v>
      </c>
      <c r="D734" s="3" t="s">
        <v>5</v>
      </c>
      <c r="E734" s="9" t="s">
        <v>191</v>
      </c>
      <c r="F734" s="9" t="s">
        <v>192</v>
      </c>
      <c r="G734" s="9" t="s">
        <v>193</v>
      </c>
      <c r="H734" s="9" t="s">
        <v>194</v>
      </c>
      <c r="I734" s="9" t="s">
        <v>195</v>
      </c>
      <c r="J734" s="39" t="s">
        <v>196</v>
      </c>
      <c r="K734" s="4">
        <v>92390</v>
      </c>
      <c r="L734" s="4"/>
      <c r="M734" s="4">
        <v>122.7</v>
      </c>
      <c r="N734" s="4"/>
      <c r="O734" s="4"/>
      <c r="P734" s="4"/>
      <c r="Q734" s="4"/>
      <c r="R734" s="4"/>
      <c r="S734" s="4"/>
      <c r="T734" s="4"/>
    </row>
    <row r="735" spans="1:20" x14ac:dyDescent="0.25">
      <c r="A735" s="30" t="s">
        <v>6</v>
      </c>
      <c r="B735" s="80" t="s">
        <v>7</v>
      </c>
      <c r="C735" s="81"/>
      <c r="D735" s="81"/>
      <c r="E735" s="81"/>
      <c r="F735" s="81"/>
      <c r="G735" s="81"/>
      <c r="H735" s="81"/>
      <c r="I735" s="81"/>
      <c r="J735" s="82"/>
      <c r="K735" s="4">
        <v>92642</v>
      </c>
      <c r="L735" s="4"/>
      <c r="M735" s="4"/>
      <c r="N735" s="4"/>
      <c r="O735" s="4"/>
      <c r="P735" s="4"/>
      <c r="Q735" s="4"/>
      <c r="R735" s="4"/>
      <c r="S735" s="4"/>
      <c r="T735" s="4"/>
    </row>
    <row r="736" spans="1:20" x14ac:dyDescent="0.25">
      <c r="A736" s="30" t="s">
        <v>8</v>
      </c>
      <c r="B736" s="80" t="s">
        <v>9</v>
      </c>
      <c r="C736" s="81"/>
      <c r="D736" s="81"/>
      <c r="E736" s="81"/>
      <c r="F736" s="81"/>
      <c r="G736" s="81"/>
      <c r="H736" s="81"/>
      <c r="I736" s="81"/>
      <c r="J736" s="82"/>
      <c r="K736" s="4" t="s">
        <v>1347</v>
      </c>
      <c r="L736" s="4"/>
      <c r="M736" s="4"/>
      <c r="N736" s="4"/>
      <c r="O736" s="4"/>
      <c r="P736" s="4"/>
      <c r="Q736" s="4"/>
      <c r="R736" s="4"/>
      <c r="S736" s="4"/>
      <c r="T736" s="4"/>
    </row>
    <row r="737" spans="1:22" ht="25.5" x14ac:dyDescent="0.25">
      <c r="A737" s="33" t="s">
        <v>197</v>
      </c>
      <c r="B737" s="18" t="s">
        <v>198</v>
      </c>
      <c r="C737" s="19" t="s">
        <v>12</v>
      </c>
      <c r="D737" s="20">
        <v>16</v>
      </c>
      <c r="E737" s="17">
        <f>ROUND(M748*(1-18%),2)</f>
        <v>11.48</v>
      </c>
      <c r="F737" s="10">
        <v>224</v>
      </c>
      <c r="G737" s="17">
        <f>TRUNC(E737*0.2693,2)</f>
        <v>3.09</v>
      </c>
      <c r="H737" s="17"/>
      <c r="I737" s="17">
        <f>H737+G737+E737</f>
        <v>14.57</v>
      </c>
      <c r="J737" s="34">
        <f>TRUNC(I737*D737,2)</f>
        <v>233.12</v>
      </c>
      <c r="K737" s="4" t="s">
        <v>1348</v>
      </c>
      <c r="L737" s="4"/>
      <c r="M737" s="4">
        <v>1156.2</v>
      </c>
      <c r="N737" s="4"/>
      <c r="O737" s="4"/>
      <c r="P737" s="4"/>
      <c r="Q737" s="4"/>
      <c r="R737" s="4"/>
      <c r="S737" s="4"/>
      <c r="T737" s="4"/>
    </row>
    <row r="738" spans="1:22" ht="25.5" x14ac:dyDescent="0.25">
      <c r="A738" s="33" t="s">
        <v>199</v>
      </c>
      <c r="B738" s="18" t="s">
        <v>200</v>
      </c>
      <c r="C738" s="19" t="s">
        <v>12</v>
      </c>
      <c r="D738" s="20">
        <v>4</v>
      </c>
      <c r="E738" s="17">
        <f>ROUND(M749*(1-18%),2)</f>
        <v>62.93</v>
      </c>
      <c r="F738" s="10">
        <v>306.95999999999998</v>
      </c>
      <c r="G738" s="17">
        <f>TRUNC(E738*0.2693,2)</f>
        <v>16.940000000000001</v>
      </c>
      <c r="H738" s="17"/>
      <c r="I738" s="17">
        <f>H738+G738+E738</f>
        <v>79.87</v>
      </c>
      <c r="J738" s="34">
        <f>TRUNC(I738*D738,2)</f>
        <v>319.48</v>
      </c>
      <c r="K738" s="4" t="s">
        <v>1350</v>
      </c>
      <c r="L738" s="4"/>
      <c r="M738" s="4"/>
      <c r="N738" s="4"/>
      <c r="O738" s="4"/>
      <c r="P738" s="4"/>
      <c r="Q738" s="4"/>
      <c r="R738" s="4"/>
      <c r="S738" s="4"/>
      <c r="T738" s="4"/>
    </row>
    <row r="739" spans="1:22" x14ac:dyDescent="0.25">
      <c r="A739" s="71" t="s">
        <v>13</v>
      </c>
      <c r="B739" s="72"/>
      <c r="C739" s="72"/>
      <c r="D739" s="72"/>
      <c r="E739" s="72"/>
      <c r="F739" s="72"/>
      <c r="G739" s="72"/>
      <c r="H739" s="72"/>
      <c r="I739" s="73"/>
      <c r="J739" s="32">
        <f>SUM(J737:J738)</f>
        <v>552.6</v>
      </c>
      <c r="K739" s="4" t="s">
        <v>1352</v>
      </c>
      <c r="L739" s="4"/>
      <c r="M739" s="4">
        <v>192.61</v>
      </c>
      <c r="N739" s="4"/>
      <c r="O739" s="4"/>
      <c r="P739" s="4"/>
      <c r="Q739" s="4"/>
      <c r="R739" s="4"/>
      <c r="S739" s="4"/>
      <c r="T739" s="4"/>
    </row>
    <row r="740" spans="1:22" x14ac:dyDescent="0.25">
      <c r="A740" s="30" t="s">
        <v>14</v>
      </c>
      <c r="B740" s="80" t="s">
        <v>15</v>
      </c>
      <c r="C740" s="81"/>
      <c r="D740" s="81"/>
      <c r="E740" s="81"/>
      <c r="F740" s="81"/>
      <c r="G740" s="81"/>
      <c r="H740" s="81"/>
      <c r="I740" s="81"/>
      <c r="J740" s="82"/>
      <c r="K740" s="4">
        <v>83635</v>
      </c>
      <c r="L740" s="4"/>
      <c r="M740" s="4"/>
      <c r="N740" s="4"/>
      <c r="O740" s="4"/>
      <c r="P740" s="4"/>
      <c r="Q740" s="4"/>
      <c r="R740" s="4"/>
      <c r="S740" s="4"/>
      <c r="T740" s="4"/>
    </row>
    <row r="741" spans="1:22" ht="25.5" x14ac:dyDescent="0.25">
      <c r="A741" s="30" t="s">
        <v>75</v>
      </c>
      <c r="B741" s="80" t="s">
        <v>76</v>
      </c>
      <c r="C741" s="81"/>
      <c r="D741" s="81"/>
      <c r="E741" s="81"/>
      <c r="F741" s="81"/>
      <c r="G741" s="81"/>
      <c r="H741" s="81"/>
      <c r="I741" s="81"/>
      <c r="J741" s="82"/>
      <c r="K741" s="4" t="s">
        <v>1642</v>
      </c>
      <c r="L741" s="4"/>
      <c r="M741" s="4"/>
      <c r="N741" s="4"/>
      <c r="O741" s="4"/>
      <c r="P741" s="4"/>
      <c r="Q741" s="4"/>
      <c r="R741" s="4"/>
      <c r="S741" s="4"/>
      <c r="T741" s="4"/>
    </row>
    <row r="742" spans="1:22" s="8" customFormat="1" x14ac:dyDescent="0.25">
      <c r="A742" s="30" t="s">
        <v>1356</v>
      </c>
      <c r="B742" s="80" t="s">
        <v>1357</v>
      </c>
      <c r="C742" s="81"/>
      <c r="D742" s="81"/>
      <c r="E742" s="81"/>
      <c r="F742" s="81"/>
      <c r="G742" s="81"/>
      <c r="H742" s="81"/>
      <c r="I742" s="81"/>
      <c r="J742" s="82"/>
      <c r="K742" s="4" t="s">
        <v>190</v>
      </c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</row>
    <row r="743" spans="1:22" x14ac:dyDescent="0.25">
      <c r="A743" s="30" t="s">
        <v>1358</v>
      </c>
      <c r="B743" s="80" t="s">
        <v>1359</v>
      </c>
      <c r="C743" s="81"/>
      <c r="D743" s="81"/>
      <c r="E743" s="81"/>
      <c r="F743" s="81"/>
      <c r="G743" s="81"/>
      <c r="H743" s="81"/>
      <c r="I743" s="81"/>
      <c r="J743" s="82"/>
    </row>
    <row r="744" spans="1:22" ht="30" x14ac:dyDescent="0.25">
      <c r="A744" s="33" t="s">
        <v>1360</v>
      </c>
      <c r="B744" s="18" t="s">
        <v>1361</v>
      </c>
      <c r="C744" s="19" t="s">
        <v>46</v>
      </c>
      <c r="D744" s="20">
        <v>42.69</v>
      </c>
      <c r="E744" s="17">
        <f>ROUND(M755*(1-18%),2)</f>
        <v>3.44</v>
      </c>
      <c r="F744" s="10">
        <v>179.29</v>
      </c>
      <c r="G744" s="17">
        <f>TRUNC(E744*0.2693,2)</f>
        <v>0.92</v>
      </c>
      <c r="H744" s="17"/>
      <c r="I744" s="17">
        <f>H744+G744+E744</f>
        <v>4.3600000000000003</v>
      </c>
      <c r="J744" s="34">
        <f>TRUNC(I744*D744,2)</f>
        <v>186.12</v>
      </c>
      <c r="K744" s="1" t="s">
        <v>1659</v>
      </c>
    </row>
    <row r="745" spans="1:22" ht="30" x14ac:dyDescent="0.25">
      <c r="A745" s="30" t="s">
        <v>1362</v>
      </c>
      <c r="B745" s="80" t="s">
        <v>1363</v>
      </c>
      <c r="C745" s="81"/>
      <c r="D745" s="81"/>
      <c r="E745" s="81"/>
      <c r="F745" s="81"/>
      <c r="G745" s="81"/>
      <c r="H745" s="81"/>
      <c r="I745" s="81"/>
      <c r="J745" s="82"/>
      <c r="L745" s="8"/>
      <c r="M745" s="8" t="s">
        <v>191</v>
      </c>
      <c r="N745" s="8"/>
      <c r="O745" s="8"/>
      <c r="P745" s="8"/>
      <c r="Q745" s="8"/>
      <c r="R745" s="8"/>
      <c r="S745" s="8"/>
      <c r="T745" s="8"/>
      <c r="U745" s="8"/>
      <c r="V745" s="8"/>
    </row>
    <row r="746" spans="1:22" ht="25.5" x14ac:dyDescent="0.25">
      <c r="A746" s="33" t="s">
        <v>1364</v>
      </c>
      <c r="B746" s="18" t="s">
        <v>1365</v>
      </c>
      <c r="C746" s="19" t="s">
        <v>12</v>
      </c>
      <c r="D746" s="20">
        <v>1</v>
      </c>
      <c r="E746" s="17">
        <f t="shared" ref="E746:E753" si="421">ROUND(M757*(1-18%),2)</f>
        <v>8.6199999999999992</v>
      </c>
      <c r="F746" s="10">
        <v>10.51</v>
      </c>
      <c r="G746" s="17">
        <f>TRUNC(E746*0.2693,2)</f>
        <v>2.3199999999999998</v>
      </c>
      <c r="H746" s="17"/>
      <c r="I746" s="17">
        <f>H746+G746+E746</f>
        <v>10.94</v>
      </c>
      <c r="J746" s="34">
        <f>TRUNC(I746*D746,2)</f>
        <v>10.94</v>
      </c>
      <c r="K746" s="8" t="s">
        <v>2</v>
      </c>
      <c r="L746" s="4"/>
      <c r="M746" s="4"/>
      <c r="N746" s="4"/>
      <c r="O746" s="4"/>
      <c r="P746" s="4"/>
      <c r="Q746" s="4"/>
      <c r="R746" s="4"/>
      <c r="S746" s="4"/>
      <c r="T746" s="4"/>
    </row>
    <row r="747" spans="1:22" ht="25.5" x14ac:dyDescent="0.25">
      <c r="A747" s="33" t="s">
        <v>1366</v>
      </c>
      <c r="B747" s="18" t="s">
        <v>1367</v>
      </c>
      <c r="C747" s="19" t="s">
        <v>12</v>
      </c>
      <c r="D747" s="20">
        <v>3</v>
      </c>
      <c r="E747" s="17">
        <f t="shared" si="421"/>
        <v>8.6199999999999992</v>
      </c>
      <c r="F747" s="10">
        <v>31.53</v>
      </c>
      <c r="G747" s="17">
        <f t="shared" ref="G747:G753" si="422">TRUNC(E747*0.2693,2)</f>
        <v>2.3199999999999998</v>
      </c>
      <c r="H747" s="17"/>
      <c r="I747" s="17">
        <f t="shared" ref="I747:I753" si="423">H747+G747+E747</f>
        <v>10.94</v>
      </c>
      <c r="J747" s="34">
        <f t="shared" ref="J747:J753" si="424">TRUNC(I747*D747,2)</f>
        <v>32.82</v>
      </c>
      <c r="K747" s="4" t="s">
        <v>6</v>
      </c>
      <c r="L747" s="4"/>
      <c r="M747" s="4"/>
      <c r="N747" s="4"/>
      <c r="O747" s="4"/>
      <c r="P747" s="4"/>
      <c r="Q747" s="4"/>
      <c r="R747" s="4"/>
      <c r="S747" s="4"/>
      <c r="T747" s="4"/>
    </row>
    <row r="748" spans="1:22" ht="25.5" x14ac:dyDescent="0.25">
      <c r="A748" s="33" t="s">
        <v>1368</v>
      </c>
      <c r="B748" s="18" t="s">
        <v>1369</v>
      </c>
      <c r="C748" s="19" t="s">
        <v>12</v>
      </c>
      <c r="D748" s="20">
        <v>2</v>
      </c>
      <c r="E748" s="17">
        <f t="shared" si="421"/>
        <v>34.49</v>
      </c>
      <c r="F748" s="10">
        <v>84.12</v>
      </c>
      <c r="G748" s="17">
        <f t="shared" si="422"/>
        <v>9.2799999999999994</v>
      </c>
      <c r="H748" s="17"/>
      <c r="I748" s="17">
        <f t="shared" si="423"/>
        <v>43.77</v>
      </c>
      <c r="J748" s="34">
        <f t="shared" si="424"/>
        <v>87.54</v>
      </c>
      <c r="K748" s="4" t="s">
        <v>8</v>
      </c>
      <c r="L748" s="4"/>
      <c r="M748" s="4">
        <v>14</v>
      </c>
      <c r="N748" s="4"/>
      <c r="O748" s="4"/>
      <c r="P748" s="4"/>
      <c r="Q748" s="4"/>
      <c r="R748" s="4"/>
      <c r="S748" s="4"/>
      <c r="T748" s="4"/>
    </row>
    <row r="749" spans="1:22" ht="25.5" x14ac:dyDescent="0.25">
      <c r="A749" s="33" t="s">
        <v>1360</v>
      </c>
      <c r="B749" s="18" t="s">
        <v>1361</v>
      </c>
      <c r="C749" s="19" t="s">
        <v>46</v>
      </c>
      <c r="D749" s="20">
        <v>9.3000000000000007</v>
      </c>
      <c r="E749" s="17">
        <f t="shared" si="421"/>
        <v>3.44</v>
      </c>
      <c r="F749" s="10">
        <v>39.06</v>
      </c>
      <c r="G749" s="17">
        <f t="shared" si="422"/>
        <v>0.92</v>
      </c>
      <c r="H749" s="17"/>
      <c r="I749" s="17">
        <f t="shared" si="423"/>
        <v>4.3600000000000003</v>
      </c>
      <c r="J749" s="34">
        <f t="shared" si="424"/>
        <v>40.54</v>
      </c>
      <c r="K749" s="4" t="s">
        <v>1643</v>
      </c>
      <c r="L749" s="4"/>
      <c r="M749" s="4">
        <v>76.739999999999995</v>
      </c>
      <c r="N749" s="4"/>
      <c r="O749" s="4"/>
      <c r="P749" s="4"/>
      <c r="Q749" s="4"/>
      <c r="R749" s="4"/>
      <c r="S749" s="4"/>
      <c r="T749" s="4"/>
    </row>
    <row r="750" spans="1:22" ht="25.5" x14ac:dyDescent="0.25">
      <c r="A750" s="33" t="s">
        <v>1370</v>
      </c>
      <c r="B750" s="18" t="s">
        <v>1371</v>
      </c>
      <c r="C750" s="19" t="s">
        <v>12</v>
      </c>
      <c r="D750" s="20">
        <v>2</v>
      </c>
      <c r="E750" s="17">
        <f t="shared" si="421"/>
        <v>34.49</v>
      </c>
      <c r="F750" s="10">
        <v>84.12</v>
      </c>
      <c r="G750" s="17">
        <f t="shared" si="422"/>
        <v>9.2799999999999994</v>
      </c>
      <c r="H750" s="17"/>
      <c r="I750" s="17">
        <f t="shared" si="423"/>
        <v>43.77</v>
      </c>
      <c r="J750" s="34">
        <f t="shared" si="424"/>
        <v>87.54</v>
      </c>
      <c r="K750" s="4" t="s">
        <v>1644</v>
      </c>
      <c r="L750" s="4"/>
      <c r="M750" s="4"/>
      <c r="N750" s="4"/>
      <c r="O750" s="4"/>
      <c r="P750" s="4"/>
      <c r="Q750" s="4"/>
      <c r="R750" s="4"/>
      <c r="S750" s="4"/>
      <c r="T750" s="4"/>
    </row>
    <row r="751" spans="1:22" ht="25.5" x14ac:dyDescent="0.25">
      <c r="A751" s="33" t="s">
        <v>1372</v>
      </c>
      <c r="B751" s="18" t="s">
        <v>1373</v>
      </c>
      <c r="C751" s="19" t="s">
        <v>12</v>
      </c>
      <c r="D751" s="20">
        <v>1</v>
      </c>
      <c r="E751" s="17">
        <f t="shared" si="421"/>
        <v>172.45</v>
      </c>
      <c r="F751" s="10">
        <v>210.3</v>
      </c>
      <c r="G751" s="17">
        <f t="shared" si="422"/>
        <v>46.44</v>
      </c>
      <c r="H751" s="17"/>
      <c r="I751" s="17">
        <f t="shared" si="423"/>
        <v>218.89</v>
      </c>
      <c r="J751" s="34">
        <f t="shared" si="424"/>
        <v>218.89</v>
      </c>
      <c r="K751" s="4" t="s">
        <v>1642</v>
      </c>
      <c r="L751" s="4"/>
      <c r="M751" s="4"/>
      <c r="N751" s="4"/>
      <c r="O751" s="4"/>
      <c r="P751" s="4"/>
      <c r="Q751" s="4"/>
      <c r="R751" s="4"/>
      <c r="S751" s="4"/>
      <c r="T751" s="4"/>
    </row>
    <row r="752" spans="1:22" ht="25.5" x14ac:dyDescent="0.25">
      <c r="A752" s="33" t="s">
        <v>1374</v>
      </c>
      <c r="B752" s="18" t="s">
        <v>1375</v>
      </c>
      <c r="C752" s="19" t="s">
        <v>12</v>
      </c>
      <c r="D752" s="20">
        <v>1</v>
      </c>
      <c r="E752" s="17">
        <f t="shared" si="421"/>
        <v>68.98</v>
      </c>
      <c r="F752" s="10">
        <v>84.12</v>
      </c>
      <c r="G752" s="17">
        <f t="shared" si="422"/>
        <v>18.57</v>
      </c>
      <c r="H752" s="17"/>
      <c r="I752" s="17">
        <f t="shared" si="423"/>
        <v>87.550000000000011</v>
      </c>
      <c r="J752" s="34">
        <f t="shared" si="424"/>
        <v>87.55</v>
      </c>
      <c r="K752" s="4" t="s">
        <v>14</v>
      </c>
      <c r="L752" s="4"/>
      <c r="M752" s="4"/>
      <c r="N752" s="4"/>
      <c r="O752" s="4"/>
      <c r="P752" s="4"/>
      <c r="Q752" s="4"/>
      <c r="R752" s="4"/>
      <c r="S752" s="4"/>
      <c r="T752" s="4"/>
    </row>
    <row r="753" spans="1:20" ht="25.5" x14ac:dyDescent="0.25">
      <c r="A753" s="33" t="s">
        <v>1376</v>
      </c>
      <c r="B753" s="18" t="s">
        <v>1377</v>
      </c>
      <c r="C753" s="19" t="s">
        <v>12</v>
      </c>
      <c r="D753" s="20">
        <v>1</v>
      </c>
      <c r="E753" s="17">
        <f t="shared" si="421"/>
        <v>137.96</v>
      </c>
      <c r="F753" s="10">
        <v>168.24</v>
      </c>
      <c r="G753" s="17">
        <f t="shared" si="422"/>
        <v>37.15</v>
      </c>
      <c r="H753" s="17"/>
      <c r="I753" s="17">
        <f t="shared" si="423"/>
        <v>175.11</v>
      </c>
      <c r="J753" s="34">
        <f t="shared" si="424"/>
        <v>175.11</v>
      </c>
      <c r="K753" s="4" t="s">
        <v>75</v>
      </c>
      <c r="L753" s="4"/>
      <c r="M753" s="4"/>
      <c r="N753" s="4"/>
      <c r="O753" s="4"/>
      <c r="P753" s="4"/>
      <c r="Q753" s="4"/>
      <c r="R753" s="4"/>
      <c r="S753" s="4"/>
      <c r="T753" s="4"/>
    </row>
    <row r="754" spans="1:20" x14ac:dyDescent="0.25">
      <c r="A754" s="71" t="s">
        <v>13</v>
      </c>
      <c r="B754" s="72"/>
      <c r="C754" s="72"/>
      <c r="D754" s="72"/>
      <c r="E754" s="72"/>
      <c r="F754" s="72"/>
      <c r="G754" s="72"/>
      <c r="H754" s="72"/>
      <c r="I754" s="73"/>
      <c r="J754" s="32">
        <f>SUM(J743:J753)</f>
        <v>927.05000000000007</v>
      </c>
      <c r="K754" s="4" t="s">
        <v>1356</v>
      </c>
      <c r="L754" s="4"/>
      <c r="M754" s="4"/>
      <c r="N754" s="4"/>
      <c r="O754" s="4"/>
      <c r="P754" s="4"/>
      <c r="Q754" s="4"/>
      <c r="R754" s="4"/>
      <c r="S754" s="4"/>
      <c r="T754" s="4"/>
    </row>
    <row r="755" spans="1:20" x14ac:dyDescent="0.25">
      <c r="A755" s="30" t="s">
        <v>201</v>
      </c>
      <c r="B755" s="80" t="s">
        <v>202</v>
      </c>
      <c r="C755" s="81"/>
      <c r="D755" s="81"/>
      <c r="E755" s="81"/>
      <c r="F755" s="81"/>
      <c r="G755" s="81"/>
      <c r="H755" s="81"/>
      <c r="I755" s="81"/>
      <c r="J755" s="82"/>
      <c r="K755" s="4" t="s">
        <v>1358</v>
      </c>
      <c r="L755" s="4"/>
      <c r="M755" s="4">
        <v>4.2</v>
      </c>
      <c r="N755" s="4"/>
      <c r="O755" s="4"/>
      <c r="P755" s="4"/>
      <c r="Q755" s="4"/>
      <c r="R755" s="4"/>
      <c r="S755" s="4"/>
      <c r="T755" s="4"/>
    </row>
    <row r="756" spans="1:20" ht="25.5" x14ac:dyDescent="0.25">
      <c r="A756" s="30" t="s">
        <v>203</v>
      </c>
      <c r="B756" s="80" t="s">
        <v>204</v>
      </c>
      <c r="C756" s="81"/>
      <c r="D756" s="81"/>
      <c r="E756" s="81"/>
      <c r="F756" s="81"/>
      <c r="G756" s="81"/>
      <c r="H756" s="81"/>
      <c r="I756" s="81"/>
      <c r="J756" s="82"/>
      <c r="K756" s="4" t="s">
        <v>1360</v>
      </c>
      <c r="L756" s="4"/>
      <c r="M756" s="4"/>
      <c r="N756" s="4"/>
      <c r="O756" s="4"/>
      <c r="P756" s="4"/>
      <c r="Q756" s="4"/>
      <c r="R756" s="4"/>
      <c r="S756" s="4"/>
      <c r="T756" s="4"/>
    </row>
    <row r="757" spans="1:20" x14ac:dyDescent="0.25">
      <c r="A757" s="30" t="s">
        <v>205</v>
      </c>
      <c r="B757" s="80" t="s">
        <v>206</v>
      </c>
      <c r="C757" s="81"/>
      <c r="D757" s="81"/>
      <c r="E757" s="81"/>
      <c r="F757" s="81"/>
      <c r="G757" s="81"/>
      <c r="H757" s="81"/>
      <c r="I757" s="81"/>
      <c r="J757" s="82"/>
      <c r="K757" s="4" t="s">
        <v>1362</v>
      </c>
      <c r="L757" s="4"/>
      <c r="M757" s="4">
        <v>10.51</v>
      </c>
      <c r="N757" s="4"/>
      <c r="O757" s="4"/>
      <c r="P757" s="4"/>
      <c r="Q757" s="4"/>
      <c r="R757" s="4"/>
      <c r="S757" s="4"/>
      <c r="T757" s="4"/>
    </row>
    <row r="758" spans="1:20" ht="38.25" x14ac:dyDescent="0.25">
      <c r="A758" s="33" t="s">
        <v>209</v>
      </c>
      <c r="B758" s="18" t="s">
        <v>210</v>
      </c>
      <c r="C758" s="19" t="s">
        <v>82</v>
      </c>
      <c r="D758" s="20">
        <v>14.81</v>
      </c>
      <c r="E758" s="17">
        <f>ROUND(M769*(1-18%),2)</f>
        <v>75.27</v>
      </c>
      <c r="F758" s="10">
        <v>1359.4</v>
      </c>
      <c r="G758" s="17">
        <f t="shared" ref="G758" si="425">TRUNC(E758*0.2693,2)</f>
        <v>20.27</v>
      </c>
      <c r="H758" s="17"/>
      <c r="I758" s="17">
        <f t="shared" ref="I758" si="426">H758+G758+E758</f>
        <v>95.539999999999992</v>
      </c>
      <c r="J758" s="34">
        <f t="shared" ref="J758" si="427">TRUNC(I758*D758,2)</f>
        <v>1414.94</v>
      </c>
      <c r="K758" s="4" t="s">
        <v>1364</v>
      </c>
      <c r="L758" s="4"/>
      <c r="M758" s="4">
        <v>10.51</v>
      </c>
      <c r="N758" s="4"/>
      <c r="O758" s="4"/>
      <c r="P758" s="4"/>
      <c r="Q758" s="4"/>
      <c r="R758" s="4"/>
      <c r="S758" s="4"/>
      <c r="T758" s="4"/>
    </row>
    <row r="759" spans="1:20" ht="25.5" x14ac:dyDescent="0.25">
      <c r="A759" s="30" t="s">
        <v>211</v>
      </c>
      <c r="B759" s="80" t="s">
        <v>212</v>
      </c>
      <c r="C759" s="81"/>
      <c r="D759" s="81"/>
      <c r="E759" s="81"/>
      <c r="F759" s="81"/>
      <c r="G759" s="81"/>
      <c r="H759" s="81"/>
      <c r="I759" s="81"/>
      <c r="J759" s="82"/>
      <c r="K759" s="4" t="s">
        <v>1366</v>
      </c>
      <c r="L759" s="4"/>
      <c r="M759" s="4">
        <v>42.06</v>
      </c>
      <c r="N759" s="4"/>
      <c r="O759" s="4"/>
      <c r="P759" s="4"/>
      <c r="Q759" s="4"/>
      <c r="R759" s="4"/>
      <c r="S759" s="4"/>
      <c r="T759" s="4"/>
    </row>
    <row r="760" spans="1:20" ht="25.5" x14ac:dyDescent="0.25">
      <c r="A760" s="30" t="s">
        <v>213</v>
      </c>
      <c r="B760" s="80" t="s">
        <v>214</v>
      </c>
      <c r="C760" s="81"/>
      <c r="D760" s="81"/>
      <c r="E760" s="81"/>
      <c r="F760" s="81"/>
      <c r="G760" s="81"/>
      <c r="H760" s="81"/>
      <c r="I760" s="81"/>
      <c r="J760" s="82"/>
      <c r="K760" s="4" t="s">
        <v>1368</v>
      </c>
      <c r="L760" s="4"/>
      <c r="M760" s="4">
        <v>4.2</v>
      </c>
      <c r="N760" s="4"/>
      <c r="O760" s="4"/>
      <c r="P760" s="4"/>
      <c r="Q760" s="4"/>
      <c r="R760" s="4"/>
      <c r="S760" s="4"/>
      <c r="T760" s="4"/>
    </row>
    <row r="761" spans="1:20" ht="25.5" x14ac:dyDescent="0.25">
      <c r="A761" s="33" t="s">
        <v>215</v>
      </c>
      <c r="B761" s="18" t="s">
        <v>216</v>
      </c>
      <c r="C761" s="19" t="s">
        <v>31</v>
      </c>
      <c r="D761" s="20">
        <v>110.83</v>
      </c>
      <c r="E761" s="17">
        <f>ROUND(M772*(1-18%),2)</f>
        <v>39.659999999999997</v>
      </c>
      <c r="F761" s="10">
        <v>5360.84</v>
      </c>
      <c r="G761" s="17">
        <f t="shared" ref="G761" si="428">TRUNC(E761*0.2693,2)</f>
        <v>10.68</v>
      </c>
      <c r="H761" s="17"/>
      <c r="I761" s="17">
        <f t="shared" ref="I761" si="429">H761+G761+E761</f>
        <v>50.339999999999996</v>
      </c>
      <c r="J761" s="34">
        <f t="shared" ref="J761" si="430">TRUNC(I761*D761,2)</f>
        <v>5579.18</v>
      </c>
      <c r="K761" s="4" t="s">
        <v>1360</v>
      </c>
      <c r="L761" s="4"/>
      <c r="M761" s="4">
        <v>42.06</v>
      </c>
      <c r="N761" s="4"/>
      <c r="O761" s="4"/>
      <c r="P761" s="4"/>
      <c r="Q761" s="4"/>
      <c r="R761" s="4"/>
      <c r="S761" s="4"/>
      <c r="T761" s="4"/>
    </row>
    <row r="762" spans="1:20" ht="25.5" x14ac:dyDescent="0.25">
      <c r="A762" s="30" t="s">
        <v>217</v>
      </c>
      <c r="B762" s="80" t="s">
        <v>218</v>
      </c>
      <c r="C762" s="81"/>
      <c r="D762" s="81"/>
      <c r="E762" s="81"/>
      <c r="F762" s="81"/>
      <c r="G762" s="81"/>
      <c r="H762" s="81"/>
      <c r="I762" s="81"/>
      <c r="J762" s="82"/>
      <c r="K762" s="4" t="s">
        <v>1370</v>
      </c>
      <c r="L762" s="4"/>
      <c r="M762" s="4">
        <v>210.3</v>
      </c>
      <c r="N762" s="4"/>
      <c r="O762" s="4"/>
      <c r="P762" s="4"/>
      <c r="Q762" s="4"/>
      <c r="R762" s="4"/>
      <c r="S762" s="4"/>
      <c r="T762" s="4"/>
    </row>
    <row r="763" spans="1:20" ht="25.5" x14ac:dyDescent="0.25">
      <c r="A763" s="33" t="s">
        <v>219</v>
      </c>
      <c r="B763" s="18" t="s">
        <v>220</v>
      </c>
      <c r="C763" s="19" t="s">
        <v>31</v>
      </c>
      <c r="D763" s="20">
        <v>2.5</v>
      </c>
      <c r="E763" s="17">
        <f>ROUND(M774*(1-18%),2)</f>
        <v>4.97</v>
      </c>
      <c r="F763" s="10">
        <v>15.15</v>
      </c>
      <c r="G763" s="17">
        <f t="shared" ref="G763" si="431">TRUNC(E763*0.2693,2)</f>
        <v>1.33</v>
      </c>
      <c r="H763" s="17"/>
      <c r="I763" s="17">
        <f t="shared" ref="I763" si="432">H763+G763+E763</f>
        <v>6.3</v>
      </c>
      <c r="J763" s="34">
        <f t="shared" ref="J763" si="433">TRUNC(I763*D763,2)</f>
        <v>15.75</v>
      </c>
      <c r="K763" s="4" t="s">
        <v>1372</v>
      </c>
      <c r="L763" s="4"/>
      <c r="M763" s="4">
        <v>84.12</v>
      </c>
      <c r="N763" s="4"/>
      <c r="O763" s="4"/>
      <c r="P763" s="4"/>
      <c r="Q763" s="4"/>
      <c r="R763" s="4"/>
      <c r="S763" s="4"/>
      <c r="T763" s="4"/>
    </row>
    <row r="764" spans="1:20" ht="25.5" x14ac:dyDescent="0.25">
      <c r="A764" s="30" t="s">
        <v>1378</v>
      </c>
      <c r="B764" s="80" t="s">
        <v>1379</v>
      </c>
      <c r="C764" s="81"/>
      <c r="D764" s="81"/>
      <c r="E764" s="81"/>
      <c r="F764" s="81"/>
      <c r="G764" s="81"/>
      <c r="H764" s="81"/>
      <c r="I764" s="81"/>
      <c r="J764" s="82"/>
      <c r="K764" s="4" t="s">
        <v>1374</v>
      </c>
      <c r="L764" s="4"/>
      <c r="M764" s="4">
        <v>168.24</v>
      </c>
      <c r="N764" s="4"/>
      <c r="O764" s="4"/>
      <c r="P764" s="4"/>
      <c r="Q764" s="4"/>
      <c r="R764" s="4"/>
      <c r="S764" s="4"/>
      <c r="T764" s="4"/>
    </row>
    <row r="765" spans="1:20" ht="25.5" x14ac:dyDescent="0.25">
      <c r="A765" s="30" t="s">
        <v>221</v>
      </c>
      <c r="B765" s="80" t="s">
        <v>222</v>
      </c>
      <c r="C765" s="81"/>
      <c r="D765" s="81"/>
      <c r="E765" s="81"/>
      <c r="F765" s="81"/>
      <c r="G765" s="81"/>
      <c r="H765" s="81"/>
      <c r="I765" s="81"/>
      <c r="J765" s="82"/>
      <c r="K765" s="4" t="s">
        <v>1376</v>
      </c>
      <c r="L765" s="4"/>
      <c r="M765" s="4"/>
      <c r="N765" s="4"/>
      <c r="O765" s="4"/>
      <c r="P765" s="4"/>
      <c r="Q765" s="4"/>
      <c r="R765" s="4"/>
      <c r="S765" s="4"/>
      <c r="T765" s="4"/>
    </row>
    <row r="766" spans="1:20" ht="89.25" x14ac:dyDescent="0.25">
      <c r="A766" s="33" t="s">
        <v>223</v>
      </c>
      <c r="B766" s="18" t="s">
        <v>224</v>
      </c>
      <c r="C766" s="19" t="s">
        <v>31</v>
      </c>
      <c r="D766" s="20">
        <v>74.180000000000007</v>
      </c>
      <c r="E766" s="17">
        <f t="shared" ref="E766:E771" si="434">ROUND(M777*(1-18%),2)</f>
        <v>33.19</v>
      </c>
      <c r="F766" s="10">
        <v>3002.8</v>
      </c>
      <c r="G766" s="17">
        <f t="shared" ref="G766:G771" si="435">TRUNC(E766*0.2693,2)</f>
        <v>8.93</v>
      </c>
      <c r="H766" s="17"/>
      <c r="I766" s="17">
        <f t="shared" ref="I766:I771" si="436">H766+G766+E766</f>
        <v>42.12</v>
      </c>
      <c r="J766" s="34">
        <f t="shared" ref="J766:J771" si="437">TRUNC(I766*D766,2)</f>
        <v>3124.46</v>
      </c>
      <c r="K766" s="4" t="s">
        <v>1642</v>
      </c>
      <c r="L766" s="4"/>
      <c r="M766" s="4"/>
      <c r="N766" s="4"/>
      <c r="O766" s="4"/>
      <c r="P766" s="4"/>
      <c r="Q766" s="4"/>
      <c r="R766" s="4"/>
      <c r="S766" s="4"/>
      <c r="T766" s="4"/>
    </row>
    <row r="767" spans="1:20" ht="76.5" x14ac:dyDescent="0.25">
      <c r="A767" s="33" t="s">
        <v>1380</v>
      </c>
      <c r="B767" s="18" t="s">
        <v>1381</v>
      </c>
      <c r="C767" s="19" t="s">
        <v>82</v>
      </c>
      <c r="D767" s="20">
        <v>3.8</v>
      </c>
      <c r="E767" s="17">
        <f t="shared" si="434"/>
        <v>282.64999999999998</v>
      </c>
      <c r="F767" s="10">
        <v>1309.8599999999999</v>
      </c>
      <c r="G767" s="17">
        <f t="shared" si="435"/>
        <v>76.11</v>
      </c>
      <c r="H767" s="17"/>
      <c r="I767" s="17">
        <f t="shared" si="436"/>
        <v>358.76</v>
      </c>
      <c r="J767" s="34">
        <f t="shared" si="437"/>
        <v>1363.28</v>
      </c>
      <c r="K767" s="4" t="s">
        <v>201</v>
      </c>
      <c r="L767" s="4"/>
      <c r="M767" s="4"/>
      <c r="N767" s="4"/>
      <c r="O767" s="4"/>
      <c r="P767" s="4"/>
      <c r="Q767" s="4"/>
      <c r="R767" s="4"/>
      <c r="S767" s="4"/>
      <c r="T767" s="4"/>
    </row>
    <row r="768" spans="1:20" ht="63.75" x14ac:dyDescent="0.25">
      <c r="A768" s="33" t="s">
        <v>1382</v>
      </c>
      <c r="B768" s="18" t="s">
        <v>1383</v>
      </c>
      <c r="C768" s="19" t="s">
        <v>229</v>
      </c>
      <c r="D768" s="20">
        <v>95</v>
      </c>
      <c r="E768" s="17">
        <f t="shared" si="434"/>
        <v>10.77</v>
      </c>
      <c r="F768" s="10">
        <v>1248.3</v>
      </c>
      <c r="G768" s="17">
        <f t="shared" si="435"/>
        <v>2.9</v>
      </c>
      <c r="H768" s="17"/>
      <c r="I768" s="17">
        <f t="shared" si="436"/>
        <v>13.67</v>
      </c>
      <c r="J768" s="34">
        <f t="shared" si="437"/>
        <v>1298.6500000000001</v>
      </c>
      <c r="K768" s="4" t="s">
        <v>203</v>
      </c>
      <c r="L768" s="4"/>
      <c r="M768" s="4"/>
      <c r="N768" s="4"/>
      <c r="O768" s="4"/>
      <c r="P768" s="4"/>
      <c r="Q768" s="4"/>
      <c r="R768" s="4"/>
      <c r="S768" s="4"/>
      <c r="T768" s="4"/>
    </row>
    <row r="769" spans="1:20" ht="63.75" x14ac:dyDescent="0.25">
      <c r="A769" s="33" t="s">
        <v>1384</v>
      </c>
      <c r="B769" s="18" t="s">
        <v>1385</v>
      </c>
      <c r="C769" s="19" t="s">
        <v>229</v>
      </c>
      <c r="D769" s="20">
        <v>177</v>
      </c>
      <c r="E769" s="17">
        <f t="shared" si="434"/>
        <v>7.62</v>
      </c>
      <c r="F769" s="10">
        <v>1644.33</v>
      </c>
      <c r="G769" s="17">
        <f t="shared" si="435"/>
        <v>2.0499999999999998</v>
      </c>
      <c r="H769" s="17"/>
      <c r="I769" s="17">
        <f t="shared" si="436"/>
        <v>9.67</v>
      </c>
      <c r="J769" s="34">
        <f t="shared" si="437"/>
        <v>1711.59</v>
      </c>
      <c r="K769" s="4" t="s">
        <v>205</v>
      </c>
      <c r="L769" s="4"/>
      <c r="M769" s="4">
        <v>91.79</v>
      </c>
      <c r="N769" s="4"/>
      <c r="O769" s="4"/>
      <c r="P769" s="4"/>
      <c r="Q769" s="4"/>
      <c r="R769" s="4"/>
      <c r="S769" s="4"/>
      <c r="T769" s="4"/>
    </row>
    <row r="770" spans="1:20" ht="63.75" x14ac:dyDescent="0.25">
      <c r="A770" s="33" t="s">
        <v>1386</v>
      </c>
      <c r="B770" s="18" t="s">
        <v>1387</v>
      </c>
      <c r="C770" s="19" t="s">
        <v>229</v>
      </c>
      <c r="D770" s="20">
        <v>123</v>
      </c>
      <c r="E770" s="17">
        <f t="shared" si="434"/>
        <v>6.31</v>
      </c>
      <c r="F770" s="10">
        <v>945.87</v>
      </c>
      <c r="G770" s="17">
        <f t="shared" si="435"/>
        <v>1.69</v>
      </c>
      <c r="H770" s="17"/>
      <c r="I770" s="17">
        <f t="shared" si="436"/>
        <v>8</v>
      </c>
      <c r="J770" s="34">
        <f t="shared" si="437"/>
        <v>984</v>
      </c>
      <c r="K770" s="4">
        <v>96527</v>
      </c>
      <c r="L770" s="4"/>
      <c r="M770" s="4"/>
      <c r="N770" s="4"/>
      <c r="O770" s="4"/>
      <c r="P770" s="4"/>
      <c r="Q770" s="4"/>
      <c r="R770" s="4"/>
      <c r="S770" s="4"/>
      <c r="T770" s="4"/>
    </row>
    <row r="771" spans="1:20" ht="63.75" x14ac:dyDescent="0.25">
      <c r="A771" s="33" t="s">
        <v>1388</v>
      </c>
      <c r="B771" s="18" t="s">
        <v>1389</v>
      </c>
      <c r="C771" s="19" t="s">
        <v>229</v>
      </c>
      <c r="D771" s="20">
        <v>35</v>
      </c>
      <c r="E771" s="17">
        <f t="shared" si="434"/>
        <v>5.81</v>
      </c>
      <c r="F771" s="10">
        <v>247.8</v>
      </c>
      <c r="G771" s="17">
        <f t="shared" si="435"/>
        <v>1.56</v>
      </c>
      <c r="H771" s="17"/>
      <c r="I771" s="17">
        <f t="shared" si="436"/>
        <v>7.3699999999999992</v>
      </c>
      <c r="J771" s="34">
        <f t="shared" si="437"/>
        <v>257.95</v>
      </c>
      <c r="K771" s="4" t="s">
        <v>211</v>
      </c>
      <c r="L771" s="4"/>
      <c r="M771" s="4"/>
      <c r="N771" s="4"/>
      <c r="O771" s="4"/>
      <c r="P771" s="4"/>
      <c r="Q771" s="4"/>
      <c r="R771" s="4"/>
      <c r="S771" s="4"/>
      <c r="T771" s="4"/>
    </row>
    <row r="772" spans="1:20" x14ac:dyDescent="0.25">
      <c r="A772" s="30" t="s">
        <v>234</v>
      </c>
      <c r="B772" s="80" t="s">
        <v>1639</v>
      </c>
      <c r="C772" s="81"/>
      <c r="D772" s="81"/>
      <c r="E772" s="81"/>
      <c r="F772" s="81"/>
      <c r="G772" s="81"/>
      <c r="H772" s="81"/>
      <c r="I772" s="81"/>
      <c r="J772" s="82"/>
      <c r="K772" s="4" t="s">
        <v>213</v>
      </c>
      <c r="L772" s="4"/>
      <c r="M772" s="4">
        <v>48.37</v>
      </c>
      <c r="N772" s="4"/>
      <c r="O772" s="4"/>
      <c r="P772" s="4"/>
      <c r="Q772" s="4"/>
      <c r="R772" s="4"/>
      <c r="S772" s="4"/>
      <c r="T772" s="4"/>
    </row>
    <row r="773" spans="1:20" ht="63.75" x14ac:dyDescent="0.25">
      <c r="A773" s="33" t="s">
        <v>236</v>
      </c>
      <c r="B773" s="18" t="s">
        <v>237</v>
      </c>
      <c r="C773" s="19" t="s">
        <v>31</v>
      </c>
      <c r="D773" s="20">
        <v>90.83</v>
      </c>
      <c r="E773" s="17">
        <f t="shared" ref="E773:E778" si="438">ROUND(M784*(1-18%),2)</f>
        <v>51.75</v>
      </c>
      <c r="F773" s="10">
        <v>5732.28</v>
      </c>
      <c r="G773" s="17">
        <f t="shared" ref="G773:G778" si="439">TRUNC(E773*0.2693,2)</f>
        <v>13.93</v>
      </c>
      <c r="H773" s="17"/>
      <c r="I773" s="17">
        <f t="shared" ref="I773:I778" si="440">H773+G773+E773</f>
        <v>65.680000000000007</v>
      </c>
      <c r="J773" s="34">
        <f t="shared" ref="J773:J778" si="441">TRUNC(I773*D773,2)</f>
        <v>5965.71</v>
      </c>
      <c r="K773" s="4" t="s">
        <v>215</v>
      </c>
      <c r="L773" s="4"/>
      <c r="M773" s="4"/>
      <c r="N773" s="4"/>
      <c r="O773" s="4"/>
      <c r="P773" s="4"/>
      <c r="Q773" s="4"/>
      <c r="R773" s="4"/>
      <c r="S773" s="4"/>
      <c r="T773" s="4"/>
    </row>
    <row r="774" spans="1:20" ht="38.25" x14ac:dyDescent="0.25">
      <c r="A774" s="33" t="s">
        <v>238</v>
      </c>
      <c r="B774" s="18" t="s">
        <v>239</v>
      </c>
      <c r="C774" s="19" t="s">
        <v>229</v>
      </c>
      <c r="D774" s="20">
        <v>114</v>
      </c>
      <c r="E774" s="17">
        <f t="shared" si="438"/>
        <v>10.71</v>
      </c>
      <c r="F774" s="10">
        <v>1488.84</v>
      </c>
      <c r="G774" s="17">
        <f t="shared" si="439"/>
        <v>2.88</v>
      </c>
      <c r="H774" s="17"/>
      <c r="I774" s="17">
        <f t="shared" si="440"/>
        <v>13.59</v>
      </c>
      <c r="J774" s="34">
        <f t="shared" si="441"/>
        <v>1549.26</v>
      </c>
      <c r="K774" s="4" t="s">
        <v>217</v>
      </c>
      <c r="L774" s="4"/>
      <c r="M774" s="4">
        <v>6.06</v>
      </c>
      <c r="N774" s="4"/>
      <c r="O774" s="4"/>
      <c r="P774" s="4"/>
      <c r="Q774" s="4"/>
      <c r="R774" s="4"/>
      <c r="S774" s="4"/>
      <c r="T774" s="4"/>
    </row>
    <row r="775" spans="1:20" ht="38.25" x14ac:dyDescent="0.25">
      <c r="A775" s="33" t="s">
        <v>240</v>
      </c>
      <c r="B775" s="18" t="s">
        <v>241</v>
      </c>
      <c r="C775" s="19" t="s">
        <v>229</v>
      </c>
      <c r="D775" s="20">
        <v>29</v>
      </c>
      <c r="E775" s="17">
        <f t="shared" si="438"/>
        <v>9.66</v>
      </c>
      <c r="F775" s="10">
        <v>341.62</v>
      </c>
      <c r="G775" s="17">
        <f t="shared" si="439"/>
        <v>2.6</v>
      </c>
      <c r="H775" s="17"/>
      <c r="I775" s="17">
        <f t="shared" si="440"/>
        <v>12.26</v>
      </c>
      <c r="J775" s="34">
        <f t="shared" si="441"/>
        <v>355.54</v>
      </c>
      <c r="K775" s="4" t="s">
        <v>219</v>
      </c>
      <c r="L775" s="4"/>
      <c r="M775" s="4"/>
      <c r="N775" s="4"/>
      <c r="O775" s="4"/>
      <c r="P775" s="4"/>
      <c r="Q775" s="4"/>
      <c r="R775" s="4"/>
      <c r="S775" s="4"/>
      <c r="T775" s="4"/>
    </row>
    <row r="776" spans="1:20" ht="38.25" x14ac:dyDescent="0.25">
      <c r="A776" s="33" t="s">
        <v>242</v>
      </c>
      <c r="B776" s="18" t="s">
        <v>243</v>
      </c>
      <c r="C776" s="19" t="s">
        <v>229</v>
      </c>
      <c r="D776" s="20">
        <v>75</v>
      </c>
      <c r="E776" s="17">
        <f t="shared" si="438"/>
        <v>8.73</v>
      </c>
      <c r="F776" s="10">
        <v>798.75</v>
      </c>
      <c r="G776" s="17">
        <f t="shared" si="439"/>
        <v>2.35</v>
      </c>
      <c r="H776" s="17"/>
      <c r="I776" s="17">
        <f t="shared" si="440"/>
        <v>11.08</v>
      </c>
      <c r="J776" s="34">
        <f t="shared" si="441"/>
        <v>831</v>
      </c>
      <c r="K776" s="4" t="s">
        <v>1378</v>
      </c>
      <c r="L776" s="4"/>
      <c r="M776" s="4"/>
      <c r="N776" s="4"/>
      <c r="O776" s="4"/>
      <c r="P776" s="4"/>
      <c r="Q776" s="4"/>
      <c r="R776" s="4"/>
      <c r="S776" s="4"/>
      <c r="T776" s="4"/>
    </row>
    <row r="777" spans="1:20" ht="38.25" x14ac:dyDescent="0.25">
      <c r="A777" s="33" t="s">
        <v>244</v>
      </c>
      <c r="B777" s="18" t="s">
        <v>245</v>
      </c>
      <c r="C777" s="19" t="s">
        <v>229</v>
      </c>
      <c r="D777" s="20">
        <v>151</v>
      </c>
      <c r="E777" s="17">
        <f t="shared" si="438"/>
        <v>7.68</v>
      </c>
      <c r="F777" s="10">
        <v>1413.36</v>
      </c>
      <c r="G777" s="17">
        <f t="shared" si="439"/>
        <v>2.06</v>
      </c>
      <c r="H777" s="17"/>
      <c r="I777" s="17">
        <f t="shared" si="440"/>
        <v>9.74</v>
      </c>
      <c r="J777" s="34">
        <f t="shared" si="441"/>
        <v>1470.74</v>
      </c>
      <c r="K777" s="4" t="s">
        <v>221</v>
      </c>
      <c r="L777" s="4"/>
      <c r="M777" s="4">
        <v>40.479999999999997</v>
      </c>
      <c r="N777" s="4"/>
      <c r="O777" s="4"/>
      <c r="P777" s="4"/>
      <c r="Q777" s="4"/>
      <c r="R777" s="4"/>
      <c r="S777" s="4"/>
      <c r="T777" s="4"/>
    </row>
    <row r="778" spans="1:20" ht="63.75" x14ac:dyDescent="0.25">
      <c r="A778" s="33" t="s">
        <v>1390</v>
      </c>
      <c r="B778" s="18" t="s">
        <v>1391</v>
      </c>
      <c r="C778" s="19" t="s">
        <v>82</v>
      </c>
      <c r="D778" s="20">
        <v>5.64</v>
      </c>
      <c r="E778" s="17">
        <f t="shared" si="438"/>
        <v>285.25</v>
      </c>
      <c r="F778" s="10">
        <v>1961.93</v>
      </c>
      <c r="G778" s="17">
        <f t="shared" si="439"/>
        <v>76.81</v>
      </c>
      <c r="H778" s="17"/>
      <c r="I778" s="17">
        <f t="shared" si="440"/>
        <v>362.06</v>
      </c>
      <c r="J778" s="34">
        <f t="shared" si="441"/>
        <v>2042.01</v>
      </c>
      <c r="K778" s="4">
        <v>92430</v>
      </c>
      <c r="L778" s="4"/>
      <c r="M778" s="4">
        <v>344.7</v>
      </c>
      <c r="N778" s="4"/>
      <c r="O778" s="4"/>
      <c r="P778" s="4"/>
      <c r="Q778" s="4"/>
      <c r="R778" s="4"/>
      <c r="S778" s="4"/>
      <c r="T778" s="4"/>
    </row>
    <row r="779" spans="1:20" x14ac:dyDescent="0.25">
      <c r="A779" s="30" t="s">
        <v>1392</v>
      </c>
      <c r="B779" s="80" t="s">
        <v>275</v>
      </c>
      <c r="C779" s="81"/>
      <c r="D779" s="81"/>
      <c r="E779" s="81"/>
      <c r="F779" s="81"/>
      <c r="G779" s="81"/>
      <c r="H779" s="81"/>
      <c r="I779" s="81"/>
      <c r="J779" s="82"/>
      <c r="K779" s="4">
        <v>92720</v>
      </c>
      <c r="L779" s="4"/>
      <c r="M779" s="4">
        <v>13.14</v>
      </c>
      <c r="N779" s="4"/>
      <c r="O779" s="4"/>
      <c r="P779" s="4"/>
      <c r="Q779" s="4"/>
      <c r="R779" s="4"/>
      <c r="S779" s="4"/>
      <c r="T779" s="4"/>
    </row>
    <row r="780" spans="1:20" ht="51" x14ac:dyDescent="0.25">
      <c r="A780" s="33" t="s">
        <v>1393</v>
      </c>
      <c r="B780" s="18" t="s">
        <v>1394</v>
      </c>
      <c r="C780" s="19" t="s">
        <v>31</v>
      </c>
      <c r="D780" s="20">
        <v>178.5</v>
      </c>
      <c r="E780" s="17">
        <f t="shared" ref="E780:E788" si="442">ROUND(M791*(1-18%),2)</f>
        <v>50.33</v>
      </c>
      <c r="F780" s="10">
        <v>10956.33</v>
      </c>
      <c r="G780" s="17">
        <f t="shared" ref="G780:G788" si="443">TRUNC(E780*0.2693,2)</f>
        <v>13.55</v>
      </c>
      <c r="H780" s="17"/>
      <c r="I780" s="17">
        <f t="shared" ref="I780:I788" si="444">H780+G780+E780</f>
        <v>63.879999999999995</v>
      </c>
      <c r="J780" s="34">
        <f t="shared" ref="J780:J788" si="445">TRUNC(I780*D780,2)</f>
        <v>11402.58</v>
      </c>
      <c r="K780" s="4">
        <v>92775</v>
      </c>
      <c r="L780" s="4"/>
      <c r="M780" s="4">
        <v>9.2899999999999991</v>
      </c>
      <c r="N780" s="4"/>
      <c r="O780" s="4"/>
      <c r="P780" s="4"/>
      <c r="Q780" s="4"/>
      <c r="R780" s="4"/>
      <c r="S780" s="4"/>
      <c r="T780" s="4"/>
    </row>
    <row r="781" spans="1:20" ht="76.5" x14ac:dyDescent="0.25">
      <c r="A781" s="33" t="s">
        <v>1395</v>
      </c>
      <c r="B781" s="18" t="s">
        <v>1396</v>
      </c>
      <c r="C781" s="19" t="s">
        <v>82</v>
      </c>
      <c r="D781" s="20">
        <v>12.34</v>
      </c>
      <c r="E781" s="17">
        <f t="shared" si="442"/>
        <v>281.12</v>
      </c>
      <c r="F781" s="10">
        <v>4230.5200000000004</v>
      </c>
      <c r="G781" s="17">
        <f t="shared" si="443"/>
        <v>75.7</v>
      </c>
      <c r="H781" s="17"/>
      <c r="I781" s="17">
        <f t="shared" si="444"/>
        <v>356.82</v>
      </c>
      <c r="J781" s="34">
        <f t="shared" si="445"/>
        <v>4403.1499999999996</v>
      </c>
      <c r="K781" s="4">
        <v>92778</v>
      </c>
      <c r="L781" s="4"/>
      <c r="M781" s="4">
        <v>7.69</v>
      </c>
      <c r="N781" s="4"/>
      <c r="O781" s="4"/>
      <c r="P781" s="4"/>
      <c r="Q781" s="4"/>
      <c r="R781" s="4"/>
      <c r="S781" s="4"/>
      <c r="T781" s="4"/>
    </row>
    <row r="782" spans="1:20" ht="63.75" x14ac:dyDescent="0.25">
      <c r="A782" s="33" t="s">
        <v>1382</v>
      </c>
      <c r="B782" s="18" t="s">
        <v>1383</v>
      </c>
      <c r="C782" s="19" t="s">
        <v>229</v>
      </c>
      <c r="D782" s="20">
        <v>166</v>
      </c>
      <c r="E782" s="17">
        <f t="shared" si="442"/>
        <v>10.77</v>
      </c>
      <c r="F782" s="10">
        <v>2181.2399999999998</v>
      </c>
      <c r="G782" s="17">
        <f t="shared" si="443"/>
        <v>2.9</v>
      </c>
      <c r="H782" s="17"/>
      <c r="I782" s="17">
        <f t="shared" si="444"/>
        <v>13.67</v>
      </c>
      <c r="J782" s="34">
        <f t="shared" si="445"/>
        <v>2269.2199999999998</v>
      </c>
      <c r="K782" s="4">
        <v>92779</v>
      </c>
      <c r="L782" s="4"/>
      <c r="M782" s="4">
        <v>7.08</v>
      </c>
      <c r="N782" s="4"/>
      <c r="O782" s="4"/>
      <c r="P782" s="4"/>
      <c r="Q782" s="4"/>
      <c r="R782" s="4"/>
      <c r="S782" s="4"/>
      <c r="T782" s="4"/>
    </row>
    <row r="783" spans="1:20" ht="63.75" x14ac:dyDescent="0.25">
      <c r="A783" s="33" t="s">
        <v>1397</v>
      </c>
      <c r="B783" s="18" t="s">
        <v>1398</v>
      </c>
      <c r="C783" s="19" t="s">
        <v>229</v>
      </c>
      <c r="D783" s="20">
        <v>38</v>
      </c>
      <c r="E783" s="17">
        <f t="shared" si="442"/>
        <v>9.6999999999999993</v>
      </c>
      <c r="F783" s="10">
        <v>449.54</v>
      </c>
      <c r="G783" s="17">
        <f t="shared" si="443"/>
        <v>2.61</v>
      </c>
      <c r="H783" s="17"/>
      <c r="I783" s="17">
        <f t="shared" si="444"/>
        <v>12.309999999999999</v>
      </c>
      <c r="J783" s="34">
        <f t="shared" si="445"/>
        <v>467.78</v>
      </c>
      <c r="K783" s="4">
        <v>92780</v>
      </c>
      <c r="L783" s="4"/>
      <c r="M783" s="4"/>
      <c r="N783" s="4"/>
      <c r="O783" s="4"/>
      <c r="P783" s="4"/>
      <c r="Q783" s="4"/>
      <c r="R783" s="4"/>
      <c r="S783" s="4"/>
      <c r="T783" s="4"/>
    </row>
    <row r="784" spans="1:20" ht="63.75" x14ac:dyDescent="0.25">
      <c r="A784" s="33" t="s">
        <v>1399</v>
      </c>
      <c r="B784" s="18" t="s">
        <v>1400</v>
      </c>
      <c r="C784" s="19" t="s">
        <v>229</v>
      </c>
      <c r="D784" s="20">
        <v>21</v>
      </c>
      <c r="E784" s="17">
        <f t="shared" si="442"/>
        <v>8.7200000000000006</v>
      </c>
      <c r="F784" s="10">
        <v>223.44</v>
      </c>
      <c r="G784" s="17">
        <f t="shared" si="443"/>
        <v>2.34</v>
      </c>
      <c r="H784" s="17"/>
      <c r="I784" s="17">
        <f t="shared" si="444"/>
        <v>11.06</v>
      </c>
      <c r="J784" s="34">
        <f t="shared" si="445"/>
        <v>232.26</v>
      </c>
      <c r="K784" s="4" t="s">
        <v>234</v>
      </c>
      <c r="L784" s="4"/>
      <c r="M784" s="4">
        <v>63.11</v>
      </c>
      <c r="N784" s="4"/>
      <c r="O784" s="4"/>
      <c r="P784" s="4"/>
      <c r="Q784" s="4"/>
      <c r="R784" s="4"/>
      <c r="S784" s="4"/>
      <c r="T784" s="4"/>
    </row>
    <row r="785" spans="1:20" ht="63.75" x14ac:dyDescent="0.25">
      <c r="A785" s="33" t="s">
        <v>1384</v>
      </c>
      <c r="B785" s="18" t="s">
        <v>1385</v>
      </c>
      <c r="C785" s="19" t="s">
        <v>229</v>
      </c>
      <c r="D785" s="20">
        <v>194</v>
      </c>
      <c r="E785" s="17">
        <f t="shared" si="442"/>
        <v>7.62</v>
      </c>
      <c r="F785" s="10">
        <v>1802.26</v>
      </c>
      <c r="G785" s="17">
        <f t="shared" si="443"/>
        <v>2.0499999999999998</v>
      </c>
      <c r="H785" s="17"/>
      <c r="I785" s="17">
        <f t="shared" si="444"/>
        <v>9.67</v>
      </c>
      <c r="J785" s="34">
        <f t="shared" si="445"/>
        <v>1875.98</v>
      </c>
      <c r="K785" s="4">
        <v>96542</v>
      </c>
      <c r="L785" s="4"/>
      <c r="M785" s="4">
        <v>13.06</v>
      </c>
      <c r="N785" s="4"/>
      <c r="O785" s="4"/>
      <c r="P785" s="4"/>
      <c r="Q785" s="4"/>
      <c r="R785" s="4"/>
      <c r="S785" s="4"/>
      <c r="T785" s="4"/>
    </row>
    <row r="786" spans="1:20" ht="63.75" x14ac:dyDescent="0.25">
      <c r="A786" s="33" t="s">
        <v>1386</v>
      </c>
      <c r="B786" s="18" t="s">
        <v>1387</v>
      </c>
      <c r="C786" s="19" t="s">
        <v>229</v>
      </c>
      <c r="D786" s="20">
        <v>77</v>
      </c>
      <c r="E786" s="17">
        <f t="shared" si="442"/>
        <v>6.31</v>
      </c>
      <c r="F786" s="10">
        <v>592.13</v>
      </c>
      <c r="G786" s="17">
        <f t="shared" si="443"/>
        <v>1.69</v>
      </c>
      <c r="H786" s="17"/>
      <c r="I786" s="17">
        <f t="shared" si="444"/>
        <v>8</v>
      </c>
      <c r="J786" s="34">
        <f t="shared" si="445"/>
        <v>616</v>
      </c>
      <c r="K786" s="4">
        <v>96543</v>
      </c>
      <c r="L786" s="4"/>
      <c r="M786" s="4">
        <v>11.78</v>
      </c>
      <c r="N786" s="4"/>
      <c r="O786" s="4"/>
      <c r="P786" s="4"/>
      <c r="Q786" s="4"/>
      <c r="R786" s="4"/>
      <c r="S786" s="4"/>
      <c r="T786" s="4"/>
    </row>
    <row r="787" spans="1:20" ht="63.75" x14ac:dyDescent="0.25">
      <c r="A787" s="33" t="s">
        <v>1388</v>
      </c>
      <c r="B787" s="18" t="s">
        <v>1389</v>
      </c>
      <c r="C787" s="19" t="s">
        <v>229</v>
      </c>
      <c r="D787" s="20">
        <v>19</v>
      </c>
      <c r="E787" s="17">
        <f t="shared" si="442"/>
        <v>5.81</v>
      </c>
      <c r="F787" s="10">
        <v>134.52000000000001</v>
      </c>
      <c r="G787" s="17">
        <f t="shared" si="443"/>
        <v>1.56</v>
      </c>
      <c r="H787" s="17"/>
      <c r="I787" s="17">
        <f t="shared" si="444"/>
        <v>7.3699999999999992</v>
      </c>
      <c r="J787" s="34">
        <f t="shared" si="445"/>
        <v>140.03</v>
      </c>
      <c r="K787" s="4">
        <v>96544</v>
      </c>
      <c r="L787" s="4"/>
      <c r="M787" s="4">
        <v>10.65</v>
      </c>
      <c r="N787" s="4"/>
      <c r="O787" s="4"/>
      <c r="P787" s="4"/>
      <c r="Q787" s="4"/>
      <c r="R787" s="4"/>
      <c r="S787" s="4"/>
      <c r="T787" s="4"/>
    </row>
    <row r="788" spans="1:20" ht="63.75" x14ac:dyDescent="0.25">
      <c r="A788" s="33" t="s">
        <v>1401</v>
      </c>
      <c r="B788" s="18" t="s">
        <v>1402</v>
      </c>
      <c r="C788" s="19" t="s">
        <v>229</v>
      </c>
      <c r="D788" s="20">
        <v>24</v>
      </c>
      <c r="E788" s="17">
        <f t="shared" si="442"/>
        <v>6.32</v>
      </c>
      <c r="F788" s="10">
        <v>185.04</v>
      </c>
      <c r="G788" s="17">
        <f t="shared" si="443"/>
        <v>1.7</v>
      </c>
      <c r="H788" s="17"/>
      <c r="I788" s="17">
        <f t="shared" si="444"/>
        <v>8.02</v>
      </c>
      <c r="J788" s="34">
        <f t="shared" si="445"/>
        <v>192.48</v>
      </c>
      <c r="K788" s="4">
        <v>96545</v>
      </c>
      <c r="L788" s="4"/>
      <c r="M788" s="4">
        <v>9.36</v>
      </c>
      <c r="N788" s="4"/>
      <c r="O788" s="4"/>
      <c r="P788" s="4"/>
      <c r="Q788" s="4"/>
      <c r="R788" s="4"/>
      <c r="S788" s="4"/>
      <c r="T788" s="4"/>
    </row>
    <row r="789" spans="1:20" x14ac:dyDescent="0.25">
      <c r="A789" s="30" t="s">
        <v>252</v>
      </c>
      <c r="B789" s="80" t="s">
        <v>253</v>
      </c>
      <c r="C789" s="81"/>
      <c r="D789" s="81"/>
      <c r="E789" s="81"/>
      <c r="F789" s="81"/>
      <c r="G789" s="81"/>
      <c r="H789" s="81"/>
      <c r="I789" s="81"/>
      <c r="J789" s="82"/>
      <c r="K789" s="4">
        <v>96546</v>
      </c>
      <c r="L789" s="4"/>
      <c r="M789" s="4">
        <v>347.86</v>
      </c>
      <c r="N789" s="4"/>
      <c r="O789" s="4"/>
      <c r="P789" s="4"/>
      <c r="Q789" s="4"/>
      <c r="R789" s="4"/>
      <c r="S789" s="4"/>
      <c r="T789" s="4"/>
    </row>
    <row r="790" spans="1:20" ht="51" x14ac:dyDescent="0.25">
      <c r="A790" s="33" t="s">
        <v>1403</v>
      </c>
      <c r="B790" s="18" t="s">
        <v>1404</v>
      </c>
      <c r="C790" s="19" t="s">
        <v>31</v>
      </c>
      <c r="D790" s="20">
        <v>80.06</v>
      </c>
      <c r="E790" s="17">
        <f>ROUND(M801*(1-18%),2)</f>
        <v>146.46</v>
      </c>
      <c r="F790" s="10">
        <v>14299.51</v>
      </c>
      <c r="G790" s="17">
        <f t="shared" ref="G790" si="446">TRUNC(E790*0.2693,2)</f>
        <v>39.44</v>
      </c>
      <c r="H790" s="17"/>
      <c r="I790" s="17">
        <f t="shared" ref="I790" si="447">H790+G790+E790</f>
        <v>185.9</v>
      </c>
      <c r="J790" s="34">
        <f t="shared" ref="J790" si="448">TRUNC(I790*D790,2)</f>
        <v>14883.15</v>
      </c>
      <c r="K790" s="4" t="s">
        <v>1390</v>
      </c>
      <c r="L790" s="4"/>
      <c r="M790" s="4"/>
      <c r="N790" s="4"/>
      <c r="O790" s="4"/>
      <c r="P790" s="4"/>
      <c r="Q790" s="4"/>
      <c r="R790" s="4"/>
      <c r="S790" s="4"/>
      <c r="T790" s="4"/>
    </row>
    <row r="791" spans="1:20" x14ac:dyDescent="0.25">
      <c r="A791" s="71" t="s">
        <v>13</v>
      </c>
      <c r="B791" s="72"/>
      <c r="C791" s="72"/>
      <c r="D791" s="72"/>
      <c r="E791" s="72"/>
      <c r="F791" s="72"/>
      <c r="G791" s="72"/>
      <c r="H791" s="72"/>
      <c r="I791" s="73"/>
      <c r="J791" s="32">
        <f>SUM(J758:J790)</f>
        <v>64446.69000000001</v>
      </c>
      <c r="K791" s="4" t="s">
        <v>1392</v>
      </c>
      <c r="L791" s="4"/>
      <c r="M791" s="4">
        <v>61.38</v>
      </c>
      <c r="N791" s="4"/>
      <c r="O791" s="4"/>
      <c r="P791" s="4"/>
      <c r="Q791" s="4"/>
      <c r="R791" s="4"/>
      <c r="S791" s="4"/>
      <c r="T791" s="4"/>
    </row>
    <row r="792" spans="1:20" x14ac:dyDescent="0.25">
      <c r="A792" s="30" t="s">
        <v>281</v>
      </c>
      <c r="B792" s="80" t="s">
        <v>282</v>
      </c>
      <c r="C792" s="81"/>
      <c r="D792" s="81"/>
      <c r="E792" s="81"/>
      <c r="F792" s="81"/>
      <c r="G792" s="81"/>
      <c r="H792" s="81"/>
      <c r="I792" s="81"/>
      <c r="J792" s="82"/>
      <c r="K792" s="4">
        <v>92468</v>
      </c>
      <c r="L792" s="4"/>
      <c r="M792" s="4">
        <v>342.83</v>
      </c>
      <c r="N792" s="4"/>
      <c r="O792" s="4"/>
      <c r="P792" s="4"/>
      <c r="Q792" s="4"/>
      <c r="R792" s="4"/>
      <c r="S792" s="4"/>
      <c r="T792" s="4"/>
    </row>
    <row r="793" spans="1:20" x14ac:dyDescent="0.25">
      <c r="A793" s="30" t="s">
        <v>283</v>
      </c>
      <c r="B793" s="80" t="s">
        <v>284</v>
      </c>
      <c r="C793" s="81"/>
      <c r="D793" s="81"/>
      <c r="E793" s="81"/>
      <c r="F793" s="81"/>
      <c r="G793" s="81"/>
      <c r="H793" s="81"/>
      <c r="I793" s="81"/>
      <c r="J793" s="82"/>
      <c r="K793" s="4" t="s">
        <v>1395</v>
      </c>
      <c r="L793" s="4"/>
      <c r="M793" s="4">
        <v>13.14</v>
      </c>
      <c r="N793" s="4"/>
      <c r="O793" s="4"/>
      <c r="P793" s="4"/>
      <c r="Q793" s="4"/>
      <c r="R793" s="4"/>
      <c r="S793" s="4"/>
      <c r="T793" s="4"/>
    </row>
    <row r="794" spans="1:20" x14ac:dyDescent="0.25">
      <c r="A794" s="30" t="s">
        <v>1405</v>
      </c>
      <c r="B794" s="80" t="s">
        <v>1406</v>
      </c>
      <c r="C794" s="81"/>
      <c r="D794" s="81"/>
      <c r="E794" s="81"/>
      <c r="F794" s="81"/>
      <c r="G794" s="81"/>
      <c r="H794" s="81"/>
      <c r="I794" s="81"/>
      <c r="J794" s="82"/>
      <c r="K794" s="4">
        <v>92775</v>
      </c>
      <c r="L794" s="4"/>
      <c r="M794" s="4">
        <v>11.83</v>
      </c>
      <c r="N794" s="4"/>
      <c r="O794" s="4"/>
      <c r="P794" s="4"/>
      <c r="Q794" s="4"/>
      <c r="R794" s="4"/>
      <c r="S794" s="4"/>
      <c r="T794" s="4"/>
    </row>
    <row r="795" spans="1:20" x14ac:dyDescent="0.25">
      <c r="A795" s="30" t="s">
        <v>289</v>
      </c>
      <c r="B795" s="80" t="s">
        <v>290</v>
      </c>
      <c r="C795" s="81"/>
      <c r="D795" s="81"/>
      <c r="E795" s="81"/>
      <c r="F795" s="81"/>
      <c r="G795" s="81"/>
      <c r="H795" s="81"/>
      <c r="I795" s="81"/>
      <c r="J795" s="82"/>
      <c r="K795" s="4">
        <v>92776</v>
      </c>
      <c r="L795" s="4"/>
      <c r="M795" s="4">
        <v>10.64</v>
      </c>
      <c r="N795" s="4"/>
      <c r="O795" s="4"/>
      <c r="P795" s="4"/>
      <c r="Q795" s="4"/>
      <c r="R795" s="4"/>
      <c r="S795" s="4"/>
      <c r="T795" s="4"/>
    </row>
    <row r="796" spans="1:20" ht="89.25" x14ac:dyDescent="0.25">
      <c r="A796" s="33" t="s">
        <v>291</v>
      </c>
      <c r="B796" s="18" t="s">
        <v>292</v>
      </c>
      <c r="C796" s="19" t="s">
        <v>31</v>
      </c>
      <c r="D796" s="20">
        <v>207.16</v>
      </c>
      <c r="E796" s="17">
        <f>ROUND(M807*(1-18%),2)</f>
        <v>55.56</v>
      </c>
      <c r="F796" s="10"/>
      <c r="G796" s="17">
        <f t="shared" ref="G796" si="449">TRUNC(E796*0.2693,2)</f>
        <v>14.96</v>
      </c>
      <c r="H796" s="17"/>
      <c r="I796" s="17">
        <f t="shared" ref="I796" si="450">H796+G796+E796</f>
        <v>70.52000000000001</v>
      </c>
      <c r="J796" s="34">
        <f t="shared" ref="J796" si="451">TRUNC(I796*D796,2)</f>
        <v>14608.92</v>
      </c>
      <c r="K796" s="4">
        <v>92777</v>
      </c>
      <c r="L796" s="4"/>
      <c r="M796" s="4">
        <v>9.2899999999999991</v>
      </c>
      <c r="N796" s="4"/>
      <c r="O796" s="4"/>
      <c r="P796" s="4"/>
      <c r="Q796" s="4"/>
      <c r="R796" s="4"/>
      <c r="S796" s="4"/>
      <c r="T796" s="4"/>
    </row>
    <row r="797" spans="1:20" x14ac:dyDescent="0.25">
      <c r="A797" s="30" t="s">
        <v>295</v>
      </c>
      <c r="B797" s="80" t="s">
        <v>296</v>
      </c>
      <c r="C797" s="81"/>
      <c r="D797" s="81"/>
      <c r="E797" s="81"/>
      <c r="F797" s="81"/>
      <c r="G797" s="81"/>
      <c r="H797" s="81"/>
      <c r="I797" s="81"/>
      <c r="J797" s="82"/>
      <c r="K797" s="4">
        <v>92778</v>
      </c>
      <c r="L797" s="4"/>
      <c r="M797" s="4">
        <v>7.69</v>
      </c>
      <c r="N797" s="4"/>
      <c r="O797" s="4"/>
      <c r="P797" s="4"/>
      <c r="Q797" s="4"/>
      <c r="R797" s="4"/>
      <c r="S797" s="4"/>
      <c r="T797" s="4"/>
    </row>
    <row r="798" spans="1:20" ht="38.25" x14ac:dyDescent="0.25">
      <c r="A798" s="33" t="s">
        <v>297</v>
      </c>
      <c r="B798" s="18" t="s">
        <v>298</v>
      </c>
      <c r="C798" s="19" t="s">
        <v>31</v>
      </c>
      <c r="D798" s="20">
        <v>145.93</v>
      </c>
      <c r="E798" s="17">
        <f>ROUND(M809*(1-18%),2)</f>
        <v>101.57</v>
      </c>
      <c r="F798" s="10">
        <v>18074.88</v>
      </c>
      <c r="G798" s="17">
        <f t="shared" ref="G798" si="452">TRUNC(E798*0.2693,2)</f>
        <v>27.35</v>
      </c>
      <c r="H798" s="17"/>
      <c r="I798" s="17">
        <f t="shared" ref="I798" si="453">H798+G798+E798</f>
        <v>128.91999999999999</v>
      </c>
      <c r="J798" s="34">
        <f t="shared" ref="J798" si="454">TRUNC(I798*D798,2)</f>
        <v>18813.29</v>
      </c>
      <c r="K798" s="4">
        <v>92779</v>
      </c>
      <c r="L798" s="4"/>
      <c r="M798" s="4">
        <v>7.08</v>
      </c>
      <c r="N798" s="4"/>
      <c r="O798" s="4"/>
      <c r="P798" s="4"/>
      <c r="Q798" s="4"/>
      <c r="R798" s="4"/>
      <c r="S798" s="4"/>
      <c r="T798" s="4"/>
    </row>
    <row r="799" spans="1:20" x14ac:dyDescent="0.25">
      <c r="A799" s="30" t="s">
        <v>311</v>
      </c>
      <c r="B799" s="80" t="s">
        <v>312</v>
      </c>
      <c r="C799" s="81"/>
      <c r="D799" s="81"/>
      <c r="E799" s="81"/>
      <c r="F799" s="81"/>
      <c r="G799" s="81"/>
      <c r="H799" s="81"/>
      <c r="I799" s="81"/>
      <c r="J799" s="82"/>
      <c r="K799" s="4">
        <v>92780</v>
      </c>
      <c r="L799" s="4"/>
      <c r="M799" s="4">
        <v>7.71</v>
      </c>
      <c r="N799" s="4"/>
      <c r="O799" s="4"/>
      <c r="P799" s="4"/>
      <c r="Q799" s="4"/>
      <c r="R799" s="4"/>
      <c r="S799" s="4"/>
      <c r="T799" s="4"/>
    </row>
    <row r="800" spans="1:20" ht="51" x14ac:dyDescent="0.25">
      <c r="A800" s="33" t="s">
        <v>1407</v>
      </c>
      <c r="B800" s="18" t="s">
        <v>1408</v>
      </c>
      <c r="C800" s="19" t="s">
        <v>46</v>
      </c>
      <c r="D800" s="20">
        <v>21.15</v>
      </c>
      <c r="E800" s="17">
        <f>ROUND(M811*(1-18%),2)</f>
        <v>22.5</v>
      </c>
      <c r="F800" s="10">
        <v>580.35</v>
      </c>
      <c r="G800" s="17">
        <f t="shared" ref="G800:G801" si="455">TRUNC(E800*0.2693,2)</f>
        <v>6.05</v>
      </c>
      <c r="H800" s="17"/>
      <c r="I800" s="17">
        <f t="shared" ref="I800:I801" si="456">H800+G800+E800</f>
        <v>28.55</v>
      </c>
      <c r="J800" s="34">
        <f t="shared" ref="J800:J801" si="457">TRUNC(I800*D800,2)</f>
        <v>603.83000000000004</v>
      </c>
      <c r="K800" s="4">
        <v>92781</v>
      </c>
      <c r="L800" s="4"/>
      <c r="M800" s="4"/>
      <c r="N800" s="4"/>
      <c r="O800" s="4"/>
      <c r="P800" s="4"/>
      <c r="Q800" s="4"/>
      <c r="R800" s="4"/>
      <c r="S800" s="4"/>
      <c r="T800" s="4"/>
    </row>
    <row r="801" spans="1:20" ht="38.25" x14ac:dyDescent="0.25">
      <c r="A801" s="33" t="s">
        <v>317</v>
      </c>
      <c r="B801" s="18" t="s">
        <v>318</v>
      </c>
      <c r="C801" s="19" t="s">
        <v>46</v>
      </c>
      <c r="D801" s="20">
        <v>63.45</v>
      </c>
      <c r="E801" s="17">
        <f>ROUND(M812*(1-18%),2)</f>
        <v>21.52</v>
      </c>
      <c r="F801" s="10">
        <v>1664.92</v>
      </c>
      <c r="G801" s="17">
        <f t="shared" si="455"/>
        <v>5.79</v>
      </c>
      <c r="H801" s="17"/>
      <c r="I801" s="17">
        <f t="shared" si="456"/>
        <v>27.31</v>
      </c>
      <c r="J801" s="34">
        <f t="shared" si="457"/>
        <v>1732.81</v>
      </c>
      <c r="K801" s="4" t="s">
        <v>252</v>
      </c>
      <c r="L801" s="4"/>
      <c r="M801" s="4">
        <v>178.61</v>
      </c>
      <c r="N801" s="4"/>
      <c r="O801" s="4"/>
      <c r="P801" s="4"/>
      <c r="Q801" s="4"/>
      <c r="R801" s="4"/>
      <c r="S801" s="4"/>
      <c r="T801" s="4"/>
    </row>
    <row r="802" spans="1:20" x14ac:dyDescent="0.25">
      <c r="A802" s="30" t="s">
        <v>313</v>
      </c>
      <c r="B802" s="80" t="s">
        <v>314</v>
      </c>
      <c r="C802" s="81"/>
      <c r="D802" s="81"/>
      <c r="E802" s="81"/>
      <c r="F802" s="81"/>
      <c r="G802" s="81"/>
      <c r="H802" s="81"/>
      <c r="I802" s="81"/>
      <c r="J802" s="82"/>
      <c r="K802" s="4" t="s">
        <v>1403</v>
      </c>
      <c r="L802" s="4"/>
      <c r="M802" s="4"/>
      <c r="N802" s="4"/>
      <c r="O802" s="4"/>
      <c r="P802" s="4"/>
      <c r="Q802" s="4"/>
      <c r="R802" s="4"/>
      <c r="S802" s="4"/>
      <c r="T802" s="4"/>
    </row>
    <row r="803" spans="1:20" ht="25.5" x14ac:dyDescent="0.25">
      <c r="A803" s="30" t="s">
        <v>1409</v>
      </c>
      <c r="B803" s="80" t="s">
        <v>1410</v>
      </c>
      <c r="C803" s="81"/>
      <c r="D803" s="81"/>
      <c r="E803" s="81"/>
      <c r="F803" s="81"/>
      <c r="G803" s="81"/>
      <c r="H803" s="81"/>
      <c r="I803" s="81"/>
      <c r="J803" s="82"/>
      <c r="K803" s="4" t="s">
        <v>1642</v>
      </c>
      <c r="L803" s="4"/>
      <c r="M803" s="4"/>
      <c r="N803" s="4"/>
      <c r="O803" s="4"/>
      <c r="P803" s="4"/>
      <c r="Q803" s="4"/>
      <c r="R803" s="4"/>
      <c r="S803" s="4"/>
      <c r="T803" s="4"/>
    </row>
    <row r="804" spans="1:20" x14ac:dyDescent="0.25">
      <c r="A804" s="30" t="s">
        <v>319</v>
      </c>
      <c r="B804" s="80" t="s">
        <v>320</v>
      </c>
      <c r="C804" s="81"/>
      <c r="D804" s="81"/>
      <c r="E804" s="81"/>
      <c r="F804" s="81"/>
      <c r="G804" s="81"/>
      <c r="H804" s="81"/>
      <c r="I804" s="81"/>
      <c r="J804" s="82"/>
      <c r="K804" s="4" t="s">
        <v>281</v>
      </c>
      <c r="L804" s="4"/>
      <c r="M804" s="4"/>
      <c r="N804" s="4"/>
      <c r="O804" s="4"/>
      <c r="P804" s="4"/>
      <c r="Q804" s="4"/>
      <c r="R804" s="4"/>
      <c r="S804" s="4"/>
      <c r="T804" s="4"/>
    </row>
    <row r="805" spans="1:20" ht="38.25" x14ac:dyDescent="0.25">
      <c r="A805" s="33" t="s">
        <v>321</v>
      </c>
      <c r="B805" s="18" t="s">
        <v>322</v>
      </c>
      <c r="C805" s="19" t="s">
        <v>46</v>
      </c>
      <c r="D805" s="20">
        <v>63.45</v>
      </c>
      <c r="E805" s="17">
        <f>ROUND(M816*(1-18%),2)</f>
        <v>8.5299999999999994</v>
      </c>
      <c r="F805" s="10">
        <v>659.88</v>
      </c>
      <c r="G805" s="17">
        <f t="shared" ref="G805" si="458">TRUNC(E805*0.2693,2)</f>
        <v>2.29</v>
      </c>
      <c r="H805" s="17"/>
      <c r="I805" s="17">
        <f t="shared" ref="I805" si="459">H805+G805+E805</f>
        <v>10.82</v>
      </c>
      <c r="J805" s="34">
        <f t="shared" ref="J805" si="460">TRUNC(I805*D805,2)</f>
        <v>686.52</v>
      </c>
      <c r="K805" s="4" t="s">
        <v>283</v>
      </c>
      <c r="L805" s="4"/>
      <c r="M805" s="4"/>
      <c r="N805" s="4"/>
      <c r="O805" s="4"/>
      <c r="P805" s="4"/>
      <c r="Q805" s="4"/>
      <c r="R805" s="4"/>
      <c r="S805" s="4"/>
      <c r="T805" s="4"/>
    </row>
    <row r="806" spans="1:20" x14ac:dyDescent="0.25">
      <c r="A806" s="30" t="s">
        <v>1411</v>
      </c>
      <c r="B806" s="80" t="s">
        <v>1412</v>
      </c>
      <c r="C806" s="81"/>
      <c r="D806" s="81"/>
      <c r="E806" s="81"/>
      <c r="F806" s="81"/>
      <c r="G806" s="81"/>
      <c r="H806" s="81"/>
      <c r="I806" s="81"/>
      <c r="J806" s="82"/>
      <c r="K806" s="4" t="s">
        <v>1405</v>
      </c>
      <c r="L806" s="4"/>
      <c r="M806" s="4"/>
      <c r="N806" s="4"/>
      <c r="O806" s="4"/>
      <c r="P806" s="4"/>
      <c r="Q806" s="4"/>
      <c r="R806" s="4"/>
      <c r="S806" s="4"/>
      <c r="T806" s="4"/>
    </row>
    <row r="807" spans="1:20" x14ac:dyDescent="0.25">
      <c r="A807" s="30" t="s">
        <v>1413</v>
      </c>
      <c r="B807" s="80" t="s">
        <v>1414</v>
      </c>
      <c r="C807" s="81"/>
      <c r="D807" s="81"/>
      <c r="E807" s="81"/>
      <c r="F807" s="81"/>
      <c r="G807" s="81"/>
      <c r="H807" s="81"/>
      <c r="I807" s="81"/>
      <c r="J807" s="82"/>
      <c r="K807" s="4" t="s">
        <v>289</v>
      </c>
      <c r="L807" s="4"/>
      <c r="M807" s="4">
        <v>67.760000000000005</v>
      </c>
      <c r="N807" s="4"/>
      <c r="O807" s="4"/>
      <c r="P807" s="4"/>
      <c r="Q807" s="4"/>
      <c r="R807" s="4"/>
      <c r="S807" s="4"/>
      <c r="T807" s="4"/>
    </row>
    <row r="808" spans="1:20" ht="38.25" x14ac:dyDescent="0.25">
      <c r="A808" s="33" t="s">
        <v>1415</v>
      </c>
      <c r="B808" s="18" t="s">
        <v>1416</v>
      </c>
      <c r="C808" s="19" t="s">
        <v>12</v>
      </c>
      <c r="D808" s="20">
        <v>3</v>
      </c>
      <c r="E808" s="17">
        <f>ROUND(M819*(1-18%),2)</f>
        <v>1540.43</v>
      </c>
      <c r="F808" s="10">
        <v>5635.71</v>
      </c>
      <c r="G808" s="17">
        <f t="shared" ref="G808:G810" si="461">TRUNC(E808*0.2693,2)</f>
        <v>414.83</v>
      </c>
      <c r="H808" s="17"/>
      <c r="I808" s="17">
        <f t="shared" ref="I808:I810" si="462">H808+G808+E808</f>
        <v>1955.26</v>
      </c>
      <c r="J808" s="34">
        <f t="shared" ref="J808:J810" si="463">TRUNC(I808*D808,2)</f>
        <v>5865.78</v>
      </c>
      <c r="K808" s="4">
        <v>89168</v>
      </c>
      <c r="L808" s="4"/>
      <c r="M808" s="4"/>
      <c r="N808" s="4"/>
      <c r="O808" s="4"/>
      <c r="P808" s="4"/>
      <c r="Q808" s="4"/>
      <c r="R808" s="4"/>
      <c r="S808" s="4"/>
      <c r="T808" s="4"/>
    </row>
    <row r="809" spans="1:20" ht="38.25" x14ac:dyDescent="0.25">
      <c r="A809" s="33" t="s">
        <v>1417</v>
      </c>
      <c r="B809" s="18" t="s">
        <v>1418</v>
      </c>
      <c r="C809" s="19" t="s">
        <v>12</v>
      </c>
      <c r="D809" s="20">
        <v>1</v>
      </c>
      <c r="E809" s="17">
        <f>ROUND(M820*(1-18%),2)</f>
        <v>2812.02</v>
      </c>
      <c r="F809" s="10">
        <v>3429.29</v>
      </c>
      <c r="G809" s="17">
        <f t="shared" si="461"/>
        <v>757.27</v>
      </c>
      <c r="H809" s="17"/>
      <c r="I809" s="17">
        <f t="shared" si="462"/>
        <v>3569.29</v>
      </c>
      <c r="J809" s="34">
        <f t="shared" si="463"/>
        <v>3569.29</v>
      </c>
      <c r="K809" s="4" t="s">
        <v>295</v>
      </c>
      <c r="L809" s="4"/>
      <c r="M809" s="4">
        <v>123.86</v>
      </c>
      <c r="N809" s="4"/>
      <c r="O809" s="4"/>
      <c r="P809" s="4"/>
      <c r="Q809" s="4"/>
      <c r="R809" s="4"/>
      <c r="S809" s="4"/>
      <c r="T809" s="4"/>
    </row>
    <row r="810" spans="1:20" ht="38.25" x14ac:dyDescent="0.25">
      <c r="A810" s="33" t="s">
        <v>1419</v>
      </c>
      <c r="B810" s="18" t="s">
        <v>1420</v>
      </c>
      <c r="C810" s="19" t="s">
        <v>12</v>
      </c>
      <c r="D810" s="20">
        <v>1</v>
      </c>
      <c r="E810" s="17">
        <f>ROUND(M821*(1-18%),2)</f>
        <v>2476.88</v>
      </c>
      <c r="F810" s="10">
        <v>3020.59</v>
      </c>
      <c r="G810" s="17">
        <f t="shared" si="461"/>
        <v>667.02</v>
      </c>
      <c r="H810" s="17"/>
      <c r="I810" s="17">
        <f t="shared" si="462"/>
        <v>3143.9</v>
      </c>
      <c r="J810" s="34">
        <f t="shared" si="463"/>
        <v>3143.9</v>
      </c>
      <c r="K810" s="4" t="s">
        <v>297</v>
      </c>
      <c r="L810" s="4"/>
      <c r="M810" s="4"/>
      <c r="N810" s="4"/>
      <c r="O810" s="4"/>
      <c r="P810" s="4"/>
      <c r="Q810" s="4"/>
      <c r="R810" s="4"/>
      <c r="S810" s="4"/>
      <c r="T810" s="4"/>
    </row>
    <row r="811" spans="1:20" x14ac:dyDescent="0.25">
      <c r="A811" s="30" t="s">
        <v>1421</v>
      </c>
      <c r="B811" s="80" t="s">
        <v>1422</v>
      </c>
      <c r="C811" s="81"/>
      <c r="D811" s="81"/>
      <c r="E811" s="81"/>
      <c r="F811" s="81"/>
      <c r="G811" s="81"/>
      <c r="H811" s="81"/>
      <c r="I811" s="81"/>
      <c r="J811" s="82"/>
      <c r="K811" s="4" t="s">
        <v>311</v>
      </c>
      <c r="L811" s="4"/>
      <c r="M811" s="4">
        <v>27.44</v>
      </c>
      <c r="N811" s="4"/>
      <c r="O811" s="4"/>
      <c r="P811" s="4"/>
      <c r="Q811" s="4"/>
      <c r="R811" s="4"/>
      <c r="S811" s="4"/>
      <c r="T811" s="4"/>
    </row>
    <row r="812" spans="1:20" ht="38.25" x14ac:dyDescent="0.25">
      <c r="A812" s="33" t="s">
        <v>1423</v>
      </c>
      <c r="B812" s="18" t="s">
        <v>1424</v>
      </c>
      <c r="C812" s="19" t="s">
        <v>12</v>
      </c>
      <c r="D812" s="20">
        <v>1</v>
      </c>
      <c r="E812" s="17">
        <f>ROUND(M823*(1-18%),2)</f>
        <v>2029.57</v>
      </c>
      <c r="F812" s="10">
        <v>2475.08</v>
      </c>
      <c r="G812" s="17">
        <f t="shared" ref="G812" si="464">TRUNC(E812*0.2693,2)</f>
        <v>546.55999999999995</v>
      </c>
      <c r="H812" s="17"/>
      <c r="I812" s="17">
        <f t="shared" ref="I812" si="465">H812+G812+E812</f>
        <v>2576.13</v>
      </c>
      <c r="J812" s="34">
        <f t="shared" ref="J812" si="466">TRUNC(I812*D812,2)</f>
        <v>2576.13</v>
      </c>
      <c r="K812" s="4">
        <v>93198</v>
      </c>
      <c r="L812" s="4"/>
      <c r="M812" s="4">
        <v>26.24</v>
      </c>
      <c r="N812" s="4"/>
      <c r="O812" s="4"/>
      <c r="P812" s="4"/>
      <c r="Q812" s="4"/>
      <c r="R812" s="4"/>
      <c r="S812" s="4"/>
      <c r="T812" s="4"/>
    </row>
    <row r="813" spans="1:20" x14ac:dyDescent="0.25">
      <c r="A813" s="30" t="s">
        <v>1425</v>
      </c>
      <c r="B813" s="80" t="s">
        <v>1426</v>
      </c>
      <c r="C813" s="81"/>
      <c r="D813" s="81"/>
      <c r="E813" s="81"/>
      <c r="F813" s="81"/>
      <c r="G813" s="81"/>
      <c r="H813" s="81"/>
      <c r="I813" s="81"/>
      <c r="J813" s="82"/>
      <c r="K813" s="4">
        <v>93205</v>
      </c>
      <c r="L813" s="4"/>
      <c r="M813" s="4"/>
      <c r="N813" s="4"/>
      <c r="O813" s="4"/>
      <c r="P813" s="4"/>
      <c r="Q813" s="4"/>
      <c r="R813" s="4"/>
      <c r="S813" s="4"/>
      <c r="T813" s="4"/>
    </row>
    <row r="814" spans="1:20" ht="51" x14ac:dyDescent="0.25">
      <c r="A814" s="33" t="s">
        <v>1427</v>
      </c>
      <c r="B814" s="18" t="s">
        <v>1428</v>
      </c>
      <c r="C814" s="19" t="s">
        <v>31</v>
      </c>
      <c r="D814" s="20">
        <v>12.24</v>
      </c>
      <c r="E814" s="17">
        <f>ROUND(M825*(1-18%),2)</f>
        <v>254.68</v>
      </c>
      <c r="F814" s="10">
        <v>3801.62</v>
      </c>
      <c r="G814" s="17">
        <f t="shared" ref="G814" si="467">TRUNC(E814*0.2693,2)</f>
        <v>68.58</v>
      </c>
      <c r="H814" s="17"/>
      <c r="I814" s="17">
        <f t="shared" ref="I814" si="468">H814+G814+E814</f>
        <v>323.26</v>
      </c>
      <c r="J814" s="34">
        <f t="shared" ref="J814" si="469">TRUNC(I814*D814,2)</f>
        <v>3956.7</v>
      </c>
      <c r="K814" s="4" t="s">
        <v>313</v>
      </c>
      <c r="L814" s="4"/>
      <c r="M814" s="4"/>
      <c r="N814" s="4"/>
      <c r="O814" s="4"/>
      <c r="P814" s="4"/>
      <c r="Q814" s="4"/>
      <c r="R814" s="4"/>
      <c r="S814" s="4"/>
      <c r="T814" s="4"/>
    </row>
    <row r="815" spans="1:20" x14ac:dyDescent="0.25">
      <c r="A815" s="30" t="s">
        <v>1429</v>
      </c>
      <c r="B815" s="80" t="s">
        <v>1430</v>
      </c>
      <c r="C815" s="81"/>
      <c r="D815" s="81"/>
      <c r="E815" s="81"/>
      <c r="F815" s="81"/>
      <c r="G815" s="81"/>
      <c r="H815" s="81"/>
      <c r="I815" s="81"/>
      <c r="J815" s="82"/>
      <c r="K815" s="4" t="s">
        <v>1409</v>
      </c>
      <c r="L815" s="4"/>
      <c r="M815" s="4"/>
      <c r="N815" s="4"/>
      <c r="O815" s="4"/>
      <c r="P815" s="4"/>
      <c r="Q815" s="4"/>
      <c r="R815" s="4"/>
      <c r="S815" s="4"/>
      <c r="T815" s="4"/>
    </row>
    <row r="816" spans="1:20" ht="38.25" x14ac:dyDescent="0.25">
      <c r="A816" s="33" t="s">
        <v>1431</v>
      </c>
      <c r="B816" s="18" t="s">
        <v>1432</v>
      </c>
      <c r="C816" s="19" t="s">
        <v>12</v>
      </c>
      <c r="D816" s="20">
        <v>1</v>
      </c>
      <c r="E816" s="17">
        <f>ROUND(M827*(1-18%),2)</f>
        <v>2353.42</v>
      </c>
      <c r="F816" s="10">
        <v>2870.03</v>
      </c>
      <c r="G816" s="17">
        <f t="shared" ref="G816" si="470">TRUNC(E816*0.2693,2)</f>
        <v>633.77</v>
      </c>
      <c r="H816" s="17"/>
      <c r="I816" s="17">
        <f t="shared" ref="I816" si="471">H816+G816+E816</f>
        <v>2987.19</v>
      </c>
      <c r="J816" s="34">
        <f t="shared" ref="J816" si="472">TRUNC(I816*D816,2)</f>
        <v>2987.19</v>
      </c>
      <c r="K816" s="4" t="s">
        <v>319</v>
      </c>
      <c r="L816" s="4"/>
      <c r="M816" s="4">
        <v>10.4</v>
      </c>
      <c r="N816" s="4"/>
      <c r="O816" s="4"/>
      <c r="P816" s="4"/>
      <c r="Q816" s="4"/>
      <c r="R816" s="4"/>
      <c r="S816" s="4"/>
      <c r="T816" s="4"/>
    </row>
    <row r="817" spans="1:20" x14ac:dyDescent="0.25">
      <c r="A817" s="30" t="s">
        <v>1433</v>
      </c>
      <c r="B817" s="80" t="s">
        <v>1434</v>
      </c>
      <c r="C817" s="81"/>
      <c r="D817" s="81"/>
      <c r="E817" s="81"/>
      <c r="F817" s="81"/>
      <c r="G817" s="81"/>
      <c r="H817" s="81"/>
      <c r="I817" s="81"/>
      <c r="J817" s="82"/>
      <c r="K817" s="4">
        <v>93203</v>
      </c>
      <c r="L817" s="4"/>
      <c r="M817" s="4"/>
      <c r="N817" s="4"/>
      <c r="O817" s="4"/>
      <c r="P817" s="4"/>
      <c r="Q817" s="4"/>
      <c r="R817" s="4"/>
      <c r="S817" s="4"/>
      <c r="T817" s="4"/>
    </row>
    <row r="818" spans="1:20" ht="25.5" x14ac:dyDescent="0.25">
      <c r="A818" s="33" t="s">
        <v>1435</v>
      </c>
      <c r="B818" s="18" t="s">
        <v>1436</v>
      </c>
      <c r="C818" s="19" t="s">
        <v>12</v>
      </c>
      <c r="D818" s="20">
        <v>4</v>
      </c>
      <c r="E818" s="17">
        <f>ROUND(M829*(1-18%),2)</f>
        <v>104.39</v>
      </c>
      <c r="F818" s="10">
        <v>509.24</v>
      </c>
      <c r="G818" s="17">
        <f t="shared" ref="G818" si="473">TRUNC(E818*0.2693,2)</f>
        <v>28.11</v>
      </c>
      <c r="H818" s="17"/>
      <c r="I818" s="17">
        <f t="shared" ref="I818" si="474">H818+G818+E818</f>
        <v>132.5</v>
      </c>
      <c r="J818" s="34">
        <f t="shared" ref="J818" si="475">TRUNC(I818*D818,2)</f>
        <v>530</v>
      </c>
      <c r="K818" s="4" t="s">
        <v>1411</v>
      </c>
      <c r="L818" s="4"/>
      <c r="M818" s="4"/>
      <c r="N818" s="4"/>
      <c r="O818" s="4"/>
      <c r="P818" s="4"/>
      <c r="Q818" s="4"/>
      <c r="R818" s="4"/>
      <c r="S818" s="4"/>
      <c r="T818" s="4"/>
    </row>
    <row r="819" spans="1:20" x14ac:dyDescent="0.25">
      <c r="A819" s="30" t="s">
        <v>1437</v>
      </c>
      <c r="B819" s="80" t="s">
        <v>1438</v>
      </c>
      <c r="C819" s="81"/>
      <c r="D819" s="81"/>
      <c r="E819" s="81"/>
      <c r="F819" s="81"/>
      <c r="G819" s="81"/>
      <c r="H819" s="81"/>
      <c r="I819" s="81"/>
      <c r="J819" s="82"/>
      <c r="K819" s="4" t="s">
        <v>1413</v>
      </c>
      <c r="L819" s="4"/>
      <c r="M819" s="4">
        <v>1878.57</v>
      </c>
      <c r="N819" s="4"/>
      <c r="O819" s="4"/>
      <c r="P819" s="4"/>
      <c r="Q819" s="4"/>
      <c r="R819" s="4"/>
      <c r="S819" s="4"/>
      <c r="T819" s="4"/>
    </row>
    <row r="820" spans="1:20" ht="25.5" x14ac:dyDescent="0.25">
      <c r="A820" s="33" t="s">
        <v>1439</v>
      </c>
      <c r="B820" s="18" t="s">
        <v>1440</v>
      </c>
      <c r="C820" s="19" t="s">
        <v>12</v>
      </c>
      <c r="D820" s="20">
        <v>5</v>
      </c>
      <c r="E820" s="17">
        <f>ROUND(M831*(1-18%),2)</f>
        <v>1423.27</v>
      </c>
      <c r="F820" s="10">
        <v>8678.5</v>
      </c>
      <c r="G820" s="17">
        <f t="shared" ref="G820" si="476">TRUNC(E820*0.2693,2)</f>
        <v>383.28</v>
      </c>
      <c r="H820" s="17"/>
      <c r="I820" s="17">
        <f t="shared" ref="I820" si="477">H820+G820+E820</f>
        <v>1806.55</v>
      </c>
      <c r="J820" s="34">
        <f t="shared" ref="J820" si="478">TRUNC(I820*D820,2)</f>
        <v>9032.75</v>
      </c>
      <c r="K820" s="4" t="s">
        <v>1415</v>
      </c>
      <c r="L820" s="4"/>
      <c r="M820" s="4">
        <v>3429.29</v>
      </c>
      <c r="N820" s="4"/>
      <c r="O820" s="4"/>
      <c r="P820" s="4"/>
      <c r="Q820" s="4"/>
      <c r="R820" s="4"/>
      <c r="S820" s="4"/>
      <c r="T820" s="4"/>
    </row>
    <row r="821" spans="1:20" ht="25.5" x14ac:dyDescent="0.25">
      <c r="A821" s="30" t="s">
        <v>1441</v>
      </c>
      <c r="B821" s="80" t="s">
        <v>1442</v>
      </c>
      <c r="C821" s="81"/>
      <c r="D821" s="81"/>
      <c r="E821" s="81"/>
      <c r="F821" s="81"/>
      <c r="G821" s="81"/>
      <c r="H821" s="81"/>
      <c r="I821" s="81"/>
      <c r="J821" s="82"/>
      <c r="K821" s="4" t="s">
        <v>1417</v>
      </c>
      <c r="L821" s="4"/>
      <c r="M821" s="4">
        <v>3020.59</v>
      </c>
      <c r="N821" s="4"/>
      <c r="O821" s="4"/>
      <c r="P821" s="4"/>
      <c r="Q821" s="4"/>
      <c r="R821" s="4"/>
      <c r="S821" s="4"/>
      <c r="T821" s="4"/>
    </row>
    <row r="822" spans="1:20" ht="25.5" x14ac:dyDescent="0.25">
      <c r="A822" s="30" t="s">
        <v>421</v>
      </c>
      <c r="B822" s="80" t="s">
        <v>422</v>
      </c>
      <c r="C822" s="81"/>
      <c r="D822" s="81"/>
      <c r="E822" s="81"/>
      <c r="F822" s="81"/>
      <c r="G822" s="81"/>
      <c r="H822" s="81"/>
      <c r="I822" s="81"/>
      <c r="J822" s="82"/>
      <c r="K822" s="4" t="s">
        <v>1419</v>
      </c>
      <c r="L822" s="4"/>
      <c r="M822" s="4"/>
      <c r="N822" s="4"/>
      <c r="O822" s="4"/>
      <c r="P822" s="4"/>
      <c r="Q822" s="4"/>
      <c r="R822" s="4"/>
      <c r="S822" s="4"/>
      <c r="T822" s="4"/>
    </row>
    <row r="823" spans="1:20" x14ac:dyDescent="0.25">
      <c r="A823" s="30" t="s">
        <v>441</v>
      </c>
      <c r="B823" s="80" t="s">
        <v>442</v>
      </c>
      <c r="C823" s="81"/>
      <c r="D823" s="81"/>
      <c r="E823" s="81"/>
      <c r="F823" s="81"/>
      <c r="G823" s="81"/>
      <c r="H823" s="81"/>
      <c r="I823" s="81"/>
      <c r="J823" s="82"/>
      <c r="K823" s="4" t="s">
        <v>1421</v>
      </c>
      <c r="L823" s="4"/>
      <c r="M823" s="4">
        <v>2475.08</v>
      </c>
      <c r="N823" s="4"/>
      <c r="O823" s="4"/>
      <c r="P823" s="4"/>
      <c r="Q823" s="4"/>
      <c r="R823" s="4"/>
      <c r="S823" s="4"/>
      <c r="T823" s="4"/>
    </row>
    <row r="824" spans="1:20" ht="63.75" x14ac:dyDescent="0.25">
      <c r="A824" s="33" t="s">
        <v>443</v>
      </c>
      <c r="B824" s="18" t="s">
        <v>444</v>
      </c>
      <c r="C824" s="19" t="s">
        <v>31</v>
      </c>
      <c r="D824" s="20">
        <v>80.010000000000005</v>
      </c>
      <c r="E824" s="17">
        <f t="shared" ref="E824:E829" si="479">ROUND(M835*(1-18%),2)</f>
        <v>21.39</v>
      </c>
      <c r="F824" s="10">
        <v>2087.46</v>
      </c>
      <c r="G824" s="17">
        <f t="shared" ref="G824:G829" si="480">TRUNC(E824*0.2693,2)</f>
        <v>5.76</v>
      </c>
      <c r="H824" s="17"/>
      <c r="I824" s="17">
        <f t="shared" ref="I824:I829" si="481">H824+G824+E824</f>
        <v>27.15</v>
      </c>
      <c r="J824" s="34">
        <f t="shared" ref="J824:J829" si="482">TRUNC(I824*D824,2)</f>
        <v>2172.27</v>
      </c>
      <c r="K824" s="4" t="s">
        <v>1423</v>
      </c>
      <c r="L824" s="4"/>
      <c r="M824" s="4"/>
      <c r="N824" s="4"/>
      <c r="O824" s="4"/>
      <c r="P824" s="4"/>
      <c r="Q824" s="4"/>
      <c r="R824" s="4"/>
      <c r="S824" s="4"/>
      <c r="T824" s="4"/>
    </row>
    <row r="825" spans="1:20" ht="63.75" x14ac:dyDescent="0.25">
      <c r="A825" s="33" t="s">
        <v>1443</v>
      </c>
      <c r="B825" s="18" t="s">
        <v>1444</v>
      </c>
      <c r="C825" s="19" t="s">
        <v>31</v>
      </c>
      <c r="D825" s="20">
        <v>80.010000000000005</v>
      </c>
      <c r="E825" s="17">
        <f t="shared" si="479"/>
        <v>71.02</v>
      </c>
      <c r="F825" s="10">
        <v>6929.66</v>
      </c>
      <c r="G825" s="17">
        <f t="shared" si="480"/>
        <v>19.12</v>
      </c>
      <c r="H825" s="17"/>
      <c r="I825" s="17">
        <f t="shared" si="481"/>
        <v>90.14</v>
      </c>
      <c r="J825" s="34">
        <f t="shared" si="482"/>
        <v>7212.1</v>
      </c>
      <c r="K825" s="4" t="s">
        <v>1425</v>
      </c>
      <c r="L825" s="4"/>
      <c r="M825" s="4">
        <v>310.58999999999997</v>
      </c>
      <c r="N825" s="4"/>
      <c r="O825" s="4"/>
      <c r="P825" s="4"/>
      <c r="Q825" s="4"/>
      <c r="R825" s="4"/>
      <c r="S825" s="4"/>
      <c r="T825" s="4"/>
    </row>
    <row r="826" spans="1:20" ht="63.75" x14ac:dyDescent="0.25">
      <c r="A826" s="33" t="s">
        <v>1445</v>
      </c>
      <c r="B826" s="18" t="s">
        <v>1446</v>
      </c>
      <c r="C826" s="19" t="s">
        <v>31</v>
      </c>
      <c r="D826" s="20">
        <v>73.69</v>
      </c>
      <c r="E826" s="17">
        <f t="shared" si="479"/>
        <v>51.14</v>
      </c>
      <c r="F826" s="10">
        <v>4596.04</v>
      </c>
      <c r="G826" s="17">
        <f t="shared" si="480"/>
        <v>13.77</v>
      </c>
      <c r="H826" s="17"/>
      <c r="I826" s="17">
        <f t="shared" si="481"/>
        <v>64.91</v>
      </c>
      <c r="J826" s="34">
        <f t="shared" si="482"/>
        <v>4783.21</v>
      </c>
      <c r="K826" s="4" t="s">
        <v>1427</v>
      </c>
      <c r="L826" s="4"/>
      <c r="M826" s="4"/>
      <c r="N826" s="4"/>
      <c r="O826" s="4"/>
      <c r="P826" s="4"/>
      <c r="Q826" s="4"/>
      <c r="R826" s="4"/>
      <c r="S826" s="4"/>
      <c r="T826" s="4"/>
    </row>
    <row r="827" spans="1:20" ht="38.25" x14ac:dyDescent="0.25">
      <c r="A827" s="33" t="s">
        <v>1447</v>
      </c>
      <c r="B827" s="18" t="s">
        <v>1448</v>
      </c>
      <c r="C827" s="19" t="s">
        <v>82</v>
      </c>
      <c r="D827" s="20">
        <v>73.69</v>
      </c>
      <c r="E827" s="17">
        <f t="shared" si="479"/>
        <v>85.73</v>
      </c>
      <c r="F827" s="10">
        <v>7704.28</v>
      </c>
      <c r="G827" s="17">
        <f t="shared" si="480"/>
        <v>23.08</v>
      </c>
      <c r="H827" s="17"/>
      <c r="I827" s="17">
        <f t="shared" si="481"/>
        <v>108.81</v>
      </c>
      <c r="J827" s="34">
        <f t="shared" si="482"/>
        <v>8018.2</v>
      </c>
      <c r="K827" s="4" t="s">
        <v>1429</v>
      </c>
      <c r="L827" s="4"/>
      <c r="M827" s="4">
        <v>2870.03</v>
      </c>
      <c r="N827" s="4"/>
      <c r="O827" s="4"/>
      <c r="P827" s="4"/>
      <c r="Q827" s="4"/>
      <c r="R827" s="4"/>
      <c r="S827" s="4"/>
      <c r="T827" s="4"/>
    </row>
    <row r="828" spans="1:20" ht="51" x14ac:dyDescent="0.25">
      <c r="A828" s="33" t="s">
        <v>449</v>
      </c>
      <c r="B828" s="18" t="s">
        <v>450</v>
      </c>
      <c r="C828" s="19" t="s">
        <v>82</v>
      </c>
      <c r="D828" s="20">
        <v>80.010000000000005</v>
      </c>
      <c r="E828" s="17">
        <f t="shared" si="479"/>
        <v>82.01</v>
      </c>
      <c r="F828" s="10">
        <v>8001.8</v>
      </c>
      <c r="G828" s="17">
        <f t="shared" si="480"/>
        <v>22.08</v>
      </c>
      <c r="H828" s="17"/>
      <c r="I828" s="17">
        <f t="shared" si="481"/>
        <v>104.09</v>
      </c>
      <c r="J828" s="34">
        <f t="shared" si="482"/>
        <v>8328.24</v>
      </c>
      <c r="K828" s="4" t="s">
        <v>1431</v>
      </c>
      <c r="L828" s="4"/>
      <c r="M828" s="4"/>
      <c r="N828" s="4"/>
      <c r="O828" s="4"/>
      <c r="P828" s="4"/>
      <c r="Q828" s="4"/>
      <c r="R828" s="4"/>
      <c r="S828" s="4"/>
      <c r="T828" s="4"/>
    </row>
    <row r="829" spans="1:20" ht="51" x14ac:dyDescent="0.25">
      <c r="A829" s="33" t="s">
        <v>451</v>
      </c>
      <c r="B829" s="18" t="s">
        <v>452</v>
      </c>
      <c r="C829" s="19" t="s">
        <v>31</v>
      </c>
      <c r="D829" s="20">
        <v>153.69999999999999</v>
      </c>
      <c r="E829" s="17">
        <f t="shared" si="479"/>
        <v>1.96</v>
      </c>
      <c r="F829" s="10">
        <v>367.34</v>
      </c>
      <c r="G829" s="17">
        <f t="shared" si="480"/>
        <v>0.52</v>
      </c>
      <c r="H829" s="17"/>
      <c r="I829" s="17">
        <f t="shared" si="481"/>
        <v>2.48</v>
      </c>
      <c r="J829" s="34">
        <f t="shared" si="482"/>
        <v>381.17</v>
      </c>
      <c r="K829" s="4" t="s">
        <v>1433</v>
      </c>
      <c r="L829" s="4"/>
      <c r="M829" s="4">
        <v>127.31</v>
      </c>
      <c r="N829" s="4"/>
      <c r="O829" s="4"/>
      <c r="P829" s="4"/>
      <c r="Q829" s="4"/>
      <c r="R829" s="4"/>
      <c r="S829" s="4"/>
      <c r="T829" s="4"/>
    </row>
    <row r="830" spans="1:20" ht="25.5" x14ac:dyDescent="0.25">
      <c r="A830" s="30" t="s">
        <v>457</v>
      </c>
      <c r="B830" s="80" t="s">
        <v>458</v>
      </c>
      <c r="C830" s="81"/>
      <c r="D830" s="81"/>
      <c r="E830" s="81"/>
      <c r="F830" s="81"/>
      <c r="G830" s="81"/>
      <c r="H830" s="81"/>
      <c r="I830" s="81"/>
      <c r="J830" s="82"/>
      <c r="K830" s="4" t="s">
        <v>1435</v>
      </c>
      <c r="L830" s="4"/>
      <c r="M830" s="4"/>
      <c r="N830" s="4"/>
      <c r="O830" s="4"/>
      <c r="P830" s="4"/>
      <c r="Q830" s="4"/>
      <c r="R830" s="4"/>
      <c r="S830" s="4"/>
      <c r="T830" s="4"/>
    </row>
    <row r="831" spans="1:20" x14ac:dyDescent="0.25">
      <c r="A831" s="30" t="s">
        <v>459</v>
      </c>
      <c r="B831" s="80" t="s">
        <v>460</v>
      </c>
      <c r="C831" s="81"/>
      <c r="D831" s="81"/>
      <c r="E831" s="81"/>
      <c r="F831" s="81"/>
      <c r="G831" s="81"/>
      <c r="H831" s="81"/>
      <c r="I831" s="81"/>
      <c r="J831" s="82"/>
      <c r="K831" s="4" t="s">
        <v>1437</v>
      </c>
      <c r="L831" s="4"/>
      <c r="M831" s="4">
        <v>1735.7</v>
      </c>
      <c r="N831" s="4"/>
      <c r="O831" s="4"/>
      <c r="P831" s="4"/>
      <c r="Q831" s="4"/>
      <c r="R831" s="4"/>
      <c r="S831" s="4"/>
      <c r="T831" s="4"/>
    </row>
    <row r="832" spans="1:20" ht="63.75" x14ac:dyDescent="0.25">
      <c r="A832" s="33" t="s">
        <v>461</v>
      </c>
      <c r="B832" s="18" t="s">
        <v>462</v>
      </c>
      <c r="C832" s="19" t="s">
        <v>31</v>
      </c>
      <c r="D832" s="20">
        <v>234.11</v>
      </c>
      <c r="E832" s="17">
        <f>ROUND(M843*(1-18%),2)</f>
        <v>2.5</v>
      </c>
      <c r="F832" s="10"/>
      <c r="G832" s="17">
        <f t="shared" ref="G832:G833" si="483">TRUNC(E832*0.2693,2)</f>
        <v>0.67</v>
      </c>
      <c r="H832" s="17"/>
      <c r="I832" s="17">
        <f t="shared" ref="I832:I833" si="484">H832+G832+E832</f>
        <v>3.17</v>
      </c>
      <c r="J832" s="34">
        <f t="shared" ref="J832:J833" si="485">TRUNC(I832*D832,2)</f>
        <v>742.12</v>
      </c>
      <c r="K832" s="4" t="s">
        <v>1439</v>
      </c>
      <c r="L832" s="4"/>
      <c r="M832" s="4"/>
      <c r="N832" s="4"/>
      <c r="O832" s="4"/>
      <c r="P832" s="4"/>
      <c r="Q832" s="4"/>
      <c r="R832" s="4"/>
      <c r="S832" s="4"/>
      <c r="T832" s="4"/>
    </row>
    <row r="833" spans="1:20" ht="63.75" x14ac:dyDescent="0.25">
      <c r="A833" s="33" t="s">
        <v>463</v>
      </c>
      <c r="B833" s="18" t="s">
        <v>464</v>
      </c>
      <c r="C833" s="19" t="s">
        <v>31</v>
      </c>
      <c r="D833" s="20">
        <v>160.35</v>
      </c>
      <c r="E833" s="17">
        <f>ROUND(M844*(1-18%),2)</f>
        <v>5.4</v>
      </c>
      <c r="F833" s="10">
        <v>1056.7</v>
      </c>
      <c r="G833" s="17">
        <f t="shared" si="483"/>
        <v>1.45</v>
      </c>
      <c r="H833" s="17"/>
      <c r="I833" s="17">
        <f t="shared" si="484"/>
        <v>6.8500000000000005</v>
      </c>
      <c r="J833" s="34">
        <f t="shared" si="485"/>
        <v>1098.3900000000001</v>
      </c>
      <c r="K833" s="4" t="s">
        <v>1441</v>
      </c>
      <c r="L833" s="4"/>
      <c r="M833" s="4"/>
      <c r="N833" s="4"/>
      <c r="O833" s="4"/>
      <c r="P833" s="4"/>
      <c r="Q833" s="4"/>
      <c r="R833" s="4"/>
      <c r="S833" s="4"/>
      <c r="T833" s="4"/>
    </row>
    <row r="834" spans="1:20" x14ac:dyDescent="0.25">
      <c r="A834" s="30" t="s">
        <v>465</v>
      </c>
      <c r="B834" s="80" t="s">
        <v>466</v>
      </c>
      <c r="C834" s="81"/>
      <c r="D834" s="81"/>
      <c r="E834" s="81"/>
      <c r="F834" s="81"/>
      <c r="G834" s="81"/>
      <c r="H834" s="81"/>
      <c r="I834" s="81"/>
      <c r="J834" s="82"/>
      <c r="K834" s="4" t="s">
        <v>421</v>
      </c>
      <c r="L834" s="4"/>
      <c r="M834" s="4"/>
      <c r="N834" s="4"/>
      <c r="O834" s="4"/>
      <c r="P834" s="4"/>
      <c r="Q834" s="4"/>
      <c r="R834" s="4"/>
      <c r="S834" s="4"/>
      <c r="T834" s="4"/>
    </row>
    <row r="835" spans="1:20" ht="76.5" x14ac:dyDescent="0.25">
      <c r="A835" s="33" t="s">
        <v>469</v>
      </c>
      <c r="B835" s="18" t="s">
        <v>470</v>
      </c>
      <c r="C835" s="19" t="s">
        <v>31</v>
      </c>
      <c r="D835" s="20">
        <v>160.35</v>
      </c>
      <c r="E835" s="17">
        <f>ROUND(M846*(1-18%),2)</f>
        <v>34.51</v>
      </c>
      <c r="F835" s="10">
        <v>6749.13</v>
      </c>
      <c r="G835" s="17">
        <f t="shared" ref="G835:G836" si="486">TRUNC(E835*0.2693,2)</f>
        <v>9.2899999999999991</v>
      </c>
      <c r="H835" s="17"/>
      <c r="I835" s="17">
        <f t="shared" ref="I835:I836" si="487">H835+G835+E835</f>
        <v>43.8</v>
      </c>
      <c r="J835" s="34">
        <f t="shared" ref="J835:J836" si="488">TRUNC(I835*D835,2)</f>
        <v>7023.33</v>
      </c>
      <c r="K835" s="4" t="s">
        <v>441</v>
      </c>
      <c r="L835" s="4"/>
      <c r="M835" s="4">
        <v>26.09</v>
      </c>
      <c r="N835" s="4"/>
      <c r="O835" s="4"/>
      <c r="P835" s="4"/>
      <c r="Q835" s="4"/>
      <c r="R835" s="4"/>
      <c r="S835" s="4"/>
      <c r="T835" s="4"/>
    </row>
    <row r="836" spans="1:20" ht="102" x14ac:dyDescent="0.25">
      <c r="A836" s="33" t="s">
        <v>471</v>
      </c>
      <c r="B836" s="18" t="s">
        <v>472</v>
      </c>
      <c r="C836" s="19" t="s">
        <v>31</v>
      </c>
      <c r="D836" s="20">
        <v>234.11</v>
      </c>
      <c r="E836" s="17">
        <f>ROUND(M847*(1-18%),2)</f>
        <v>22.58</v>
      </c>
      <c r="F836" s="10"/>
      <c r="G836" s="17">
        <f t="shared" si="486"/>
        <v>6.08</v>
      </c>
      <c r="H836" s="17"/>
      <c r="I836" s="17">
        <f t="shared" si="487"/>
        <v>28.659999999999997</v>
      </c>
      <c r="J836" s="34">
        <f t="shared" si="488"/>
        <v>6709.59</v>
      </c>
      <c r="K836" s="4">
        <v>87620</v>
      </c>
      <c r="L836" s="4"/>
      <c r="M836" s="4">
        <v>86.61</v>
      </c>
      <c r="N836" s="4"/>
      <c r="O836" s="4"/>
      <c r="P836" s="4"/>
      <c r="Q836" s="4"/>
      <c r="R836" s="4"/>
      <c r="S836" s="4"/>
      <c r="T836" s="4"/>
    </row>
    <row r="837" spans="1:20" x14ac:dyDescent="0.25">
      <c r="A837" s="30" t="s">
        <v>489</v>
      </c>
      <c r="B837" s="80" t="s">
        <v>490</v>
      </c>
      <c r="C837" s="81"/>
      <c r="D837" s="81"/>
      <c r="E837" s="81"/>
      <c r="F837" s="81"/>
      <c r="G837" s="81"/>
      <c r="H837" s="81"/>
      <c r="I837" s="81"/>
      <c r="J837" s="82"/>
      <c r="K837" s="4" t="s">
        <v>1443</v>
      </c>
      <c r="L837" s="4"/>
      <c r="M837" s="4">
        <v>62.37</v>
      </c>
      <c r="N837" s="4"/>
      <c r="O837" s="4"/>
      <c r="P837" s="4"/>
      <c r="Q837" s="4"/>
      <c r="R837" s="4"/>
      <c r="S837" s="4"/>
      <c r="T837" s="4"/>
    </row>
    <row r="838" spans="1:20" x14ac:dyDescent="0.25">
      <c r="A838" s="30" t="s">
        <v>491</v>
      </c>
      <c r="B838" s="80" t="s">
        <v>492</v>
      </c>
      <c r="C838" s="81"/>
      <c r="D838" s="81"/>
      <c r="E838" s="81"/>
      <c r="F838" s="81"/>
      <c r="G838" s="81"/>
      <c r="H838" s="81"/>
      <c r="I838" s="81"/>
      <c r="J838" s="82"/>
      <c r="K838" s="4">
        <v>94995</v>
      </c>
      <c r="L838" s="4"/>
      <c r="M838" s="4">
        <v>104.55</v>
      </c>
      <c r="N838" s="4"/>
      <c r="O838" s="4"/>
      <c r="P838" s="4"/>
      <c r="Q838" s="4"/>
      <c r="R838" s="4"/>
      <c r="S838" s="4"/>
      <c r="T838" s="4"/>
    </row>
    <row r="839" spans="1:20" ht="25.5" x14ac:dyDescent="0.25">
      <c r="A839" s="33" t="s">
        <v>495</v>
      </c>
      <c r="B839" s="18" t="s">
        <v>496</v>
      </c>
      <c r="C839" s="19" t="s">
        <v>31</v>
      </c>
      <c r="D839" s="20">
        <v>394.46</v>
      </c>
      <c r="E839" s="17">
        <f>ROUND(M850*(1-18%),2)</f>
        <v>1.89</v>
      </c>
      <c r="F839" s="10">
        <v>911.2</v>
      </c>
      <c r="G839" s="17">
        <f t="shared" ref="G839:G840" si="489">TRUNC(E839*0.2693,2)</f>
        <v>0.5</v>
      </c>
      <c r="H839" s="17"/>
      <c r="I839" s="17">
        <f t="shared" ref="I839:I840" si="490">H839+G839+E839</f>
        <v>2.3899999999999997</v>
      </c>
      <c r="J839" s="34">
        <f t="shared" ref="J839:J840" si="491">TRUNC(I839*D839,2)</f>
        <v>942.75</v>
      </c>
      <c r="K839" s="4">
        <v>96622</v>
      </c>
      <c r="L839" s="4"/>
      <c r="M839" s="4">
        <v>100.01</v>
      </c>
      <c r="N839" s="4"/>
      <c r="O839" s="4"/>
      <c r="P839" s="4"/>
      <c r="Q839" s="4"/>
      <c r="R839" s="4"/>
      <c r="S839" s="4"/>
      <c r="T839" s="4"/>
    </row>
    <row r="840" spans="1:20" ht="38.25" x14ac:dyDescent="0.25">
      <c r="A840" s="33" t="s">
        <v>501</v>
      </c>
      <c r="B840" s="18" t="s">
        <v>502</v>
      </c>
      <c r="C840" s="19" t="s">
        <v>31</v>
      </c>
      <c r="D840" s="20">
        <v>394.46</v>
      </c>
      <c r="E840" s="17">
        <f>ROUND(M851*(1-18%),2)</f>
        <v>9.9600000000000009</v>
      </c>
      <c r="F840" s="10">
        <v>4792.68</v>
      </c>
      <c r="G840" s="17">
        <f t="shared" si="489"/>
        <v>2.68</v>
      </c>
      <c r="H840" s="17"/>
      <c r="I840" s="17">
        <f t="shared" si="490"/>
        <v>12.64</v>
      </c>
      <c r="J840" s="34">
        <f t="shared" si="491"/>
        <v>4985.97</v>
      </c>
      <c r="K840" s="4">
        <v>96624</v>
      </c>
      <c r="L840" s="4"/>
      <c r="M840" s="4">
        <v>2.39</v>
      </c>
      <c r="N840" s="4"/>
      <c r="O840" s="4"/>
      <c r="P840" s="4"/>
      <c r="Q840" s="4"/>
      <c r="R840" s="4"/>
      <c r="S840" s="4"/>
      <c r="T840" s="4"/>
    </row>
    <row r="841" spans="1:20" x14ac:dyDescent="0.25">
      <c r="A841" s="30" t="s">
        <v>517</v>
      </c>
      <c r="B841" s="80" t="s">
        <v>518</v>
      </c>
      <c r="C841" s="81"/>
      <c r="D841" s="81"/>
      <c r="E841" s="81"/>
      <c r="F841" s="81"/>
      <c r="G841" s="81"/>
      <c r="H841" s="81"/>
      <c r="I841" s="81"/>
      <c r="J841" s="82"/>
      <c r="K841" s="4">
        <v>97083</v>
      </c>
      <c r="L841" s="4"/>
      <c r="M841" s="4"/>
      <c r="N841" s="4"/>
      <c r="O841" s="4"/>
      <c r="P841" s="4"/>
      <c r="Q841" s="4"/>
      <c r="R841" s="4"/>
      <c r="S841" s="4"/>
      <c r="T841" s="4"/>
    </row>
    <row r="842" spans="1:20" ht="38.25" x14ac:dyDescent="0.25">
      <c r="A842" s="33" t="s">
        <v>521</v>
      </c>
      <c r="B842" s="18" t="s">
        <v>522</v>
      </c>
      <c r="C842" s="19" t="s">
        <v>31</v>
      </c>
      <c r="D842" s="20">
        <v>394.46</v>
      </c>
      <c r="E842" s="17">
        <f>ROUND(M853*(1-18%),2)</f>
        <v>9.7200000000000006</v>
      </c>
      <c r="F842" s="10">
        <v>4674.3500000000004</v>
      </c>
      <c r="G842" s="17">
        <f t="shared" ref="G842" si="492">TRUNC(E842*0.2693,2)</f>
        <v>2.61</v>
      </c>
      <c r="H842" s="17"/>
      <c r="I842" s="17">
        <f t="shared" ref="I842" si="493">H842+G842+E842</f>
        <v>12.33</v>
      </c>
      <c r="J842" s="34">
        <f t="shared" ref="J842" si="494">TRUNC(I842*D842,2)</f>
        <v>4863.6899999999996</v>
      </c>
      <c r="K842" s="4" t="s">
        <v>457</v>
      </c>
      <c r="L842" s="4"/>
      <c r="M842" s="4"/>
      <c r="N842" s="4"/>
      <c r="O842" s="4"/>
      <c r="P842" s="4"/>
      <c r="Q842" s="4"/>
      <c r="R842" s="4"/>
      <c r="S842" s="4"/>
      <c r="T842" s="4"/>
    </row>
    <row r="843" spans="1:20" x14ac:dyDescent="0.25">
      <c r="A843" s="30" t="s">
        <v>523</v>
      </c>
      <c r="B843" s="80" t="s">
        <v>524</v>
      </c>
      <c r="C843" s="81"/>
      <c r="D843" s="81"/>
      <c r="E843" s="81"/>
      <c r="F843" s="81"/>
      <c r="G843" s="81"/>
      <c r="H843" s="81"/>
      <c r="I843" s="81"/>
      <c r="J843" s="82"/>
      <c r="K843" s="4" t="s">
        <v>459</v>
      </c>
      <c r="L843" s="4"/>
      <c r="M843" s="4">
        <v>3.05</v>
      </c>
      <c r="N843" s="4"/>
      <c r="O843" s="4"/>
      <c r="P843" s="4"/>
      <c r="Q843" s="4"/>
      <c r="R843" s="4"/>
      <c r="S843" s="4"/>
      <c r="T843" s="4"/>
    </row>
    <row r="844" spans="1:20" ht="38.25" x14ac:dyDescent="0.25">
      <c r="A844" s="33" t="s">
        <v>495</v>
      </c>
      <c r="B844" s="18" t="s">
        <v>1619</v>
      </c>
      <c r="C844" s="19" t="s">
        <v>31</v>
      </c>
      <c r="D844" s="20">
        <v>624.6</v>
      </c>
      <c r="E844" s="17">
        <f>ROUND(M855*(1-18%),2)</f>
        <v>1.89</v>
      </c>
      <c r="F844" s="10">
        <v>1442.82</v>
      </c>
      <c r="G844" s="17">
        <f t="shared" ref="G844:G845" si="495">TRUNC(E844*0.2693,2)</f>
        <v>0.5</v>
      </c>
      <c r="H844" s="17"/>
      <c r="I844" s="17">
        <f t="shared" ref="I844:I845" si="496">H844+G844+E844</f>
        <v>2.3899999999999997</v>
      </c>
      <c r="J844" s="34">
        <f t="shared" ref="J844:J845" si="497">TRUNC(I844*D844,2)</f>
        <v>1492.79</v>
      </c>
      <c r="K844" s="4">
        <v>87879</v>
      </c>
      <c r="L844" s="4"/>
      <c r="M844" s="4">
        <v>6.59</v>
      </c>
      <c r="N844" s="4"/>
      <c r="O844" s="4"/>
      <c r="P844" s="4"/>
      <c r="Q844" s="4"/>
      <c r="R844" s="4"/>
      <c r="S844" s="4"/>
      <c r="T844" s="4"/>
    </row>
    <row r="845" spans="1:20" ht="38.25" x14ac:dyDescent="0.25">
      <c r="A845" s="33" t="s">
        <v>525</v>
      </c>
      <c r="B845" s="18" t="s">
        <v>1611</v>
      </c>
      <c r="C845" s="19" t="s">
        <v>31</v>
      </c>
      <c r="D845" s="20">
        <v>624.6</v>
      </c>
      <c r="E845" s="17">
        <f>ROUND(M856*(1-18%),2)</f>
        <v>5.52</v>
      </c>
      <c r="F845" s="10">
        <v>4203.55</v>
      </c>
      <c r="G845" s="17">
        <f t="shared" si="495"/>
        <v>1.48</v>
      </c>
      <c r="H845" s="17"/>
      <c r="I845" s="17">
        <f t="shared" si="496"/>
        <v>7</v>
      </c>
      <c r="J845" s="34">
        <f t="shared" si="497"/>
        <v>4372.2</v>
      </c>
      <c r="K845" s="4">
        <v>87905</v>
      </c>
      <c r="L845" s="4"/>
      <c r="M845" s="4"/>
      <c r="N845" s="4"/>
      <c r="O845" s="4"/>
      <c r="P845" s="4"/>
      <c r="Q845" s="4"/>
      <c r="R845" s="4"/>
      <c r="S845" s="4"/>
      <c r="T845" s="4"/>
    </row>
    <row r="846" spans="1:20" x14ac:dyDescent="0.25">
      <c r="A846" s="30" t="s">
        <v>526</v>
      </c>
      <c r="B846" s="80" t="s">
        <v>527</v>
      </c>
      <c r="C846" s="81"/>
      <c r="D846" s="81"/>
      <c r="E846" s="81"/>
      <c r="F846" s="81"/>
      <c r="G846" s="81"/>
      <c r="H846" s="81"/>
      <c r="I846" s="81"/>
      <c r="J846" s="82"/>
      <c r="K846" s="4" t="s">
        <v>465</v>
      </c>
      <c r="L846" s="4"/>
      <c r="M846" s="4">
        <v>42.09</v>
      </c>
      <c r="N846" s="4"/>
      <c r="O846" s="4"/>
      <c r="P846" s="4"/>
      <c r="Q846" s="4"/>
      <c r="R846" s="4"/>
      <c r="S846" s="4"/>
      <c r="T846" s="4"/>
    </row>
    <row r="847" spans="1:20" x14ac:dyDescent="0.25">
      <c r="A847" s="30" t="s">
        <v>532</v>
      </c>
      <c r="B847" s="80" t="s">
        <v>533</v>
      </c>
      <c r="C847" s="81"/>
      <c r="D847" s="81"/>
      <c r="E847" s="81"/>
      <c r="F847" s="81"/>
      <c r="G847" s="81"/>
      <c r="H847" s="81"/>
      <c r="I847" s="81"/>
      <c r="J847" s="82"/>
      <c r="K847" s="4">
        <v>87775</v>
      </c>
      <c r="L847" s="4"/>
      <c r="M847" s="4">
        <v>27.54</v>
      </c>
      <c r="N847" s="4"/>
      <c r="O847" s="4"/>
      <c r="P847" s="4"/>
      <c r="Q847" s="4"/>
      <c r="R847" s="4"/>
      <c r="S847" s="4"/>
      <c r="T847" s="4"/>
    </row>
    <row r="848" spans="1:20" ht="63.75" x14ac:dyDescent="0.25">
      <c r="A848" s="33" t="s">
        <v>445</v>
      </c>
      <c r="B848" s="18" t="s">
        <v>446</v>
      </c>
      <c r="C848" s="19" t="s">
        <v>31</v>
      </c>
      <c r="D848" s="20">
        <v>74</v>
      </c>
      <c r="E848" s="17">
        <f>ROUND(M859*(1-18%),2)</f>
        <v>28.2</v>
      </c>
      <c r="F848" s="10">
        <v>2544.86</v>
      </c>
      <c r="G848" s="17">
        <f t="shared" ref="G848:G849" si="498">TRUNC(E848*0.2693,2)</f>
        <v>7.59</v>
      </c>
      <c r="H848" s="17"/>
      <c r="I848" s="17">
        <f t="shared" ref="I848:I849" si="499">H848+G848+E848</f>
        <v>35.79</v>
      </c>
      <c r="J848" s="34">
        <f t="shared" ref="J848:J849" si="500">TRUNC(I848*D848,2)</f>
        <v>2648.46</v>
      </c>
      <c r="K848" s="4">
        <v>89173</v>
      </c>
      <c r="L848" s="4"/>
      <c r="M848" s="4"/>
      <c r="N848" s="4"/>
      <c r="O848" s="4"/>
      <c r="P848" s="4"/>
      <c r="Q848" s="4"/>
      <c r="R848" s="4"/>
      <c r="S848" s="4"/>
      <c r="T848" s="4"/>
    </row>
    <row r="849" spans="1:20" ht="38.25" x14ac:dyDescent="0.25">
      <c r="A849" s="33" t="s">
        <v>534</v>
      </c>
      <c r="B849" s="18" t="s">
        <v>535</v>
      </c>
      <c r="C849" s="19" t="s">
        <v>31</v>
      </c>
      <c r="D849" s="20">
        <v>74</v>
      </c>
      <c r="E849" s="17">
        <f>ROUND(M860*(1-18%),2)</f>
        <v>134.5</v>
      </c>
      <c r="F849" s="10">
        <v>12137.48</v>
      </c>
      <c r="G849" s="17">
        <f t="shared" si="498"/>
        <v>36.22</v>
      </c>
      <c r="H849" s="17"/>
      <c r="I849" s="17">
        <f t="shared" si="499"/>
        <v>170.72</v>
      </c>
      <c r="J849" s="34">
        <f t="shared" si="500"/>
        <v>12633.28</v>
      </c>
      <c r="K849" s="4" t="s">
        <v>489</v>
      </c>
      <c r="L849" s="4"/>
      <c r="M849" s="4"/>
      <c r="N849" s="4"/>
      <c r="O849" s="4"/>
      <c r="P849" s="4"/>
      <c r="Q849" s="4"/>
      <c r="R849" s="4"/>
      <c r="S849" s="4"/>
      <c r="T849" s="4"/>
    </row>
    <row r="850" spans="1:20" x14ac:dyDescent="0.25">
      <c r="A850" s="30" t="s">
        <v>536</v>
      </c>
      <c r="B850" s="80" t="s">
        <v>537</v>
      </c>
      <c r="C850" s="81"/>
      <c r="D850" s="81"/>
      <c r="E850" s="81"/>
      <c r="F850" s="81"/>
      <c r="G850" s="81"/>
      <c r="H850" s="81"/>
      <c r="I850" s="81"/>
      <c r="J850" s="82"/>
      <c r="K850" s="4" t="s">
        <v>491</v>
      </c>
      <c r="L850" s="4"/>
      <c r="M850" s="4">
        <v>2.31</v>
      </c>
      <c r="N850" s="4"/>
      <c r="O850" s="4"/>
      <c r="P850" s="4"/>
      <c r="Q850" s="4"/>
      <c r="R850" s="4"/>
      <c r="S850" s="4"/>
      <c r="T850" s="4"/>
    </row>
    <row r="851" spans="1:20" x14ac:dyDescent="0.25">
      <c r="A851" s="30" t="s">
        <v>556</v>
      </c>
      <c r="B851" s="80" t="s">
        <v>557</v>
      </c>
      <c r="C851" s="81"/>
      <c r="D851" s="81"/>
      <c r="E851" s="81"/>
      <c r="F851" s="81"/>
      <c r="G851" s="81"/>
      <c r="H851" s="81"/>
      <c r="I851" s="81"/>
      <c r="J851" s="82"/>
      <c r="K851" s="4">
        <v>88485</v>
      </c>
      <c r="L851" s="4"/>
      <c r="M851" s="4">
        <v>12.15</v>
      </c>
      <c r="N851" s="4"/>
      <c r="O851" s="4"/>
      <c r="P851" s="4"/>
      <c r="Q851" s="4"/>
      <c r="R851" s="4"/>
      <c r="S851" s="4"/>
      <c r="T851" s="4"/>
    </row>
    <row r="852" spans="1:20" ht="38.25" x14ac:dyDescent="0.25">
      <c r="A852" s="33" t="s">
        <v>558</v>
      </c>
      <c r="B852" s="18" t="s">
        <v>559</v>
      </c>
      <c r="C852" s="19" t="s">
        <v>46</v>
      </c>
      <c r="D852" s="20">
        <v>40</v>
      </c>
      <c r="E852" s="17">
        <f>ROUND(M863*(1-18%),2)</f>
        <v>26.17</v>
      </c>
      <c r="F852" s="10">
        <v>1276.4000000000001</v>
      </c>
      <c r="G852" s="17">
        <f t="shared" ref="G852" si="501">TRUNC(E852*0.2693,2)</f>
        <v>7.04</v>
      </c>
      <c r="H852" s="17"/>
      <c r="I852" s="17">
        <f t="shared" ref="I852" si="502">H852+G852+E852</f>
        <v>33.21</v>
      </c>
      <c r="J852" s="34">
        <f t="shared" ref="J852" si="503">TRUNC(I852*D852,2)</f>
        <v>1328.4</v>
      </c>
      <c r="K852" s="4">
        <v>88497</v>
      </c>
      <c r="L852" s="4"/>
      <c r="M852" s="4"/>
      <c r="N852" s="4"/>
      <c r="O852" s="4"/>
      <c r="P852" s="4"/>
      <c r="Q852" s="4"/>
      <c r="R852" s="4"/>
      <c r="S852" s="4"/>
      <c r="T852" s="4"/>
    </row>
    <row r="853" spans="1:20" x14ac:dyDescent="0.25">
      <c r="A853" s="30" t="s">
        <v>1449</v>
      </c>
      <c r="B853" s="80" t="s">
        <v>1450</v>
      </c>
      <c r="C853" s="81"/>
      <c r="D853" s="81"/>
      <c r="E853" s="81"/>
      <c r="F853" s="81"/>
      <c r="G853" s="81"/>
      <c r="H853" s="81"/>
      <c r="I853" s="81"/>
      <c r="J853" s="82"/>
      <c r="K853" s="4" t="s">
        <v>517</v>
      </c>
      <c r="L853" s="4"/>
      <c r="M853" s="4">
        <v>11.85</v>
      </c>
      <c r="N853" s="4"/>
      <c r="O853" s="4"/>
      <c r="P853" s="4"/>
      <c r="Q853" s="4"/>
      <c r="R853" s="4"/>
      <c r="S853" s="4"/>
      <c r="T853" s="4"/>
    </row>
    <row r="854" spans="1:20" ht="38.25" x14ac:dyDescent="0.25">
      <c r="A854" s="33" t="s">
        <v>1451</v>
      </c>
      <c r="B854" s="18" t="s">
        <v>1452</v>
      </c>
      <c r="C854" s="19" t="s">
        <v>46</v>
      </c>
      <c r="D854" s="20">
        <v>16.399999999999999</v>
      </c>
      <c r="E854" s="17">
        <f>ROUND(M865*(1-18%),2)</f>
        <v>15.88</v>
      </c>
      <c r="F854" s="10">
        <v>317.66000000000003</v>
      </c>
      <c r="G854" s="17">
        <f t="shared" ref="G854" si="504">TRUNC(E854*0.2693,2)</f>
        <v>4.2699999999999996</v>
      </c>
      <c r="H854" s="17"/>
      <c r="I854" s="17">
        <f t="shared" ref="I854" si="505">H854+G854+E854</f>
        <v>20.149999999999999</v>
      </c>
      <c r="J854" s="34">
        <f t="shared" ref="J854" si="506">TRUNC(I854*D854,2)</f>
        <v>330.46</v>
      </c>
      <c r="K854" s="4">
        <v>88489</v>
      </c>
      <c r="L854" s="4"/>
      <c r="M854" s="4"/>
      <c r="N854" s="4"/>
      <c r="O854" s="4"/>
      <c r="P854" s="4"/>
      <c r="Q854" s="4"/>
      <c r="R854" s="4"/>
      <c r="S854" s="4"/>
      <c r="T854" s="4"/>
    </row>
    <row r="855" spans="1:20" x14ac:dyDescent="0.25">
      <c r="A855" s="71" t="s">
        <v>13</v>
      </c>
      <c r="B855" s="72"/>
      <c r="C855" s="72"/>
      <c r="D855" s="72"/>
      <c r="E855" s="72"/>
      <c r="F855" s="72"/>
      <c r="G855" s="72"/>
      <c r="H855" s="72"/>
      <c r="I855" s="73"/>
      <c r="J855" s="32">
        <f>SUM(J796:J854)</f>
        <v>148173.72999999998</v>
      </c>
      <c r="K855" s="4" t="s">
        <v>523</v>
      </c>
      <c r="L855" s="4"/>
      <c r="M855" s="4">
        <v>2.31</v>
      </c>
      <c r="N855" s="4"/>
      <c r="O855" s="4"/>
      <c r="P855" s="4"/>
      <c r="Q855" s="4"/>
      <c r="R855" s="4"/>
      <c r="S855" s="4"/>
      <c r="T855" s="4"/>
    </row>
    <row r="856" spans="1:20" x14ac:dyDescent="0.25">
      <c r="A856" s="30" t="s">
        <v>956</v>
      </c>
      <c r="B856" s="80" t="s">
        <v>957</v>
      </c>
      <c r="C856" s="81"/>
      <c r="D856" s="81"/>
      <c r="E856" s="81"/>
      <c r="F856" s="81"/>
      <c r="G856" s="81"/>
      <c r="H856" s="81"/>
      <c r="I856" s="81"/>
      <c r="J856" s="82"/>
      <c r="K856" s="4">
        <v>88485</v>
      </c>
      <c r="L856" s="4"/>
      <c r="M856" s="4">
        <v>6.73</v>
      </c>
      <c r="N856" s="4"/>
      <c r="O856" s="4"/>
      <c r="P856" s="4"/>
      <c r="Q856" s="4"/>
      <c r="R856" s="4"/>
      <c r="S856" s="4"/>
      <c r="T856" s="4"/>
    </row>
    <row r="857" spans="1:20" x14ac:dyDescent="0.25">
      <c r="A857" s="30" t="s">
        <v>958</v>
      </c>
      <c r="B857" s="80" t="s">
        <v>959</v>
      </c>
      <c r="C857" s="81"/>
      <c r="D857" s="81"/>
      <c r="E857" s="81"/>
      <c r="F857" s="81"/>
      <c r="G857" s="81"/>
      <c r="H857" s="81"/>
      <c r="I857" s="81"/>
      <c r="J857" s="82"/>
      <c r="K857" s="4" t="s">
        <v>525</v>
      </c>
      <c r="L857" s="4"/>
      <c r="M857" s="4"/>
      <c r="N857" s="4"/>
      <c r="O857" s="4"/>
      <c r="P857" s="4"/>
      <c r="Q857" s="4"/>
      <c r="R857" s="4"/>
      <c r="S857" s="4"/>
      <c r="T857" s="4"/>
    </row>
    <row r="858" spans="1:20" x14ac:dyDescent="0.25">
      <c r="A858" s="30" t="s">
        <v>1453</v>
      </c>
      <c r="B858" s="80" t="s">
        <v>1454</v>
      </c>
      <c r="C858" s="81"/>
      <c r="D858" s="81"/>
      <c r="E858" s="81"/>
      <c r="F858" s="81"/>
      <c r="G858" s="81"/>
      <c r="H858" s="81"/>
      <c r="I858" s="81"/>
      <c r="J858" s="82"/>
      <c r="K858" s="4" t="s">
        <v>526</v>
      </c>
      <c r="L858" s="4"/>
      <c r="M858" s="4"/>
      <c r="N858" s="4"/>
      <c r="O858" s="4"/>
      <c r="P858" s="4"/>
      <c r="Q858" s="4"/>
      <c r="R858" s="4"/>
      <c r="S858" s="4"/>
      <c r="T858" s="4"/>
    </row>
    <row r="859" spans="1:20" x14ac:dyDescent="0.25">
      <c r="A859" s="30" t="s">
        <v>1455</v>
      </c>
      <c r="B859" s="80" t="s">
        <v>1456</v>
      </c>
      <c r="C859" s="81"/>
      <c r="D859" s="81"/>
      <c r="E859" s="81"/>
      <c r="F859" s="81"/>
      <c r="G859" s="81"/>
      <c r="H859" s="81"/>
      <c r="I859" s="81"/>
      <c r="J859" s="82"/>
      <c r="K859" s="4" t="s">
        <v>532</v>
      </c>
      <c r="L859" s="4"/>
      <c r="M859" s="4">
        <v>34.39</v>
      </c>
      <c r="N859" s="4"/>
      <c r="O859" s="4"/>
      <c r="P859" s="4"/>
      <c r="Q859" s="4"/>
      <c r="R859" s="4"/>
      <c r="S859" s="4"/>
      <c r="T859" s="4"/>
    </row>
    <row r="860" spans="1:20" ht="25.5" x14ac:dyDescent="0.25">
      <c r="A860" s="33" t="s">
        <v>1457</v>
      </c>
      <c r="B860" s="18" t="s">
        <v>1458</v>
      </c>
      <c r="C860" s="19" t="s">
        <v>649</v>
      </c>
      <c r="D860" s="20">
        <v>4</v>
      </c>
      <c r="E860" s="17">
        <f>ROUND(M871*(1-18%),2)</f>
        <v>309.10000000000002</v>
      </c>
      <c r="F860" s="10">
        <v>1507.8</v>
      </c>
      <c r="G860" s="17">
        <f t="shared" ref="G860:G862" si="507">TRUNC(E860*0.2693,2)</f>
        <v>83.24</v>
      </c>
      <c r="H860" s="17"/>
      <c r="I860" s="17">
        <f t="shared" ref="I860:I862" si="508">H860+G860+E860</f>
        <v>392.34000000000003</v>
      </c>
      <c r="J860" s="34">
        <f t="shared" ref="J860:J862" si="509">TRUNC(I860*D860,2)</f>
        <v>1569.36</v>
      </c>
      <c r="K860" s="4">
        <v>87735</v>
      </c>
      <c r="L860" s="4"/>
      <c r="M860" s="4">
        <v>164.02</v>
      </c>
      <c r="N860" s="4"/>
      <c r="O860" s="4"/>
      <c r="P860" s="4"/>
      <c r="Q860" s="4"/>
      <c r="R860" s="4"/>
      <c r="S860" s="4"/>
      <c r="T860" s="4"/>
    </row>
    <row r="861" spans="1:20" ht="25.5" x14ac:dyDescent="0.25">
      <c r="A861" s="33" t="s">
        <v>1459</v>
      </c>
      <c r="B861" s="18" t="s">
        <v>1460</v>
      </c>
      <c r="C861" s="19" t="s">
        <v>649</v>
      </c>
      <c r="D861" s="20">
        <v>4</v>
      </c>
      <c r="E861" s="17">
        <f>ROUND(M872*(1-18%),2)</f>
        <v>276.23</v>
      </c>
      <c r="F861" s="10">
        <v>1347.48</v>
      </c>
      <c r="G861" s="17">
        <f t="shared" si="507"/>
        <v>74.38</v>
      </c>
      <c r="H861" s="17"/>
      <c r="I861" s="17">
        <f t="shared" si="508"/>
        <v>350.61</v>
      </c>
      <c r="J861" s="34">
        <f t="shared" si="509"/>
        <v>1402.44</v>
      </c>
      <c r="K861" s="4" t="s">
        <v>534</v>
      </c>
      <c r="L861" s="4"/>
      <c r="M861" s="4"/>
      <c r="N861" s="4"/>
      <c r="O861" s="4"/>
      <c r="P861" s="4"/>
      <c r="Q861" s="4"/>
      <c r="R861" s="4"/>
      <c r="S861" s="4"/>
      <c r="T861" s="4"/>
    </row>
    <row r="862" spans="1:20" ht="25.5" x14ac:dyDescent="0.25">
      <c r="A862" s="33" t="s">
        <v>1461</v>
      </c>
      <c r="B862" s="18" t="s">
        <v>1462</v>
      </c>
      <c r="C862" s="19" t="s">
        <v>12</v>
      </c>
      <c r="D862" s="20">
        <v>1</v>
      </c>
      <c r="E862" s="17">
        <f>ROUND(M873*(1-18%),2)</f>
        <v>45.92</v>
      </c>
      <c r="F862" s="10">
        <v>56</v>
      </c>
      <c r="G862" s="17">
        <f t="shared" si="507"/>
        <v>12.36</v>
      </c>
      <c r="H862" s="17"/>
      <c r="I862" s="17">
        <f t="shared" si="508"/>
        <v>58.28</v>
      </c>
      <c r="J862" s="34">
        <f t="shared" si="509"/>
        <v>58.28</v>
      </c>
      <c r="K862" s="4" t="s">
        <v>536</v>
      </c>
      <c r="L862" s="4"/>
      <c r="M862" s="4"/>
      <c r="N862" s="4"/>
      <c r="O862" s="4"/>
      <c r="P862" s="4"/>
      <c r="Q862" s="4"/>
      <c r="R862" s="4"/>
      <c r="S862" s="4"/>
      <c r="T862" s="4"/>
    </row>
    <row r="863" spans="1:20" x14ac:dyDescent="0.25">
      <c r="A863" s="30" t="s">
        <v>1463</v>
      </c>
      <c r="B863" s="80" t="s">
        <v>1464</v>
      </c>
      <c r="C863" s="81"/>
      <c r="D863" s="81"/>
      <c r="E863" s="81"/>
      <c r="F863" s="81"/>
      <c r="G863" s="81"/>
      <c r="H863" s="81"/>
      <c r="I863" s="81"/>
      <c r="J863" s="82"/>
      <c r="K863" s="4" t="s">
        <v>556</v>
      </c>
      <c r="L863" s="4"/>
      <c r="M863" s="4">
        <v>31.91</v>
      </c>
      <c r="N863" s="4"/>
      <c r="O863" s="4"/>
      <c r="P863" s="4"/>
      <c r="Q863" s="4"/>
      <c r="R863" s="4"/>
      <c r="S863" s="4"/>
      <c r="T863" s="4"/>
    </row>
    <row r="864" spans="1:20" ht="25.5" x14ac:dyDescent="0.25">
      <c r="A864" s="33" t="s">
        <v>1465</v>
      </c>
      <c r="B864" s="18" t="s">
        <v>1466</v>
      </c>
      <c r="C864" s="19" t="s">
        <v>46</v>
      </c>
      <c r="D864" s="20">
        <v>70.14</v>
      </c>
      <c r="E864" s="17">
        <f>ROUND(M875*(1-18%),2)</f>
        <v>32.85</v>
      </c>
      <c r="F864" s="10">
        <v>2809.8</v>
      </c>
      <c r="G864" s="17">
        <f t="shared" ref="G864:G867" si="510">TRUNC(E864*0.2693,2)</f>
        <v>8.84</v>
      </c>
      <c r="H864" s="17"/>
      <c r="I864" s="17">
        <f t="shared" ref="I864:I867" si="511">H864+G864+E864</f>
        <v>41.69</v>
      </c>
      <c r="J864" s="34">
        <f t="shared" ref="J864:J867" si="512">TRUNC(I864*D864,2)</f>
        <v>2924.13</v>
      </c>
      <c r="K864" s="4">
        <v>94231</v>
      </c>
      <c r="L864" s="4"/>
      <c r="M864" s="4"/>
      <c r="N864" s="4"/>
      <c r="O864" s="4"/>
      <c r="P864" s="4"/>
      <c r="Q864" s="4"/>
      <c r="R864" s="4"/>
      <c r="S864" s="4"/>
      <c r="T864" s="4"/>
    </row>
    <row r="865" spans="1:20" ht="25.5" x14ac:dyDescent="0.25">
      <c r="A865" s="33" t="s">
        <v>1467</v>
      </c>
      <c r="B865" s="18" t="s">
        <v>1468</v>
      </c>
      <c r="C865" s="19" t="s">
        <v>229</v>
      </c>
      <c r="D865" s="20">
        <v>11.2</v>
      </c>
      <c r="E865" s="17">
        <f>ROUND(M876*(1-18%),2)</f>
        <v>9.61</v>
      </c>
      <c r="F865" s="10">
        <v>131.26</v>
      </c>
      <c r="G865" s="17">
        <f t="shared" si="510"/>
        <v>2.58</v>
      </c>
      <c r="H865" s="17"/>
      <c r="I865" s="17">
        <f t="shared" si="511"/>
        <v>12.19</v>
      </c>
      <c r="J865" s="34">
        <f t="shared" si="512"/>
        <v>136.52000000000001</v>
      </c>
      <c r="K865" s="4" t="s">
        <v>1449</v>
      </c>
      <c r="L865" s="4"/>
      <c r="M865" s="4">
        <v>19.37</v>
      </c>
      <c r="N865" s="4"/>
      <c r="O865" s="4"/>
      <c r="P865" s="4"/>
      <c r="Q865" s="4"/>
      <c r="R865" s="4"/>
      <c r="S865" s="4"/>
      <c r="T865" s="4"/>
    </row>
    <row r="866" spans="1:20" ht="25.5" x14ac:dyDescent="0.25">
      <c r="A866" s="33" t="s">
        <v>1469</v>
      </c>
      <c r="B866" s="18" t="s">
        <v>1470</v>
      </c>
      <c r="C866" s="19" t="s">
        <v>46</v>
      </c>
      <c r="D866" s="20">
        <v>44.92</v>
      </c>
      <c r="E866" s="17">
        <f>ROUND(M877*(1-18%),2)</f>
        <v>7.87</v>
      </c>
      <c r="F866" s="10">
        <v>431.23</v>
      </c>
      <c r="G866" s="17">
        <f t="shared" si="510"/>
        <v>2.11</v>
      </c>
      <c r="H866" s="17"/>
      <c r="I866" s="17">
        <f t="shared" si="511"/>
        <v>9.98</v>
      </c>
      <c r="J866" s="34">
        <f t="shared" si="512"/>
        <v>448.3</v>
      </c>
      <c r="K866" s="4">
        <v>89509</v>
      </c>
      <c r="L866" s="4"/>
      <c r="M866" s="4"/>
      <c r="N866" s="4"/>
      <c r="O866" s="4"/>
      <c r="P866" s="4"/>
      <c r="Q866" s="4"/>
      <c r="R866" s="4"/>
      <c r="S866" s="4"/>
      <c r="T866" s="4"/>
    </row>
    <row r="867" spans="1:20" ht="38.25" x14ac:dyDescent="0.25">
      <c r="A867" s="33" t="s">
        <v>1471</v>
      </c>
      <c r="B867" s="18" t="s">
        <v>1472</v>
      </c>
      <c r="C867" s="19" t="s">
        <v>12</v>
      </c>
      <c r="D867" s="20">
        <v>1</v>
      </c>
      <c r="E867" s="17">
        <f>ROUND(M878*(1-18%),2)</f>
        <v>206.94</v>
      </c>
      <c r="F867" s="10">
        <v>252.36</v>
      </c>
      <c r="G867" s="17">
        <f t="shared" si="510"/>
        <v>55.72</v>
      </c>
      <c r="H867" s="17"/>
      <c r="I867" s="17">
        <f t="shared" si="511"/>
        <v>262.65999999999997</v>
      </c>
      <c r="J867" s="34">
        <f t="shared" si="512"/>
        <v>262.66000000000003</v>
      </c>
      <c r="K867" s="4" t="s">
        <v>1642</v>
      </c>
      <c r="L867" s="4"/>
      <c r="M867" s="4"/>
      <c r="N867" s="4"/>
      <c r="O867" s="4"/>
      <c r="P867" s="4"/>
      <c r="Q867" s="4"/>
      <c r="R867" s="4"/>
      <c r="S867" s="4"/>
      <c r="T867" s="4"/>
    </row>
    <row r="868" spans="1:20" x14ac:dyDescent="0.25">
      <c r="A868" s="30" t="s">
        <v>1473</v>
      </c>
      <c r="B868" s="80" t="s">
        <v>981</v>
      </c>
      <c r="C868" s="81"/>
      <c r="D868" s="81"/>
      <c r="E868" s="81"/>
      <c r="F868" s="81"/>
      <c r="G868" s="81"/>
      <c r="H868" s="81"/>
      <c r="I868" s="81"/>
      <c r="J868" s="82"/>
      <c r="K868" s="4" t="s">
        <v>956</v>
      </c>
      <c r="L868" s="4"/>
      <c r="M868" s="4"/>
      <c r="N868" s="4"/>
      <c r="O868" s="4"/>
      <c r="P868" s="4"/>
      <c r="Q868" s="4"/>
      <c r="R868" s="4"/>
      <c r="S868" s="4"/>
      <c r="T868" s="4"/>
    </row>
    <row r="869" spans="1:20" ht="38.25" x14ac:dyDescent="0.25">
      <c r="A869" s="33" t="s">
        <v>1474</v>
      </c>
      <c r="B869" s="18" t="s">
        <v>1475</v>
      </c>
      <c r="C869" s="19" t="s">
        <v>46</v>
      </c>
      <c r="D869" s="20">
        <v>9.3000000000000007</v>
      </c>
      <c r="E869" s="17">
        <f>ROUND(M880*(1-18%),2)</f>
        <v>15.57</v>
      </c>
      <c r="F869" s="10">
        <v>176.6</v>
      </c>
      <c r="G869" s="17">
        <f t="shared" ref="G869:G870" si="513">TRUNC(E869*0.2693,2)</f>
        <v>4.1900000000000004</v>
      </c>
      <c r="H869" s="17"/>
      <c r="I869" s="17">
        <f t="shared" ref="I869:I870" si="514">H869+G869+E869</f>
        <v>19.760000000000002</v>
      </c>
      <c r="J869" s="34">
        <f t="shared" ref="J869:J870" si="515">TRUNC(I869*D869,2)</f>
        <v>183.76</v>
      </c>
      <c r="K869" s="4" t="s">
        <v>958</v>
      </c>
      <c r="L869" s="4"/>
      <c r="M869" s="4"/>
      <c r="N869" s="4"/>
      <c r="O869" s="4"/>
      <c r="P869" s="4"/>
      <c r="Q869" s="4"/>
      <c r="R869" s="4"/>
      <c r="S869" s="4"/>
      <c r="T869" s="4"/>
    </row>
    <row r="870" spans="1:20" ht="25.5" x14ac:dyDescent="0.25">
      <c r="A870" s="33" t="s">
        <v>1476</v>
      </c>
      <c r="B870" s="18" t="s">
        <v>1477</v>
      </c>
      <c r="C870" s="19" t="s">
        <v>46</v>
      </c>
      <c r="D870" s="20">
        <v>9.3000000000000007</v>
      </c>
      <c r="E870" s="17">
        <f>ROUND(M881*(1-18%),2)</f>
        <v>115.98</v>
      </c>
      <c r="F870" s="10">
        <v>1315.39</v>
      </c>
      <c r="G870" s="17">
        <f t="shared" si="513"/>
        <v>31.23</v>
      </c>
      <c r="H870" s="17"/>
      <c r="I870" s="17">
        <f t="shared" si="514"/>
        <v>147.21</v>
      </c>
      <c r="J870" s="34">
        <f t="shared" si="515"/>
        <v>1369.05</v>
      </c>
      <c r="K870" s="4" t="s">
        <v>1453</v>
      </c>
      <c r="L870" s="4"/>
      <c r="M870" s="4"/>
      <c r="N870" s="4"/>
      <c r="O870" s="4"/>
      <c r="P870" s="4"/>
      <c r="Q870" s="4"/>
      <c r="R870" s="4"/>
      <c r="S870" s="4"/>
      <c r="T870" s="4"/>
    </row>
    <row r="871" spans="1:20" x14ac:dyDescent="0.25">
      <c r="A871" s="30" t="s">
        <v>1478</v>
      </c>
      <c r="B871" s="80" t="s">
        <v>1479</v>
      </c>
      <c r="C871" s="81"/>
      <c r="D871" s="81"/>
      <c r="E871" s="81"/>
      <c r="F871" s="81"/>
      <c r="G871" s="81"/>
      <c r="H871" s="81"/>
      <c r="I871" s="81"/>
      <c r="J871" s="82"/>
      <c r="K871" s="4" t="s">
        <v>1455</v>
      </c>
      <c r="L871" s="4"/>
      <c r="M871" s="4">
        <v>376.95</v>
      </c>
      <c r="N871" s="4"/>
      <c r="O871" s="4"/>
      <c r="P871" s="4"/>
      <c r="Q871" s="4"/>
      <c r="R871" s="4"/>
      <c r="S871" s="4"/>
      <c r="T871" s="4"/>
    </row>
    <row r="872" spans="1:20" ht="25.5" x14ac:dyDescent="0.25">
      <c r="A872" s="33" t="s">
        <v>1480</v>
      </c>
      <c r="B872" s="18" t="s">
        <v>1481</v>
      </c>
      <c r="C872" s="19" t="s">
        <v>12</v>
      </c>
      <c r="D872" s="20">
        <v>3</v>
      </c>
      <c r="E872" s="17">
        <f>ROUND(M883*(1-18%),2)</f>
        <v>157.35</v>
      </c>
      <c r="F872" s="10">
        <v>575.66999999999996</v>
      </c>
      <c r="G872" s="17">
        <f t="shared" ref="G872" si="516">TRUNC(E872*0.2693,2)</f>
        <v>42.37</v>
      </c>
      <c r="H872" s="17"/>
      <c r="I872" s="17">
        <f t="shared" ref="I872" si="517">H872+G872+E872</f>
        <v>199.72</v>
      </c>
      <c r="J872" s="34">
        <f t="shared" ref="J872" si="518">TRUNC(I872*D872,2)</f>
        <v>599.16</v>
      </c>
      <c r="K872" s="4" t="s">
        <v>1457</v>
      </c>
      <c r="L872" s="4"/>
      <c r="M872" s="4">
        <v>336.87</v>
      </c>
      <c r="N872" s="4"/>
      <c r="O872" s="4"/>
      <c r="P872" s="4"/>
      <c r="Q872" s="4"/>
      <c r="R872" s="4"/>
      <c r="S872" s="4"/>
      <c r="T872" s="4"/>
    </row>
    <row r="873" spans="1:20" x14ac:dyDescent="0.25">
      <c r="A873" s="30" t="s">
        <v>1482</v>
      </c>
      <c r="B873" s="80" t="s">
        <v>1483</v>
      </c>
      <c r="C873" s="81"/>
      <c r="D873" s="81"/>
      <c r="E873" s="81"/>
      <c r="F873" s="81"/>
      <c r="G873" s="81"/>
      <c r="H873" s="81"/>
      <c r="I873" s="81"/>
      <c r="J873" s="82"/>
      <c r="K873" s="4" t="s">
        <v>1459</v>
      </c>
      <c r="L873" s="4"/>
      <c r="M873" s="4">
        <v>56</v>
      </c>
      <c r="N873" s="4"/>
      <c r="O873" s="4"/>
      <c r="P873" s="4"/>
      <c r="Q873" s="4"/>
      <c r="R873" s="4"/>
      <c r="S873" s="4"/>
      <c r="T873" s="4"/>
    </row>
    <row r="874" spans="1:20" ht="25.5" x14ac:dyDescent="0.25">
      <c r="A874" s="33" t="s">
        <v>1484</v>
      </c>
      <c r="B874" s="18" t="s">
        <v>1485</v>
      </c>
      <c r="C874" s="19" t="s">
        <v>12</v>
      </c>
      <c r="D874" s="20">
        <v>3</v>
      </c>
      <c r="E874" s="17">
        <f>ROUND(M885*(1-18%),2)</f>
        <v>229.88</v>
      </c>
      <c r="F874" s="10">
        <v>841.02</v>
      </c>
      <c r="G874" s="17">
        <f t="shared" ref="G874:G875" si="519">TRUNC(E874*0.2693,2)</f>
        <v>61.9</v>
      </c>
      <c r="H874" s="17"/>
      <c r="I874" s="17">
        <f t="shared" ref="I874:I875" si="520">H874+G874+E874</f>
        <v>291.77999999999997</v>
      </c>
      <c r="J874" s="34">
        <f t="shared" ref="J874:J875" si="521">TRUNC(I874*D874,2)</f>
        <v>875.34</v>
      </c>
      <c r="K874" s="4" t="s">
        <v>1660</v>
      </c>
      <c r="L874" s="4"/>
      <c r="M874" s="4"/>
      <c r="N874" s="4"/>
      <c r="O874" s="4"/>
      <c r="P874" s="4"/>
      <c r="Q874" s="4"/>
      <c r="R874" s="4"/>
      <c r="S874" s="4"/>
      <c r="T874" s="4"/>
    </row>
    <row r="875" spans="1:20" ht="38.25" x14ac:dyDescent="0.25">
      <c r="A875" s="33" t="s">
        <v>1486</v>
      </c>
      <c r="B875" s="18" t="s">
        <v>1487</v>
      </c>
      <c r="C875" s="19" t="s">
        <v>12</v>
      </c>
      <c r="D875" s="20">
        <v>3</v>
      </c>
      <c r="E875" s="17">
        <f>ROUND(M886*(1-18%),2)</f>
        <v>1815.13</v>
      </c>
      <c r="F875" s="10">
        <v>6640.71</v>
      </c>
      <c r="G875" s="17">
        <f t="shared" si="519"/>
        <v>488.81</v>
      </c>
      <c r="H875" s="17"/>
      <c r="I875" s="17">
        <f t="shared" si="520"/>
        <v>2303.94</v>
      </c>
      <c r="J875" s="34">
        <f t="shared" si="521"/>
        <v>6911.82</v>
      </c>
      <c r="K875" s="4" t="s">
        <v>1463</v>
      </c>
      <c r="L875" s="4"/>
      <c r="M875" s="4">
        <v>40.06</v>
      </c>
      <c r="N875" s="4"/>
      <c r="O875" s="4"/>
      <c r="P875" s="4"/>
      <c r="Q875" s="4"/>
      <c r="R875" s="4"/>
      <c r="S875" s="4"/>
      <c r="T875" s="4"/>
    </row>
    <row r="876" spans="1:20" x14ac:dyDescent="0.25">
      <c r="A876" s="30" t="s">
        <v>1488</v>
      </c>
      <c r="B876" s="80" t="s">
        <v>1489</v>
      </c>
      <c r="C876" s="81"/>
      <c r="D876" s="81"/>
      <c r="E876" s="81"/>
      <c r="F876" s="81"/>
      <c r="G876" s="81"/>
      <c r="H876" s="81"/>
      <c r="I876" s="81"/>
      <c r="J876" s="82"/>
      <c r="K876" s="4" t="s">
        <v>1465</v>
      </c>
      <c r="L876" s="4"/>
      <c r="M876" s="4">
        <v>11.72</v>
      </c>
      <c r="N876" s="4"/>
      <c r="O876" s="4"/>
      <c r="P876" s="4"/>
      <c r="Q876" s="4"/>
      <c r="R876" s="4"/>
      <c r="S876" s="4"/>
      <c r="T876" s="4"/>
    </row>
    <row r="877" spans="1:20" ht="25.5" x14ac:dyDescent="0.25">
      <c r="A877" s="33" t="s">
        <v>1490</v>
      </c>
      <c r="B877" s="18" t="s">
        <v>1491</v>
      </c>
      <c r="C877" s="19" t="s">
        <v>12</v>
      </c>
      <c r="D877" s="20">
        <v>3</v>
      </c>
      <c r="E877" s="17">
        <f>ROUND(M888*(1-18%),2)</f>
        <v>238.25</v>
      </c>
      <c r="F877" s="10">
        <v>871.65</v>
      </c>
      <c r="G877" s="17">
        <f t="shared" ref="G877:G878" si="522">TRUNC(E877*0.2693,2)</f>
        <v>64.16</v>
      </c>
      <c r="H877" s="17"/>
      <c r="I877" s="17">
        <f t="shared" ref="I877:I878" si="523">H877+G877+E877</f>
        <v>302.40999999999997</v>
      </c>
      <c r="J877" s="34">
        <f t="shared" ref="J877:J878" si="524">TRUNC(I877*D877,2)</f>
        <v>907.23</v>
      </c>
      <c r="K877" s="4" t="s">
        <v>1661</v>
      </c>
      <c r="L877" s="4"/>
      <c r="M877" s="4">
        <v>9.6</v>
      </c>
      <c r="N877" s="4"/>
      <c r="O877" s="4"/>
      <c r="P877" s="4"/>
      <c r="Q877" s="4"/>
      <c r="R877" s="4"/>
      <c r="S877" s="4"/>
      <c r="T877" s="4"/>
    </row>
    <row r="878" spans="1:20" ht="25.5" x14ac:dyDescent="0.25">
      <c r="A878" s="33" t="s">
        <v>1492</v>
      </c>
      <c r="B878" s="18" t="s">
        <v>1493</v>
      </c>
      <c r="C878" s="19" t="s">
        <v>12</v>
      </c>
      <c r="D878" s="20">
        <v>3</v>
      </c>
      <c r="E878" s="17">
        <f>ROUND(M889*(1-18%),2)</f>
        <v>12.19</v>
      </c>
      <c r="F878" s="10">
        <v>44.61</v>
      </c>
      <c r="G878" s="17">
        <f t="shared" si="522"/>
        <v>3.28</v>
      </c>
      <c r="H878" s="17"/>
      <c r="I878" s="17">
        <f t="shared" si="523"/>
        <v>15.469999999999999</v>
      </c>
      <c r="J878" s="34">
        <f t="shared" si="524"/>
        <v>46.41</v>
      </c>
      <c r="K878" s="4" t="s">
        <v>1662</v>
      </c>
      <c r="L878" s="4"/>
      <c r="M878" s="4">
        <v>252.36</v>
      </c>
      <c r="N878" s="4"/>
      <c r="O878" s="4"/>
      <c r="P878" s="4"/>
      <c r="Q878" s="4"/>
      <c r="R878" s="4"/>
      <c r="S878" s="4"/>
      <c r="T878" s="4"/>
    </row>
    <row r="879" spans="1:20" ht="25.5" x14ac:dyDescent="0.25">
      <c r="A879" s="30" t="s">
        <v>1494</v>
      </c>
      <c r="B879" s="80" t="s">
        <v>1495</v>
      </c>
      <c r="C879" s="81"/>
      <c r="D879" s="81"/>
      <c r="E879" s="81"/>
      <c r="F879" s="81"/>
      <c r="G879" s="81"/>
      <c r="H879" s="81"/>
      <c r="I879" s="81"/>
      <c r="J879" s="82"/>
      <c r="K879" s="4" t="s">
        <v>1471</v>
      </c>
      <c r="L879" s="4"/>
      <c r="M879" s="4"/>
      <c r="N879" s="4"/>
      <c r="O879" s="4"/>
      <c r="P879" s="4"/>
      <c r="Q879" s="4"/>
      <c r="R879" s="4"/>
      <c r="S879" s="4"/>
      <c r="T879" s="4"/>
    </row>
    <row r="880" spans="1:20" ht="76.5" x14ac:dyDescent="0.25">
      <c r="A880" s="33" t="s">
        <v>1496</v>
      </c>
      <c r="B880" s="18" t="s">
        <v>1497</v>
      </c>
      <c r="C880" s="19" t="s">
        <v>12</v>
      </c>
      <c r="D880" s="20">
        <v>1</v>
      </c>
      <c r="E880" s="17">
        <f>ROUND(M891*(1-18%),2)</f>
        <v>23647.49</v>
      </c>
      <c r="F880" s="10">
        <v>28838.400000000001</v>
      </c>
      <c r="G880" s="17"/>
      <c r="H880" s="17">
        <f>TRUNC(E880*0.2093,2)</f>
        <v>4949.41</v>
      </c>
      <c r="I880" s="17">
        <f t="shared" ref="I880:I881" si="525">H880+G880+E880</f>
        <v>28596.9</v>
      </c>
      <c r="J880" s="34">
        <f t="shared" ref="J880:J881" si="526">TRUNC(I880*D880,2)</f>
        <v>28596.9</v>
      </c>
      <c r="K880" s="4" t="s">
        <v>1473</v>
      </c>
      <c r="L880" s="4"/>
      <c r="M880" s="4">
        <v>18.989999999999998</v>
      </c>
      <c r="N880" s="4"/>
      <c r="O880" s="4"/>
      <c r="P880" s="4"/>
      <c r="Q880" s="4"/>
      <c r="R880" s="4"/>
      <c r="S880" s="4"/>
      <c r="T880" s="4"/>
    </row>
    <row r="881" spans="1:20" ht="76.5" x14ac:dyDescent="0.25">
      <c r="A881" s="33" t="s">
        <v>1498</v>
      </c>
      <c r="B881" s="18" t="s">
        <v>1499</v>
      </c>
      <c r="C881" s="19" t="s">
        <v>12</v>
      </c>
      <c r="D881" s="20">
        <v>1</v>
      </c>
      <c r="E881" s="17">
        <f>ROUND(M892*(1-18%),2)</f>
        <v>52.05</v>
      </c>
      <c r="F881" s="10">
        <v>63.47</v>
      </c>
      <c r="G881" s="17">
        <f t="shared" ref="G881" si="527">TRUNC(E881*0.2693,2)</f>
        <v>14.01</v>
      </c>
      <c r="H881" s="17"/>
      <c r="I881" s="17">
        <f t="shared" si="525"/>
        <v>66.06</v>
      </c>
      <c r="J881" s="34">
        <f t="shared" si="526"/>
        <v>66.06</v>
      </c>
      <c r="K881" s="4">
        <v>97670</v>
      </c>
      <c r="L881" s="4"/>
      <c r="M881" s="4">
        <v>141.44</v>
      </c>
      <c r="N881" s="4"/>
      <c r="O881" s="4"/>
      <c r="P881" s="4"/>
      <c r="Q881" s="4"/>
      <c r="R881" s="4"/>
      <c r="S881" s="4"/>
      <c r="T881" s="4"/>
    </row>
    <row r="882" spans="1:20" x14ac:dyDescent="0.25">
      <c r="A882" s="30" t="s">
        <v>1500</v>
      </c>
      <c r="B882" s="80" t="s">
        <v>1501</v>
      </c>
      <c r="C882" s="81"/>
      <c r="D882" s="81"/>
      <c r="E882" s="81"/>
      <c r="F882" s="81"/>
      <c r="G882" s="81"/>
      <c r="H882" s="81"/>
      <c r="I882" s="81"/>
      <c r="J882" s="82"/>
      <c r="K882" s="4" t="s">
        <v>1476</v>
      </c>
      <c r="L882" s="4"/>
      <c r="M882" s="4"/>
      <c r="N882" s="4"/>
      <c r="O882" s="4"/>
      <c r="P882" s="4"/>
      <c r="Q882" s="4"/>
      <c r="R882" s="4"/>
      <c r="S882" s="4"/>
      <c r="T882" s="4"/>
    </row>
    <row r="883" spans="1:20" ht="25.5" x14ac:dyDescent="0.25">
      <c r="A883" s="33" t="s">
        <v>1502</v>
      </c>
      <c r="B883" s="18" t="s">
        <v>1503</v>
      </c>
      <c r="C883" s="19" t="s">
        <v>12</v>
      </c>
      <c r="D883" s="20">
        <v>1</v>
      </c>
      <c r="E883" s="17">
        <f>ROUND(M894*(1-18%),2)</f>
        <v>974.73</v>
      </c>
      <c r="F883" s="10">
        <v>1188.7</v>
      </c>
      <c r="G883" s="17">
        <f t="shared" ref="G883" si="528">TRUNC(E883*0.2693,2)</f>
        <v>262.49</v>
      </c>
      <c r="H883" s="17"/>
      <c r="I883" s="17">
        <f t="shared" ref="I883:I884" si="529">H883+G883+E883</f>
        <v>1237.22</v>
      </c>
      <c r="J883" s="34">
        <f t="shared" ref="J883:J884" si="530">TRUNC(I883*D883,2)</f>
        <v>1237.22</v>
      </c>
      <c r="K883" s="4" t="s">
        <v>1478</v>
      </c>
      <c r="L883" s="4"/>
      <c r="M883" s="4">
        <v>191.89</v>
      </c>
      <c r="N883" s="4"/>
      <c r="O883" s="4"/>
      <c r="P883" s="4"/>
      <c r="Q883" s="4"/>
      <c r="R883" s="4"/>
      <c r="S883" s="4"/>
      <c r="T883" s="4"/>
    </row>
    <row r="884" spans="1:20" ht="25.5" x14ac:dyDescent="0.25">
      <c r="A884" s="33" t="s">
        <v>1504</v>
      </c>
      <c r="B884" s="18" t="s">
        <v>1505</v>
      </c>
      <c r="C884" s="19" t="s">
        <v>12</v>
      </c>
      <c r="D884" s="20">
        <v>1</v>
      </c>
      <c r="E884" s="17">
        <f>ROUND(M895*(1-18%),2)</f>
        <v>59578.76</v>
      </c>
      <c r="F884" s="10">
        <v>72657.02</v>
      </c>
      <c r="G884" s="17"/>
      <c r="H884" s="17">
        <f>TRUNC(E884*0.2093,2)</f>
        <v>12469.83</v>
      </c>
      <c r="I884" s="17">
        <f t="shared" si="529"/>
        <v>72048.59</v>
      </c>
      <c r="J884" s="34">
        <f t="shared" si="530"/>
        <v>72048.59</v>
      </c>
      <c r="K884" s="4" t="s">
        <v>1480</v>
      </c>
      <c r="L884" s="4"/>
      <c r="M884" s="4"/>
      <c r="N884" s="4"/>
      <c r="O884" s="4"/>
      <c r="P884" s="4"/>
      <c r="Q884" s="4"/>
      <c r="R884" s="4"/>
      <c r="S884" s="4"/>
      <c r="T884" s="4"/>
    </row>
    <row r="885" spans="1:20" x14ac:dyDescent="0.25">
      <c r="A885" s="30" t="s">
        <v>1506</v>
      </c>
      <c r="B885" s="80" t="s">
        <v>1507</v>
      </c>
      <c r="C885" s="81"/>
      <c r="D885" s="81"/>
      <c r="E885" s="81"/>
      <c r="F885" s="81"/>
      <c r="G885" s="81"/>
      <c r="H885" s="81"/>
      <c r="I885" s="81"/>
      <c r="J885" s="82"/>
      <c r="K885" s="4" t="s">
        <v>1482</v>
      </c>
      <c r="L885" s="4"/>
      <c r="M885" s="4">
        <v>280.33999999999997</v>
      </c>
      <c r="N885" s="4"/>
      <c r="O885" s="4"/>
      <c r="P885" s="4"/>
      <c r="Q885" s="4"/>
      <c r="R885" s="4"/>
      <c r="S885" s="4"/>
      <c r="T885" s="4"/>
    </row>
    <row r="886" spans="1:20" ht="51" x14ac:dyDescent="0.25">
      <c r="A886" s="33" t="s">
        <v>1508</v>
      </c>
      <c r="B886" s="18" t="s">
        <v>1509</v>
      </c>
      <c r="C886" s="19" t="s">
        <v>12</v>
      </c>
      <c r="D886" s="20">
        <v>18</v>
      </c>
      <c r="E886" s="17">
        <f>ROUND(M897*(1-18%),2)</f>
        <v>451.64</v>
      </c>
      <c r="F886" s="10">
        <v>9914.0400000000009</v>
      </c>
      <c r="G886" s="17">
        <f t="shared" ref="G886:G890" si="531">TRUNC(E886*0.2693,2)</f>
        <v>121.62</v>
      </c>
      <c r="H886" s="17"/>
      <c r="I886" s="17">
        <f t="shared" ref="I886:I890" si="532">H886+G886+E886</f>
        <v>573.26</v>
      </c>
      <c r="J886" s="34">
        <f t="shared" ref="J886:J890" si="533">TRUNC(I886*D886,2)</f>
        <v>10318.68</v>
      </c>
      <c r="K886" s="4" t="s">
        <v>1484</v>
      </c>
      <c r="L886" s="4"/>
      <c r="M886" s="4">
        <v>2213.5700000000002</v>
      </c>
      <c r="N886" s="4"/>
      <c r="O886" s="4"/>
      <c r="P886" s="4"/>
      <c r="Q886" s="4"/>
      <c r="R886" s="4"/>
      <c r="S886" s="4"/>
      <c r="T886" s="4"/>
    </row>
    <row r="887" spans="1:20" ht="25.5" x14ac:dyDescent="0.25">
      <c r="A887" s="33" t="s">
        <v>1510</v>
      </c>
      <c r="B887" s="18" t="s">
        <v>1511</v>
      </c>
      <c r="C887" s="19" t="s">
        <v>31</v>
      </c>
      <c r="D887" s="20">
        <v>4</v>
      </c>
      <c r="E887" s="17">
        <f>ROUND(M898*(1-18%),2)</f>
        <v>466.11</v>
      </c>
      <c r="F887" s="10">
        <v>2273.7199999999998</v>
      </c>
      <c r="G887" s="17">
        <f t="shared" si="531"/>
        <v>125.52</v>
      </c>
      <c r="H887" s="17"/>
      <c r="I887" s="17">
        <f t="shared" si="532"/>
        <v>591.63</v>
      </c>
      <c r="J887" s="34">
        <f t="shared" si="533"/>
        <v>2366.52</v>
      </c>
      <c r="K887" s="4" t="s">
        <v>1486</v>
      </c>
      <c r="L887" s="4"/>
      <c r="M887" s="4"/>
      <c r="N887" s="4"/>
      <c r="O887" s="4"/>
      <c r="P887" s="4"/>
      <c r="Q887" s="4"/>
      <c r="R887" s="4"/>
      <c r="S887" s="4"/>
      <c r="T887" s="4"/>
    </row>
    <row r="888" spans="1:20" ht="25.5" x14ac:dyDescent="0.25">
      <c r="A888" s="33" t="s">
        <v>1512</v>
      </c>
      <c r="B888" s="18" t="s">
        <v>1513</v>
      </c>
      <c r="C888" s="19" t="s">
        <v>12</v>
      </c>
      <c r="D888" s="20">
        <v>4</v>
      </c>
      <c r="E888" s="17">
        <f>ROUND(M899*(1-18%),2)</f>
        <v>27.44</v>
      </c>
      <c r="F888" s="10">
        <v>133.84</v>
      </c>
      <c r="G888" s="17">
        <f t="shared" si="531"/>
        <v>7.38</v>
      </c>
      <c r="H888" s="17"/>
      <c r="I888" s="17">
        <f t="shared" si="532"/>
        <v>34.82</v>
      </c>
      <c r="J888" s="34">
        <f t="shared" si="533"/>
        <v>139.28</v>
      </c>
      <c r="K888" s="4" t="s">
        <v>1488</v>
      </c>
      <c r="L888" s="4"/>
      <c r="M888" s="4">
        <v>290.55</v>
      </c>
      <c r="N888" s="4"/>
      <c r="O888" s="4"/>
      <c r="P888" s="4"/>
      <c r="Q888" s="4"/>
      <c r="R888" s="4"/>
      <c r="S888" s="4"/>
      <c r="T888" s="4"/>
    </row>
    <row r="889" spans="1:20" ht="51" x14ac:dyDescent="0.25">
      <c r="A889" s="33" t="s">
        <v>1514</v>
      </c>
      <c r="B889" s="18" t="s">
        <v>1515</v>
      </c>
      <c r="C889" s="19" t="s">
        <v>12</v>
      </c>
      <c r="D889" s="20">
        <v>6</v>
      </c>
      <c r="E889" s="17">
        <f>ROUND(M900*(1-18%),2)</f>
        <v>128.21</v>
      </c>
      <c r="F889" s="10">
        <v>938.1</v>
      </c>
      <c r="G889" s="17">
        <f t="shared" si="531"/>
        <v>34.520000000000003</v>
      </c>
      <c r="H889" s="17"/>
      <c r="I889" s="17">
        <f t="shared" si="532"/>
        <v>162.73000000000002</v>
      </c>
      <c r="J889" s="34">
        <f t="shared" si="533"/>
        <v>976.38</v>
      </c>
      <c r="K889" s="4" t="s">
        <v>1490</v>
      </c>
      <c r="L889" s="4"/>
      <c r="M889" s="4">
        <v>14.87</v>
      </c>
      <c r="N889" s="4"/>
      <c r="O889" s="4"/>
      <c r="P889" s="4"/>
      <c r="Q889" s="4"/>
      <c r="R889" s="4"/>
      <c r="S889" s="4"/>
      <c r="T889" s="4"/>
    </row>
    <row r="890" spans="1:20" ht="25.5" x14ac:dyDescent="0.25">
      <c r="A890" s="33" t="s">
        <v>1516</v>
      </c>
      <c r="B890" s="18" t="s">
        <v>1517</v>
      </c>
      <c r="C890" s="19" t="s">
        <v>229</v>
      </c>
      <c r="D890" s="20">
        <v>23.64</v>
      </c>
      <c r="E890" s="17">
        <f>ROUND(M901*(1-18%),2)</f>
        <v>64.53</v>
      </c>
      <c r="F890" s="10">
        <v>1860.46</v>
      </c>
      <c r="G890" s="17">
        <f t="shared" si="531"/>
        <v>17.37</v>
      </c>
      <c r="H890" s="17"/>
      <c r="I890" s="17">
        <f t="shared" si="532"/>
        <v>81.900000000000006</v>
      </c>
      <c r="J890" s="34">
        <f t="shared" si="533"/>
        <v>1936.11</v>
      </c>
      <c r="K890" s="4" t="s">
        <v>1492</v>
      </c>
      <c r="L890" s="4"/>
      <c r="M890" s="4"/>
      <c r="N890" s="4"/>
      <c r="O890" s="4"/>
      <c r="P890" s="4"/>
      <c r="Q890" s="4"/>
      <c r="R890" s="4"/>
      <c r="S890" s="4"/>
      <c r="T890" s="4"/>
    </row>
    <row r="891" spans="1:20" x14ac:dyDescent="0.25">
      <c r="A891" s="30" t="s">
        <v>1518</v>
      </c>
      <c r="B891" s="80" t="s">
        <v>1027</v>
      </c>
      <c r="C891" s="81"/>
      <c r="D891" s="81"/>
      <c r="E891" s="81"/>
      <c r="F891" s="81"/>
      <c r="G891" s="81"/>
      <c r="H891" s="81"/>
      <c r="I891" s="81"/>
      <c r="J891" s="82"/>
      <c r="K891" s="4" t="s">
        <v>1494</v>
      </c>
      <c r="L891" s="4"/>
      <c r="M891" s="4">
        <v>28838.400000000001</v>
      </c>
      <c r="N891" s="4"/>
      <c r="O891" s="4"/>
      <c r="P891" s="4"/>
      <c r="Q891" s="4"/>
      <c r="R891" s="4"/>
      <c r="S891" s="4"/>
      <c r="T891" s="4"/>
    </row>
    <row r="892" spans="1:20" ht="63.75" x14ac:dyDescent="0.25">
      <c r="A892" s="33" t="s">
        <v>1054</v>
      </c>
      <c r="B892" s="18" t="s">
        <v>1055</v>
      </c>
      <c r="C892" s="19" t="s">
        <v>12</v>
      </c>
      <c r="D892" s="20">
        <v>1</v>
      </c>
      <c r="E892" s="17">
        <f>ROUND(M903*(1-18%),2)</f>
        <v>448.02</v>
      </c>
      <c r="F892" s="10">
        <v>546.36</v>
      </c>
      <c r="G892" s="17">
        <f t="shared" ref="G892" si="534">TRUNC(E892*0.2693,2)</f>
        <v>120.65</v>
      </c>
      <c r="H892" s="17"/>
      <c r="I892" s="17">
        <f t="shared" ref="I892" si="535">H892+G892+E892</f>
        <v>568.66999999999996</v>
      </c>
      <c r="J892" s="34">
        <f t="shared" ref="J892" si="536">TRUNC(I892*D892,2)</f>
        <v>568.66999999999996</v>
      </c>
      <c r="K892" s="4" t="s">
        <v>1496</v>
      </c>
      <c r="L892" s="4"/>
      <c r="M892" s="4">
        <v>63.47</v>
      </c>
      <c r="N892" s="4"/>
      <c r="O892" s="4"/>
      <c r="P892" s="4"/>
      <c r="Q892" s="4"/>
      <c r="R892" s="4"/>
      <c r="S892" s="4"/>
      <c r="T892" s="4"/>
    </row>
    <row r="893" spans="1:20" ht="25.5" x14ac:dyDescent="0.25">
      <c r="A893" s="30" t="s">
        <v>1519</v>
      </c>
      <c r="B893" s="80" t="s">
        <v>920</v>
      </c>
      <c r="C893" s="81"/>
      <c r="D893" s="81"/>
      <c r="E893" s="81"/>
      <c r="F893" s="81"/>
      <c r="G893" s="81"/>
      <c r="H893" s="81"/>
      <c r="I893" s="81"/>
      <c r="J893" s="82"/>
      <c r="K893" s="4" t="s">
        <v>1498</v>
      </c>
      <c r="L893" s="4"/>
      <c r="M893" s="4"/>
      <c r="N893" s="4"/>
      <c r="O893" s="4"/>
      <c r="P893" s="4"/>
      <c r="Q893" s="4"/>
      <c r="R893" s="4"/>
      <c r="S893" s="4"/>
      <c r="T893" s="4"/>
    </row>
    <row r="894" spans="1:20" ht="38.25" x14ac:dyDescent="0.25">
      <c r="A894" s="33" t="s">
        <v>1520</v>
      </c>
      <c r="B894" s="18" t="s">
        <v>1521</v>
      </c>
      <c r="C894" s="19" t="s">
        <v>12</v>
      </c>
      <c r="D894" s="20">
        <v>14.14</v>
      </c>
      <c r="E894" s="17">
        <f>ROUND(M905*(1-18%),2)</f>
        <v>143.07</v>
      </c>
      <c r="F894" s="10">
        <v>2467.14</v>
      </c>
      <c r="G894" s="17">
        <f t="shared" ref="G894:G895" si="537">TRUNC(E894*0.2693,2)</f>
        <v>38.520000000000003</v>
      </c>
      <c r="H894" s="17"/>
      <c r="I894" s="17">
        <f t="shared" ref="I894:I895" si="538">H894+G894+E894</f>
        <v>181.59</v>
      </c>
      <c r="J894" s="34">
        <f t="shared" ref="J894:J895" si="539">TRUNC(I894*D894,2)</f>
        <v>2567.6799999999998</v>
      </c>
      <c r="K894" s="4" t="s">
        <v>1500</v>
      </c>
      <c r="L894" s="4"/>
      <c r="M894" s="4">
        <v>1188.7</v>
      </c>
      <c r="N894" s="4"/>
      <c r="O894" s="4"/>
      <c r="P894" s="4"/>
      <c r="Q894" s="4"/>
      <c r="R894" s="4"/>
      <c r="S894" s="4"/>
      <c r="T894" s="4"/>
    </row>
    <row r="895" spans="1:20" ht="51" x14ac:dyDescent="0.25">
      <c r="A895" s="33" t="s">
        <v>1522</v>
      </c>
      <c r="B895" s="18" t="s">
        <v>1523</v>
      </c>
      <c r="C895" s="19" t="s">
        <v>12</v>
      </c>
      <c r="D895" s="20">
        <v>3</v>
      </c>
      <c r="E895" s="17">
        <f>ROUND(M906*(1-18%),2)</f>
        <v>29.4</v>
      </c>
      <c r="F895" s="10">
        <v>107.55</v>
      </c>
      <c r="G895" s="17">
        <f t="shared" si="537"/>
        <v>7.91</v>
      </c>
      <c r="H895" s="17"/>
      <c r="I895" s="17">
        <f t="shared" si="538"/>
        <v>37.31</v>
      </c>
      <c r="J895" s="34">
        <f t="shared" si="539"/>
        <v>111.93</v>
      </c>
      <c r="K895" s="4" t="s">
        <v>1502</v>
      </c>
      <c r="L895" s="4"/>
      <c r="M895" s="4">
        <v>72657.02</v>
      </c>
      <c r="N895" s="4"/>
      <c r="O895" s="4"/>
      <c r="P895" s="4"/>
      <c r="Q895" s="4"/>
      <c r="R895" s="4"/>
      <c r="S895" s="4"/>
      <c r="T895" s="4"/>
    </row>
    <row r="896" spans="1:20" ht="25.5" x14ac:dyDescent="0.25">
      <c r="A896" s="30" t="s">
        <v>1524</v>
      </c>
      <c r="B896" s="80" t="s">
        <v>1525</v>
      </c>
      <c r="C896" s="81"/>
      <c r="D896" s="81"/>
      <c r="E896" s="81"/>
      <c r="F896" s="81"/>
      <c r="G896" s="81"/>
      <c r="H896" s="81"/>
      <c r="I896" s="81"/>
      <c r="J896" s="82"/>
      <c r="K896" s="4" t="s">
        <v>1504</v>
      </c>
      <c r="L896" s="4"/>
      <c r="M896" s="4"/>
      <c r="N896" s="4"/>
      <c r="O896" s="4"/>
      <c r="P896" s="4"/>
      <c r="Q896" s="4"/>
      <c r="R896" s="4"/>
      <c r="S896" s="4"/>
      <c r="T896" s="4"/>
    </row>
    <row r="897" spans="1:20" ht="25.5" x14ac:dyDescent="0.25">
      <c r="A897" s="33" t="s">
        <v>1526</v>
      </c>
      <c r="B897" s="18" t="s">
        <v>1527</v>
      </c>
      <c r="C897" s="19" t="s">
        <v>12</v>
      </c>
      <c r="D897" s="20">
        <v>6</v>
      </c>
      <c r="E897" s="17">
        <f>ROUND(M908*(1-18%),2)</f>
        <v>21.65</v>
      </c>
      <c r="F897" s="10">
        <v>158.4</v>
      </c>
      <c r="G897" s="17">
        <f t="shared" ref="G897" si="540">TRUNC(E897*0.2693,2)</f>
        <v>5.83</v>
      </c>
      <c r="H897" s="17"/>
      <c r="I897" s="17">
        <f t="shared" ref="I897" si="541">H897+G897+E897</f>
        <v>27.479999999999997</v>
      </c>
      <c r="J897" s="34">
        <f t="shared" ref="J897" si="542">TRUNC(I897*D897,2)</f>
        <v>164.88</v>
      </c>
      <c r="K897" s="4" t="s">
        <v>1506</v>
      </c>
      <c r="L897" s="4"/>
      <c r="M897" s="4">
        <v>550.78</v>
      </c>
      <c r="N897" s="4"/>
      <c r="O897" s="4"/>
      <c r="P897" s="4"/>
      <c r="Q897" s="4"/>
      <c r="R897" s="4"/>
      <c r="S897" s="4"/>
      <c r="T897" s="4"/>
    </row>
    <row r="898" spans="1:20" x14ac:dyDescent="0.25">
      <c r="A898" s="30" t="s">
        <v>1528</v>
      </c>
      <c r="B898" s="80" t="s">
        <v>1529</v>
      </c>
      <c r="C898" s="81"/>
      <c r="D898" s="81"/>
      <c r="E898" s="81"/>
      <c r="F898" s="81"/>
      <c r="G898" s="81"/>
      <c r="H898" s="81"/>
      <c r="I898" s="81"/>
      <c r="J898" s="82"/>
      <c r="K898" s="4" t="s">
        <v>1508</v>
      </c>
      <c r="L898" s="4"/>
      <c r="M898" s="4">
        <v>568.42999999999995</v>
      </c>
      <c r="N898" s="4"/>
      <c r="O898" s="4"/>
      <c r="P898" s="4"/>
      <c r="Q898" s="4"/>
      <c r="R898" s="4"/>
      <c r="S898" s="4"/>
      <c r="T898" s="4"/>
    </row>
    <row r="899" spans="1:20" ht="38.25" x14ac:dyDescent="0.25">
      <c r="A899" s="33" t="s">
        <v>1176</v>
      </c>
      <c r="B899" s="18" t="s">
        <v>1177</v>
      </c>
      <c r="C899" s="19" t="s">
        <v>12</v>
      </c>
      <c r="D899" s="20">
        <v>3</v>
      </c>
      <c r="E899" s="17">
        <f>ROUND(M910*(1-18%),2)</f>
        <v>48.4</v>
      </c>
      <c r="F899" s="10"/>
      <c r="G899" s="17">
        <f t="shared" ref="G899" si="543">TRUNC(E899*0.2693,2)</f>
        <v>13.03</v>
      </c>
      <c r="H899" s="17"/>
      <c r="I899" s="17">
        <f t="shared" ref="I899" si="544">H899+G899+E899</f>
        <v>61.43</v>
      </c>
      <c r="J899" s="34">
        <f t="shared" ref="J899" si="545">TRUNC(I899*D899,2)</f>
        <v>184.29</v>
      </c>
      <c r="K899" s="4" t="s">
        <v>1510</v>
      </c>
      <c r="L899" s="4"/>
      <c r="M899" s="4">
        <v>33.46</v>
      </c>
      <c r="N899" s="4"/>
      <c r="O899" s="4"/>
      <c r="P899" s="4"/>
      <c r="Q899" s="4"/>
      <c r="R899" s="4"/>
      <c r="S899" s="4"/>
      <c r="T899" s="4"/>
    </row>
    <row r="900" spans="1:20" x14ac:dyDescent="0.25">
      <c r="A900" s="30" t="s">
        <v>1530</v>
      </c>
      <c r="B900" s="80" t="s">
        <v>1531</v>
      </c>
      <c r="C900" s="81"/>
      <c r="D900" s="81"/>
      <c r="E900" s="81"/>
      <c r="F900" s="81"/>
      <c r="G900" s="81"/>
      <c r="H900" s="81"/>
      <c r="I900" s="81"/>
      <c r="J900" s="82"/>
      <c r="K900" s="4" t="s">
        <v>1512</v>
      </c>
      <c r="L900" s="4"/>
      <c r="M900" s="4">
        <v>156.35</v>
      </c>
      <c r="N900" s="4"/>
      <c r="O900" s="4"/>
      <c r="P900" s="4"/>
      <c r="Q900" s="4"/>
      <c r="R900" s="4"/>
      <c r="S900" s="4"/>
      <c r="T900" s="4"/>
    </row>
    <row r="901" spans="1:20" ht="38.25" x14ac:dyDescent="0.25">
      <c r="A901" s="33" t="s">
        <v>1532</v>
      </c>
      <c r="B901" s="18" t="s">
        <v>1533</v>
      </c>
      <c r="C901" s="19" t="s">
        <v>46</v>
      </c>
      <c r="D901" s="20">
        <v>12.8</v>
      </c>
      <c r="E901" s="17">
        <f>ROUND(M912*(1-18%),2)</f>
        <v>23.86</v>
      </c>
      <c r="F901" s="10">
        <v>372.48</v>
      </c>
      <c r="G901" s="17">
        <f t="shared" ref="G901:G903" si="546">TRUNC(E901*0.2693,2)</f>
        <v>6.42</v>
      </c>
      <c r="H901" s="17"/>
      <c r="I901" s="17">
        <f t="shared" ref="I901:I903" si="547">H901+G901+E901</f>
        <v>30.28</v>
      </c>
      <c r="J901" s="34">
        <f t="shared" ref="J901:J903" si="548">TRUNC(I901*D901,2)</f>
        <v>387.58</v>
      </c>
      <c r="K901" s="4" t="s">
        <v>1514</v>
      </c>
      <c r="L901" s="4"/>
      <c r="M901" s="4">
        <v>78.7</v>
      </c>
      <c r="N901" s="4"/>
      <c r="O901" s="4"/>
      <c r="P901" s="4"/>
      <c r="Q901" s="4"/>
      <c r="R901" s="4"/>
      <c r="S901" s="4"/>
      <c r="T901" s="4"/>
    </row>
    <row r="902" spans="1:20" ht="51" x14ac:dyDescent="0.25">
      <c r="A902" s="33" t="s">
        <v>1186</v>
      </c>
      <c r="B902" s="18" t="s">
        <v>1187</v>
      </c>
      <c r="C902" s="19" t="s">
        <v>46</v>
      </c>
      <c r="D902" s="20">
        <v>6.6</v>
      </c>
      <c r="E902" s="17">
        <f>ROUND(M913*(1-18%),2)</f>
        <v>24.82</v>
      </c>
      <c r="F902" s="10">
        <v>199.78</v>
      </c>
      <c r="G902" s="17">
        <f t="shared" si="546"/>
        <v>6.68</v>
      </c>
      <c r="H902" s="17"/>
      <c r="I902" s="17">
        <f t="shared" si="547"/>
        <v>31.5</v>
      </c>
      <c r="J902" s="34">
        <f t="shared" si="548"/>
        <v>207.9</v>
      </c>
      <c r="K902" s="4" t="s">
        <v>1663</v>
      </c>
      <c r="L902" s="4"/>
      <c r="M902" s="4"/>
      <c r="N902" s="4"/>
      <c r="O902" s="4"/>
      <c r="P902" s="4"/>
      <c r="Q902" s="4"/>
      <c r="R902" s="4"/>
      <c r="S902" s="4"/>
      <c r="T902" s="4"/>
    </row>
    <row r="903" spans="1:20" ht="25.5" x14ac:dyDescent="0.25">
      <c r="A903" s="33" t="s">
        <v>1534</v>
      </c>
      <c r="B903" s="18" t="s">
        <v>1535</v>
      </c>
      <c r="C903" s="19" t="s">
        <v>12</v>
      </c>
      <c r="D903" s="20">
        <v>3</v>
      </c>
      <c r="E903" s="17">
        <f>ROUND(M914*(1-18%),2)</f>
        <v>1.23</v>
      </c>
      <c r="F903" s="10">
        <v>4.5</v>
      </c>
      <c r="G903" s="17">
        <f t="shared" si="546"/>
        <v>0.33</v>
      </c>
      <c r="H903" s="17"/>
      <c r="I903" s="17">
        <f t="shared" si="547"/>
        <v>1.56</v>
      </c>
      <c r="J903" s="34">
        <f t="shared" si="548"/>
        <v>4.68</v>
      </c>
      <c r="K903" s="4" t="s">
        <v>1518</v>
      </c>
      <c r="L903" s="4"/>
      <c r="M903" s="4">
        <v>546.36</v>
      </c>
      <c r="N903" s="4"/>
      <c r="O903" s="4"/>
      <c r="P903" s="4"/>
      <c r="Q903" s="4"/>
      <c r="R903" s="4"/>
      <c r="S903" s="4"/>
      <c r="T903" s="4"/>
    </row>
    <row r="904" spans="1:20" x14ac:dyDescent="0.25">
      <c r="A904" s="30" t="s">
        <v>1536</v>
      </c>
      <c r="B904" s="80" t="s">
        <v>1537</v>
      </c>
      <c r="C904" s="81"/>
      <c r="D904" s="81"/>
      <c r="E904" s="81"/>
      <c r="F904" s="81"/>
      <c r="G904" s="81"/>
      <c r="H904" s="81"/>
      <c r="I904" s="81"/>
      <c r="J904" s="82"/>
      <c r="K904" s="4">
        <v>97889</v>
      </c>
      <c r="L904" s="4"/>
      <c r="M904" s="4"/>
      <c r="N904" s="4"/>
      <c r="O904" s="4"/>
      <c r="P904" s="4"/>
      <c r="Q904" s="4"/>
      <c r="R904" s="4"/>
      <c r="S904" s="4"/>
      <c r="T904" s="4"/>
    </row>
    <row r="905" spans="1:20" ht="76.5" x14ac:dyDescent="0.25">
      <c r="A905" s="33" t="s">
        <v>1538</v>
      </c>
      <c r="B905" s="18" t="s">
        <v>1539</v>
      </c>
      <c r="C905" s="19" t="s">
        <v>12</v>
      </c>
      <c r="D905" s="20">
        <v>1</v>
      </c>
      <c r="E905" s="17">
        <f t="shared" ref="E905:E917" si="549">ROUND(M916*(1-18%),2)</f>
        <v>546.78</v>
      </c>
      <c r="F905" s="10">
        <v>666.81</v>
      </c>
      <c r="G905" s="17">
        <f t="shared" ref="G905:G917" si="550">TRUNC(E905*0.2693,2)</f>
        <v>147.24</v>
      </c>
      <c r="H905" s="17"/>
      <c r="I905" s="17">
        <f t="shared" ref="I905:I917" si="551">H905+G905+E905</f>
        <v>694.02</v>
      </c>
      <c r="J905" s="34">
        <f t="shared" ref="J905:J917" si="552">TRUNC(I905*D905,2)</f>
        <v>694.02</v>
      </c>
      <c r="K905" s="4" t="s">
        <v>1519</v>
      </c>
      <c r="L905" s="4"/>
      <c r="M905" s="4">
        <v>174.48</v>
      </c>
      <c r="N905" s="4"/>
      <c r="O905" s="4"/>
      <c r="P905" s="4"/>
      <c r="Q905" s="4"/>
      <c r="R905" s="4"/>
      <c r="S905" s="4"/>
      <c r="T905" s="4"/>
    </row>
    <row r="906" spans="1:20" ht="25.5" x14ac:dyDescent="0.25">
      <c r="A906" s="33" t="s">
        <v>1540</v>
      </c>
      <c r="B906" s="18" t="s">
        <v>1541</v>
      </c>
      <c r="C906" s="19" t="s">
        <v>12</v>
      </c>
      <c r="D906" s="20">
        <v>2</v>
      </c>
      <c r="E906" s="17">
        <f t="shared" si="549"/>
        <v>7.72</v>
      </c>
      <c r="F906" s="10">
        <v>18.82</v>
      </c>
      <c r="G906" s="17">
        <f t="shared" si="550"/>
        <v>2.0699999999999998</v>
      </c>
      <c r="H906" s="17"/>
      <c r="I906" s="17">
        <f t="shared" si="551"/>
        <v>9.7899999999999991</v>
      </c>
      <c r="J906" s="34">
        <f t="shared" si="552"/>
        <v>19.579999999999998</v>
      </c>
      <c r="K906" s="4" t="s">
        <v>1520</v>
      </c>
      <c r="L906" s="4"/>
      <c r="M906" s="4">
        <v>35.85</v>
      </c>
      <c r="N906" s="4"/>
      <c r="O906" s="4"/>
      <c r="P906" s="4"/>
      <c r="Q906" s="4"/>
      <c r="R906" s="4"/>
      <c r="S906" s="4"/>
      <c r="T906" s="4"/>
    </row>
    <row r="907" spans="1:20" ht="25.5" x14ac:dyDescent="0.25">
      <c r="A907" s="33" t="s">
        <v>1542</v>
      </c>
      <c r="B907" s="18" t="s">
        <v>1543</v>
      </c>
      <c r="C907" s="19" t="s">
        <v>12</v>
      </c>
      <c r="D907" s="20">
        <v>2</v>
      </c>
      <c r="E907" s="17">
        <f t="shared" si="549"/>
        <v>2.19</v>
      </c>
      <c r="F907" s="10">
        <v>5.34</v>
      </c>
      <c r="G907" s="17">
        <f t="shared" si="550"/>
        <v>0.57999999999999996</v>
      </c>
      <c r="H907" s="17"/>
      <c r="I907" s="17">
        <f t="shared" si="551"/>
        <v>2.77</v>
      </c>
      <c r="J907" s="34">
        <f t="shared" si="552"/>
        <v>5.54</v>
      </c>
      <c r="K907" s="4" t="s">
        <v>1522</v>
      </c>
      <c r="L907" s="4"/>
      <c r="M907" s="4"/>
      <c r="N907" s="4"/>
      <c r="O907" s="4"/>
      <c r="P907" s="4"/>
      <c r="Q907" s="4"/>
      <c r="R907" s="4"/>
      <c r="S907" s="4"/>
      <c r="T907" s="4"/>
    </row>
    <row r="908" spans="1:20" ht="25.5" x14ac:dyDescent="0.25">
      <c r="A908" s="33" t="s">
        <v>1544</v>
      </c>
      <c r="B908" s="18" t="s">
        <v>1545</v>
      </c>
      <c r="C908" s="19" t="s">
        <v>12</v>
      </c>
      <c r="D908" s="20">
        <v>1</v>
      </c>
      <c r="E908" s="17">
        <f t="shared" si="549"/>
        <v>342.83</v>
      </c>
      <c r="F908" s="10">
        <v>418.08</v>
      </c>
      <c r="G908" s="17">
        <f t="shared" si="550"/>
        <v>92.32</v>
      </c>
      <c r="H908" s="17"/>
      <c r="I908" s="17">
        <f t="shared" si="551"/>
        <v>435.15</v>
      </c>
      <c r="J908" s="34">
        <f t="shared" si="552"/>
        <v>435.15</v>
      </c>
      <c r="K908" s="4" t="s">
        <v>1524</v>
      </c>
      <c r="L908" s="4"/>
      <c r="M908" s="4">
        <v>26.4</v>
      </c>
      <c r="N908" s="4"/>
      <c r="O908" s="4"/>
      <c r="P908" s="4"/>
      <c r="Q908" s="4"/>
      <c r="R908" s="4"/>
      <c r="S908" s="4"/>
      <c r="T908" s="4"/>
    </row>
    <row r="909" spans="1:20" ht="25.5" x14ac:dyDescent="0.25">
      <c r="A909" s="33" t="s">
        <v>1546</v>
      </c>
      <c r="B909" s="18" t="s">
        <v>1547</v>
      </c>
      <c r="C909" s="19" t="s">
        <v>12</v>
      </c>
      <c r="D909" s="20">
        <v>10</v>
      </c>
      <c r="E909" s="17">
        <f t="shared" si="549"/>
        <v>13.96</v>
      </c>
      <c r="F909" s="10">
        <v>170.2</v>
      </c>
      <c r="G909" s="17">
        <f t="shared" si="550"/>
        <v>3.75</v>
      </c>
      <c r="H909" s="17"/>
      <c r="I909" s="17">
        <f t="shared" si="551"/>
        <v>17.71</v>
      </c>
      <c r="J909" s="34">
        <f t="shared" si="552"/>
        <v>177.1</v>
      </c>
      <c r="K909" s="4" t="s">
        <v>1664</v>
      </c>
      <c r="L909" s="4"/>
      <c r="M909" s="4"/>
      <c r="N909" s="4"/>
      <c r="O909" s="4"/>
      <c r="P909" s="4"/>
      <c r="Q909" s="4"/>
      <c r="R909" s="4"/>
      <c r="S909" s="4"/>
      <c r="T909" s="4"/>
    </row>
    <row r="910" spans="1:20" ht="51" x14ac:dyDescent="0.25">
      <c r="A910" s="33" t="s">
        <v>1548</v>
      </c>
      <c r="B910" s="18" t="s">
        <v>1549</v>
      </c>
      <c r="C910" s="19" t="s">
        <v>12</v>
      </c>
      <c r="D910" s="20">
        <v>11</v>
      </c>
      <c r="E910" s="17">
        <f t="shared" si="549"/>
        <v>17.16</v>
      </c>
      <c r="F910" s="10">
        <v>230.23</v>
      </c>
      <c r="G910" s="17">
        <f t="shared" si="550"/>
        <v>4.62</v>
      </c>
      <c r="H910" s="17"/>
      <c r="I910" s="17">
        <f t="shared" si="551"/>
        <v>21.78</v>
      </c>
      <c r="J910" s="34">
        <f t="shared" si="552"/>
        <v>239.58</v>
      </c>
      <c r="K910" s="4" t="s">
        <v>1528</v>
      </c>
      <c r="L910" s="4"/>
      <c r="M910" s="4">
        <v>59.02</v>
      </c>
      <c r="N910" s="4"/>
      <c r="O910" s="4"/>
      <c r="P910" s="4"/>
      <c r="Q910" s="4"/>
      <c r="R910" s="4"/>
      <c r="S910" s="4"/>
      <c r="T910" s="4"/>
    </row>
    <row r="911" spans="1:20" ht="25.5" x14ac:dyDescent="0.25">
      <c r="A911" s="33" t="s">
        <v>1550</v>
      </c>
      <c r="B911" s="18" t="s">
        <v>1551</v>
      </c>
      <c r="C911" s="19" t="s">
        <v>12</v>
      </c>
      <c r="D911" s="20">
        <v>2</v>
      </c>
      <c r="E911" s="17">
        <f t="shared" si="549"/>
        <v>9.74</v>
      </c>
      <c r="F911" s="10">
        <v>23.76</v>
      </c>
      <c r="G911" s="17">
        <f t="shared" si="550"/>
        <v>2.62</v>
      </c>
      <c r="H911" s="17"/>
      <c r="I911" s="17">
        <f t="shared" si="551"/>
        <v>12.36</v>
      </c>
      <c r="J911" s="34">
        <f t="shared" si="552"/>
        <v>24.72</v>
      </c>
      <c r="K911" s="4">
        <v>96985</v>
      </c>
      <c r="L911" s="4"/>
      <c r="M911" s="4"/>
      <c r="N911" s="4"/>
      <c r="O911" s="4"/>
      <c r="P911" s="4"/>
      <c r="Q911" s="4"/>
      <c r="R911" s="4"/>
      <c r="S911" s="4"/>
      <c r="T911" s="4"/>
    </row>
    <row r="912" spans="1:20" ht="25.5" x14ac:dyDescent="0.25">
      <c r="A912" s="33" t="s">
        <v>1552</v>
      </c>
      <c r="B912" s="18" t="s">
        <v>1553</v>
      </c>
      <c r="C912" s="19" t="s">
        <v>12</v>
      </c>
      <c r="D912" s="20">
        <v>6</v>
      </c>
      <c r="E912" s="17">
        <f t="shared" si="549"/>
        <v>9.6</v>
      </c>
      <c r="F912" s="10">
        <v>70.260000000000005</v>
      </c>
      <c r="G912" s="17">
        <f t="shared" si="550"/>
        <v>2.58</v>
      </c>
      <c r="H912" s="17"/>
      <c r="I912" s="17">
        <f t="shared" si="551"/>
        <v>12.18</v>
      </c>
      <c r="J912" s="34">
        <f t="shared" si="552"/>
        <v>73.08</v>
      </c>
      <c r="K912" s="4" t="s">
        <v>1530</v>
      </c>
      <c r="L912" s="4"/>
      <c r="M912" s="4">
        <v>29.1</v>
      </c>
      <c r="N912" s="4"/>
      <c r="O912" s="4"/>
      <c r="P912" s="4"/>
      <c r="Q912" s="4"/>
      <c r="R912" s="4"/>
      <c r="S912" s="4"/>
      <c r="T912" s="4"/>
    </row>
    <row r="913" spans="1:20" ht="25.5" x14ac:dyDescent="0.25">
      <c r="A913" s="33" t="s">
        <v>1554</v>
      </c>
      <c r="B913" s="18" t="s">
        <v>1555</v>
      </c>
      <c r="C913" s="19" t="s">
        <v>12</v>
      </c>
      <c r="D913" s="20">
        <v>2</v>
      </c>
      <c r="E913" s="17">
        <f t="shared" si="549"/>
        <v>6.05</v>
      </c>
      <c r="F913" s="10">
        <v>14.76</v>
      </c>
      <c r="G913" s="17">
        <f t="shared" si="550"/>
        <v>1.62</v>
      </c>
      <c r="H913" s="17"/>
      <c r="I913" s="17">
        <f t="shared" si="551"/>
        <v>7.67</v>
      </c>
      <c r="J913" s="34">
        <f t="shared" si="552"/>
        <v>15.34</v>
      </c>
      <c r="K913" s="4" t="s">
        <v>1532</v>
      </c>
      <c r="L913" s="4"/>
      <c r="M913" s="4">
        <v>30.27</v>
      </c>
      <c r="N913" s="4"/>
      <c r="O913" s="4"/>
      <c r="P913" s="4"/>
      <c r="Q913" s="4"/>
      <c r="R913" s="4"/>
      <c r="S913" s="4"/>
      <c r="T913" s="4"/>
    </row>
    <row r="914" spans="1:20" ht="25.5" x14ac:dyDescent="0.25">
      <c r="A914" s="33" t="s">
        <v>1556</v>
      </c>
      <c r="B914" s="18" t="s">
        <v>1557</v>
      </c>
      <c r="C914" s="19" t="s">
        <v>12</v>
      </c>
      <c r="D914" s="20">
        <v>12</v>
      </c>
      <c r="E914" s="17">
        <f t="shared" si="549"/>
        <v>7.95</v>
      </c>
      <c r="F914" s="10">
        <v>116.28</v>
      </c>
      <c r="G914" s="17">
        <f t="shared" si="550"/>
        <v>2.14</v>
      </c>
      <c r="H914" s="17"/>
      <c r="I914" s="17">
        <f t="shared" si="551"/>
        <v>10.09</v>
      </c>
      <c r="J914" s="34">
        <f t="shared" si="552"/>
        <v>121.08</v>
      </c>
      <c r="K914" s="4">
        <v>96977</v>
      </c>
      <c r="L914" s="4"/>
      <c r="M914" s="4">
        <v>1.5</v>
      </c>
      <c r="N914" s="4"/>
      <c r="O914" s="4"/>
      <c r="P914" s="4"/>
      <c r="Q914" s="4"/>
      <c r="R914" s="4"/>
      <c r="S914" s="4"/>
      <c r="T914" s="4"/>
    </row>
    <row r="915" spans="1:20" ht="25.5" x14ac:dyDescent="0.25">
      <c r="A915" s="33" t="s">
        <v>1558</v>
      </c>
      <c r="B915" s="18" t="s">
        <v>1559</v>
      </c>
      <c r="C915" s="19" t="s">
        <v>12</v>
      </c>
      <c r="D915" s="20">
        <v>3</v>
      </c>
      <c r="E915" s="17">
        <f t="shared" si="549"/>
        <v>208.69</v>
      </c>
      <c r="F915" s="10">
        <v>763.5</v>
      </c>
      <c r="G915" s="17">
        <f t="shared" si="550"/>
        <v>56.2</v>
      </c>
      <c r="H915" s="17"/>
      <c r="I915" s="17">
        <f t="shared" si="551"/>
        <v>264.89</v>
      </c>
      <c r="J915" s="34">
        <f t="shared" si="552"/>
        <v>794.67</v>
      </c>
      <c r="K915" s="4" t="s">
        <v>1665</v>
      </c>
      <c r="L915" s="4"/>
      <c r="M915" s="4"/>
      <c r="N915" s="4"/>
      <c r="O915" s="4"/>
      <c r="P915" s="4"/>
      <c r="Q915" s="4"/>
      <c r="R915" s="4"/>
      <c r="S915" s="4"/>
      <c r="T915" s="4"/>
    </row>
    <row r="916" spans="1:20" ht="25.5" x14ac:dyDescent="0.25">
      <c r="A916" s="33" t="s">
        <v>1560</v>
      </c>
      <c r="B916" s="18" t="s">
        <v>1561</v>
      </c>
      <c r="C916" s="19" t="s">
        <v>12</v>
      </c>
      <c r="D916" s="20">
        <v>1</v>
      </c>
      <c r="E916" s="17">
        <f t="shared" si="549"/>
        <v>1213.58</v>
      </c>
      <c r="F916" s="10">
        <v>1479.97</v>
      </c>
      <c r="G916" s="17">
        <f t="shared" si="550"/>
        <v>326.81</v>
      </c>
      <c r="H916" s="17"/>
      <c r="I916" s="17">
        <f t="shared" si="551"/>
        <v>1540.3899999999999</v>
      </c>
      <c r="J916" s="34">
        <f t="shared" si="552"/>
        <v>1540.39</v>
      </c>
      <c r="K916" s="4" t="s">
        <v>1536</v>
      </c>
      <c r="L916" s="4"/>
      <c r="M916" s="4">
        <v>666.81</v>
      </c>
      <c r="N916" s="4"/>
      <c r="O916" s="4"/>
      <c r="P916" s="4"/>
      <c r="Q916" s="4"/>
      <c r="R916" s="4"/>
      <c r="S916" s="4"/>
      <c r="T916" s="4"/>
    </row>
    <row r="917" spans="1:20" ht="25.5" x14ac:dyDescent="0.25">
      <c r="A917" s="33" t="s">
        <v>1562</v>
      </c>
      <c r="B917" s="18" t="s">
        <v>1563</v>
      </c>
      <c r="C917" s="19" t="s">
        <v>12</v>
      </c>
      <c r="D917" s="20">
        <v>2</v>
      </c>
      <c r="E917" s="17">
        <f t="shared" si="549"/>
        <v>22.06</v>
      </c>
      <c r="F917" s="10">
        <v>53.8</v>
      </c>
      <c r="G917" s="17">
        <f t="shared" si="550"/>
        <v>5.94</v>
      </c>
      <c r="H917" s="17"/>
      <c r="I917" s="17">
        <f t="shared" si="551"/>
        <v>28</v>
      </c>
      <c r="J917" s="34">
        <f t="shared" si="552"/>
        <v>56</v>
      </c>
      <c r="K917" s="4">
        <v>100612</v>
      </c>
      <c r="L917" s="4"/>
      <c r="M917" s="4">
        <v>9.41</v>
      </c>
      <c r="N917" s="4"/>
      <c r="O917" s="4"/>
      <c r="P917" s="4"/>
      <c r="Q917" s="4"/>
      <c r="R917" s="4"/>
      <c r="S917" s="4"/>
      <c r="T917" s="4"/>
    </row>
    <row r="918" spans="1:20" x14ac:dyDescent="0.25">
      <c r="A918" s="30" t="s">
        <v>960</v>
      </c>
      <c r="B918" s="80" t="s">
        <v>961</v>
      </c>
      <c r="C918" s="81"/>
      <c r="D918" s="81"/>
      <c r="E918" s="81"/>
      <c r="F918" s="81"/>
      <c r="G918" s="81"/>
      <c r="H918" s="81"/>
      <c r="I918" s="81"/>
      <c r="J918" s="82"/>
      <c r="K918" s="4" t="s">
        <v>1540</v>
      </c>
      <c r="L918" s="4"/>
      <c r="M918" s="4">
        <v>2.67</v>
      </c>
      <c r="N918" s="4"/>
      <c r="O918" s="4"/>
      <c r="P918" s="4"/>
      <c r="Q918" s="4"/>
      <c r="R918" s="4"/>
      <c r="S918" s="4"/>
      <c r="T918" s="4"/>
    </row>
    <row r="919" spans="1:20" x14ac:dyDescent="0.25">
      <c r="A919" s="30" t="s">
        <v>1564</v>
      </c>
      <c r="B919" s="80" t="s">
        <v>1565</v>
      </c>
      <c r="C919" s="81"/>
      <c r="D919" s="81"/>
      <c r="E919" s="81"/>
      <c r="F919" s="81"/>
      <c r="G919" s="81"/>
      <c r="H919" s="81"/>
      <c r="I919" s="81"/>
      <c r="J919" s="82"/>
      <c r="K919" s="4" t="s">
        <v>1542</v>
      </c>
      <c r="L919" s="4"/>
      <c r="M919" s="4">
        <v>418.08</v>
      </c>
      <c r="N919" s="4"/>
      <c r="O919" s="4"/>
      <c r="P919" s="4"/>
      <c r="Q919" s="4"/>
      <c r="R919" s="4"/>
      <c r="S919" s="4"/>
      <c r="T919" s="4"/>
    </row>
    <row r="920" spans="1:20" ht="63.75" x14ac:dyDescent="0.25">
      <c r="A920" s="33" t="s">
        <v>966</v>
      </c>
      <c r="B920" s="18" t="s">
        <v>967</v>
      </c>
      <c r="C920" s="19" t="s">
        <v>12</v>
      </c>
      <c r="D920" s="20">
        <v>2</v>
      </c>
      <c r="E920" s="17">
        <f>ROUND(M931*(1-18%),2)</f>
        <v>3896.93</v>
      </c>
      <c r="F920" s="10">
        <v>9504.7000000000007</v>
      </c>
      <c r="G920" s="17">
        <f t="shared" ref="G920" si="553">TRUNC(E920*0.2693,2)</f>
        <v>1049.44</v>
      </c>
      <c r="H920" s="17"/>
      <c r="I920" s="17">
        <f t="shared" ref="I920" si="554">H920+G920+E920</f>
        <v>4946.37</v>
      </c>
      <c r="J920" s="34">
        <f t="shared" ref="J920" si="555">TRUNC(I920*D920,2)</f>
        <v>9892.74</v>
      </c>
      <c r="K920" s="4" t="s">
        <v>1544</v>
      </c>
      <c r="L920" s="4"/>
      <c r="M920" s="4">
        <v>17.02</v>
      </c>
      <c r="N920" s="4"/>
      <c r="O920" s="4"/>
      <c r="P920" s="4"/>
      <c r="Q920" s="4"/>
      <c r="R920" s="4"/>
      <c r="S920" s="4"/>
      <c r="T920" s="4"/>
    </row>
    <row r="921" spans="1:20" ht="25.5" x14ac:dyDescent="0.25">
      <c r="A921" s="30" t="s">
        <v>962</v>
      </c>
      <c r="B921" s="80" t="s">
        <v>963</v>
      </c>
      <c r="C921" s="81"/>
      <c r="D921" s="81"/>
      <c r="E921" s="81"/>
      <c r="F921" s="81"/>
      <c r="G921" s="81"/>
      <c r="H921" s="81"/>
      <c r="I921" s="81"/>
      <c r="J921" s="82"/>
      <c r="K921" s="4" t="s">
        <v>1666</v>
      </c>
      <c r="L921" s="4"/>
      <c r="M921" s="4">
        <v>20.93</v>
      </c>
      <c r="N921" s="4"/>
      <c r="O921" s="4"/>
      <c r="P921" s="4"/>
      <c r="Q921" s="4"/>
      <c r="R921" s="4"/>
      <c r="S921" s="4"/>
      <c r="T921" s="4"/>
    </row>
    <row r="922" spans="1:20" ht="63.75" x14ac:dyDescent="0.25">
      <c r="A922" s="33" t="s">
        <v>966</v>
      </c>
      <c r="B922" s="18" t="s">
        <v>967</v>
      </c>
      <c r="C922" s="19" t="s">
        <v>12</v>
      </c>
      <c r="D922" s="20">
        <v>1</v>
      </c>
      <c r="E922" s="17">
        <f>ROUND(M933*(1-18%),2)</f>
        <v>3896.93</v>
      </c>
      <c r="F922" s="10">
        <v>4752.3500000000004</v>
      </c>
      <c r="G922" s="17">
        <f t="shared" ref="G922" si="556">TRUNC(E922*0.2693,2)</f>
        <v>1049.44</v>
      </c>
      <c r="H922" s="17"/>
      <c r="I922" s="17">
        <f t="shared" ref="I922" si="557">H922+G922+E922</f>
        <v>4946.37</v>
      </c>
      <c r="J922" s="34">
        <f t="shared" ref="J922" si="558">TRUNC(I922*D922,2)</f>
        <v>4946.37</v>
      </c>
      <c r="K922" s="4" t="s">
        <v>1667</v>
      </c>
      <c r="L922" s="4"/>
      <c r="M922" s="4">
        <v>11.88</v>
      </c>
      <c r="N922" s="4"/>
      <c r="O922" s="4"/>
      <c r="P922" s="4"/>
      <c r="Q922" s="4"/>
      <c r="R922" s="4"/>
      <c r="S922" s="4"/>
      <c r="T922" s="4"/>
    </row>
    <row r="923" spans="1:20" ht="25.5" x14ac:dyDescent="0.25">
      <c r="A923" s="30" t="s">
        <v>968</v>
      </c>
      <c r="B923" s="80" t="s">
        <v>969</v>
      </c>
      <c r="C923" s="81"/>
      <c r="D923" s="81"/>
      <c r="E923" s="81"/>
      <c r="F923" s="81"/>
      <c r="G923" s="81"/>
      <c r="H923" s="81"/>
      <c r="I923" s="81"/>
      <c r="J923" s="82"/>
      <c r="K923" s="4" t="s">
        <v>1668</v>
      </c>
      <c r="L923" s="4"/>
      <c r="M923" s="4">
        <v>11.71</v>
      </c>
      <c r="N923" s="4"/>
      <c r="O923" s="4"/>
      <c r="P923" s="4"/>
      <c r="Q923" s="4"/>
      <c r="R923" s="4"/>
      <c r="S923" s="4"/>
      <c r="T923" s="4"/>
    </row>
    <row r="924" spans="1:20" ht="76.5" x14ac:dyDescent="0.25">
      <c r="A924" s="33" t="s">
        <v>1566</v>
      </c>
      <c r="B924" s="18" t="s">
        <v>1567</v>
      </c>
      <c r="C924" s="19" t="s">
        <v>12</v>
      </c>
      <c r="D924" s="20">
        <v>1</v>
      </c>
      <c r="E924" s="17">
        <f>ROUND(M935*(1-18%),2)</f>
        <v>238.05</v>
      </c>
      <c r="F924" s="10">
        <v>290.3</v>
      </c>
      <c r="G924" s="17">
        <f t="shared" ref="G924" si="559">TRUNC(E924*0.2693,2)</f>
        <v>64.099999999999994</v>
      </c>
      <c r="H924" s="17"/>
      <c r="I924" s="17">
        <f t="shared" ref="I924" si="560">H924+G924+E924</f>
        <v>302.14999999999998</v>
      </c>
      <c r="J924" s="34">
        <f t="shared" ref="J924" si="561">TRUNC(I924*D924,2)</f>
        <v>302.14999999999998</v>
      </c>
      <c r="K924" s="4" t="s">
        <v>1669</v>
      </c>
      <c r="L924" s="4"/>
      <c r="M924" s="4">
        <v>7.38</v>
      </c>
      <c r="N924" s="4"/>
      <c r="O924" s="4"/>
      <c r="P924" s="4"/>
      <c r="Q924" s="4"/>
      <c r="R924" s="4"/>
      <c r="S924" s="4"/>
      <c r="T924" s="4"/>
    </row>
    <row r="925" spans="1:20" ht="25.5" x14ac:dyDescent="0.25">
      <c r="A925" s="30" t="s">
        <v>980</v>
      </c>
      <c r="B925" s="80" t="s">
        <v>981</v>
      </c>
      <c r="C925" s="81"/>
      <c r="D925" s="81"/>
      <c r="E925" s="81"/>
      <c r="F925" s="81"/>
      <c r="G925" s="81"/>
      <c r="H925" s="81"/>
      <c r="I925" s="81"/>
      <c r="J925" s="82"/>
      <c r="K925" s="4" t="s">
        <v>1670</v>
      </c>
      <c r="L925" s="4"/>
      <c r="M925" s="4">
        <v>9.69</v>
      </c>
      <c r="N925" s="4"/>
      <c r="O925" s="4"/>
      <c r="P925" s="4"/>
      <c r="Q925" s="4"/>
      <c r="R925" s="4"/>
      <c r="S925" s="4"/>
      <c r="T925" s="4"/>
    </row>
    <row r="926" spans="1:20" ht="63.75" x14ac:dyDescent="0.25">
      <c r="A926" s="33" t="s">
        <v>982</v>
      </c>
      <c r="B926" s="18" t="s">
        <v>983</v>
      </c>
      <c r="C926" s="19" t="s">
        <v>46</v>
      </c>
      <c r="D926" s="20">
        <v>5.25</v>
      </c>
      <c r="E926" s="17">
        <f t="shared" ref="E926:E932" si="562">ROUND(M937*(1-18%),2)</f>
        <v>8.11</v>
      </c>
      <c r="F926" s="10">
        <v>51.92</v>
      </c>
      <c r="G926" s="17">
        <f t="shared" ref="G926:G932" si="563">TRUNC(E926*0.2693,2)</f>
        <v>2.1800000000000002</v>
      </c>
      <c r="H926" s="17"/>
      <c r="I926" s="17">
        <f t="shared" ref="I926:I932" si="564">H926+G926+E926</f>
        <v>10.29</v>
      </c>
      <c r="J926" s="34">
        <f t="shared" ref="J926:J932" si="565">TRUNC(I926*D926,2)</f>
        <v>54.02</v>
      </c>
      <c r="K926" s="4" t="s">
        <v>1671</v>
      </c>
      <c r="L926" s="4"/>
      <c r="M926" s="4">
        <v>254.5</v>
      </c>
      <c r="N926" s="4"/>
      <c r="O926" s="4"/>
      <c r="P926" s="4"/>
      <c r="Q926" s="4"/>
      <c r="R926" s="4"/>
      <c r="S926" s="4"/>
      <c r="T926" s="4"/>
    </row>
    <row r="927" spans="1:20" ht="63.75" x14ac:dyDescent="0.25">
      <c r="A927" s="33" t="s">
        <v>990</v>
      </c>
      <c r="B927" s="18" t="s">
        <v>991</v>
      </c>
      <c r="C927" s="19" t="s">
        <v>46</v>
      </c>
      <c r="D927" s="20">
        <v>79.7</v>
      </c>
      <c r="E927" s="17">
        <f t="shared" si="562"/>
        <v>17.61</v>
      </c>
      <c r="F927" s="10">
        <v>1711.15</v>
      </c>
      <c r="G927" s="17">
        <f t="shared" si="563"/>
        <v>4.74</v>
      </c>
      <c r="H927" s="17"/>
      <c r="I927" s="17">
        <f t="shared" si="564"/>
        <v>22.35</v>
      </c>
      <c r="J927" s="34">
        <f t="shared" si="565"/>
        <v>1781.29</v>
      </c>
      <c r="K927" s="4" t="s">
        <v>1672</v>
      </c>
      <c r="L927" s="4"/>
      <c r="M927" s="4">
        <v>1479.97</v>
      </c>
      <c r="N927" s="4"/>
      <c r="O927" s="4"/>
      <c r="P927" s="4"/>
      <c r="Q927" s="4"/>
      <c r="R927" s="4"/>
      <c r="S927" s="4"/>
      <c r="T927" s="4"/>
    </row>
    <row r="928" spans="1:20" ht="38.25" x14ac:dyDescent="0.25">
      <c r="A928" s="33" t="s">
        <v>1568</v>
      </c>
      <c r="B928" s="18" t="s">
        <v>1569</v>
      </c>
      <c r="C928" s="19" t="s">
        <v>46</v>
      </c>
      <c r="D928" s="20">
        <v>90.67</v>
      </c>
      <c r="E928" s="17">
        <f t="shared" si="562"/>
        <v>7.59</v>
      </c>
      <c r="F928" s="10">
        <v>839.6</v>
      </c>
      <c r="G928" s="17">
        <f t="shared" si="563"/>
        <v>2.04</v>
      </c>
      <c r="H928" s="17"/>
      <c r="I928" s="17">
        <f t="shared" si="564"/>
        <v>9.629999999999999</v>
      </c>
      <c r="J928" s="34">
        <f t="shared" si="565"/>
        <v>873.15</v>
      </c>
      <c r="K928" s="4" t="s">
        <v>1673</v>
      </c>
      <c r="L928" s="4"/>
      <c r="M928" s="4">
        <v>26.9</v>
      </c>
      <c r="N928" s="4"/>
      <c r="O928" s="4"/>
      <c r="P928" s="4"/>
      <c r="Q928" s="4"/>
      <c r="R928" s="4"/>
      <c r="S928" s="4"/>
      <c r="T928" s="4"/>
    </row>
    <row r="929" spans="1:20" ht="38.25" x14ac:dyDescent="0.25">
      <c r="A929" s="33" t="s">
        <v>998</v>
      </c>
      <c r="B929" s="18" t="s">
        <v>999</v>
      </c>
      <c r="C929" s="19" t="s">
        <v>46</v>
      </c>
      <c r="D929" s="20">
        <v>18.29</v>
      </c>
      <c r="E929" s="17">
        <f t="shared" si="562"/>
        <v>12.1</v>
      </c>
      <c r="F929" s="10">
        <v>269.77</v>
      </c>
      <c r="G929" s="17">
        <f t="shared" si="563"/>
        <v>3.25</v>
      </c>
      <c r="H929" s="17"/>
      <c r="I929" s="17">
        <f t="shared" si="564"/>
        <v>15.35</v>
      </c>
      <c r="J929" s="34">
        <f t="shared" si="565"/>
        <v>280.75</v>
      </c>
      <c r="K929" s="4" t="s">
        <v>1674</v>
      </c>
      <c r="L929" s="4"/>
      <c r="M929" s="4"/>
      <c r="N929" s="4"/>
      <c r="O929" s="4"/>
      <c r="P929" s="4"/>
      <c r="Q929" s="4"/>
      <c r="R929" s="4"/>
      <c r="S929" s="4"/>
      <c r="T929" s="4"/>
    </row>
    <row r="930" spans="1:20" ht="38.25" x14ac:dyDescent="0.25">
      <c r="A930" s="33" t="s">
        <v>1474</v>
      </c>
      <c r="B930" s="18" t="s">
        <v>1475</v>
      </c>
      <c r="C930" s="19" t="s">
        <v>46</v>
      </c>
      <c r="D930" s="20">
        <v>291.38</v>
      </c>
      <c r="E930" s="17">
        <f t="shared" si="562"/>
        <v>15.57</v>
      </c>
      <c r="F930" s="10">
        <v>5533.3</v>
      </c>
      <c r="G930" s="17">
        <f t="shared" si="563"/>
        <v>4.1900000000000004</v>
      </c>
      <c r="H930" s="17"/>
      <c r="I930" s="17">
        <f t="shared" si="564"/>
        <v>19.760000000000002</v>
      </c>
      <c r="J930" s="34">
        <f t="shared" si="565"/>
        <v>5757.66</v>
      </c>
      <c r="K930" s="4" t="s">
        <v>960</v>
      </c>
      <c r="L930" s="4"/>
      <c r="M930" s="4"/>
      <c r="N930" s="4"/>
      <c r="O930" s="4"/>
      <c r="P930" s="4"/>
      <c r="Q930" s="4"/>
      <c r="R930" s="4"/>
      <c r="S930" s="4"/>
      <c r="T930" s="4"/>
    </row>
    <row r="931" spans="1:20" ht="38.25" x14ac:dyDescent="0.25">
      <c r="A931" s="33" t="s">
        <v>1570</v>
      </c>
      <c r="B931" s="18" t="s">
        <v>1571</v>
      </c>
      <c r="C931" s="19" t="s">
        <v>46</v>
      </c>
      <c r="D931" s="20">
        <v>35.07</v>
      </c>
      <c r="E931" s="17">
        <f t="shared" si="562"/>
        <v>68.92</v>
      </c>
      <c r="F931" s="10">
        <v>2947.63</v>
      </c>
      <c r="G931" s="17">
        <f t="shared" si="563"/>
        <v>18.559999999999999</v>
      </c>
      <c r="H931" s="17"/>
      <c r="I931" s="17">
        <f t="shared" si="564"/>
        <v>87.48</v>
      </c>
      <c r="J931" s="34">
        <f t="shared" si="565"/>
        <v>3067.92</v>
      </c>
      <c r="K931" s="4" t="s">
        <v>1564</v>
      </c>
      <c r="L931" s="4"/>
      <c r="M931" s="4">
        <v>4752.3500000000004</v>
      </c>
      <c r="N931" s="4"/>
      <c r="O931" s="4"/>
      <c r="P931" s="4"/>
      <c r="Q931" s="4"/>
      <c r="R931" s="4"/>
      <c r="S931" s="4"/>
      <c r="T931" s="4"/>
    </row>
    <row r="932" spans="1:20" ht="38.25" x14ac:dyDescent="0.25">
      <c r="A932" s="33" t="s">
        <v>1572</v>
      </c>
      <c r="B932" s="18" t="s">
        <v>1573</v>
      </c>
      <c r="C932" s="19" t="s">
        <v>46</v>
      </c>
      <c r="D932" s="20">
        <v>19.22</v>
      </c>
      <c r="E932" s="17">
        <f t="shared" si="562"/>
        <v>99.31</v>
      </c>
      <c r="F932" s="10">
        <v>2327.73</v>
      </c>
      <c r="G932" s="17">
        <f t="shared" si="563"/>
        <v>26.74</v>
      </c>
      <c r="H932" s="17"/>
      <c r="I932" s="17">
        <f t="shared" si="564"/>
        <v>126.05</v>
      </c>
      <c r="J932" s="34">
        <f t="shared" si="565"/>
        <v>2422.6799999999998</v>
      </c>
      <c r="K932" s="4" t="s">
        <v>966</v>
      </c>
      <c r="L932" s="4"/>
      <c r="M932" s="4"/>
      <c r="N932" s="4"/>
      <c r="O932" s="4"/>
      <c r="P932" s="4"/>
      <c r="Q932" s="4"/>
      <c r="R932" s="4"/>
      <c r="S932" s="4"/>
      <c r="T932" s="4"/>
    </row>
    <row r="933" spans="1:20" x14ac:dyDescent="0.25">
      <c r="A933" s="30" t="s">
        <v>1002</v>
      </c>
      <c r="B933" s="80" t="s">
        <v>1003</v>
      </c>
      <c r="C933" s="81"/>
      <c r="D933" s="81"/>
      <c r="E933" s="81"/>
      <c r="F933" s="81"/>
      <c r="G933" s="81"/>
      <c r="H933" s="81"/>
      <c r="I933" s="81"/>
      <c r="J933" s="82"/>
      <c r="K933" s="4" t="s">
        <v>962</v>
      </c>
      <c r="L933" s="4"/>
      <c r="M933" s="4">
        <v>4752.3500000000004</v>
      </c>
      <c r="N933" s="4"/>
      <c r="O933" s="4"/>
      <c r="P933" s="4"/>
      <c r="Q933" s="4"/>
      <c r="R933" s="4"/>
      <c r="S933" s="4"/>
      <c r="T933" s="4"/>
    </row>
    <row r="934" spans="1:20" ht="25.5" x14ac:dyDescent="0.25">
      <c r="A934" s="33" t="s">
        <v>1012</v>
      </c>
      <c r="B934" s="18" t="s">
        <v>1013</v>
      </c>
      <c r="C934" s="19" t="s">
        <v>46</v>
      </c>
      <c r="D934" s="20">
        <v>300.83</v>
      </c>
      <c r="E934" s="17">
        <f t="shared" ref="E934:E943" si="566">ROUND(M945*(1-18%),2)</f>
        <v>8.2100000000000009</v>
      </c>
      <c r="F934" s="10">
        <v>3011.3</v>
      </c>
      <c r="G934" s="17">
        <f t="shared" ref="G934:G943" si="567">TRUNC(E934*0.2693,2)</f>
        <v>2.21</v>
      </c>
      <c r="H934" s="17"/>
      <c r="I934" s="17">
        <f t="shared" ref="I934:I943" si="568">H934+G934+E934</f>
        <v>10.420000000000002</v>
      </c>
      <c r="J934" s="34">
        <f t="shared" ref="J934:J943" si="569">TRUNC(I934*D934,2)</f>
        <v>3134.64</v>
      </c>
      <c r="K934" s="4" t="s">
        <v>966</v>
      </c>
      <c r="L934" s="4"/>
      <c r="M934" s="4"/>
      <c r="N934" s="4"/>
      <c r="O934" s="4"/>
      <c r="P934" s="4"/>
      <c r="Q934" s="4"/>
      <c r="R934" s="4"/>
      <c r="S934" s="4"/>
      <c r="T934" s="4"/>
    </row>
    <row r="935" spans="1:20" ht="25.5" x14ac:dyDescent="0.25">
      <c r="A935" s="33" t="s">
        <v>1014</v>
      </c>
      <c r="B935" s="18" t="s">
        <v>1015</v>
      </c>
      <c r="C935" s="19" t="s">
        <v>46</v>
      </c>
      <c r="D935" s="20">
        <v>107.08</v>
      </c>
      <c r="E935" s="17">
        <f t="shared" si="566"/>
        <v>18.63</v>
      </c>
      <c r="F935" s="10">
        <v>2432.85</v>
      </c>
      <c r="G935" s="17">
        <f t="shared" si="567"/>
        <v>5.01</v>
      </c>
      <c r="H935" s="17"/>
      <c r="I935" s="17">
        <f t="shared" si="568"/>
        <v>23.64</v>
      </c>
      <c r="J935" s="34">
        <f t="shared" si="569"/>
        <v>2531.37</v>
      </c>
      <c r="K935" s="4" t="s">
        <v>968</v>
      </c>
      <c r="L935" s="4"/>
      <c r="M935" s="4">
        <v>290.3</v>
      </c>
      <c r="N935" s="4"/>
      <c r="O935" s="4"/>
      <c r="P935" s="4"/>
      <c r="Q935" s="4"/>
      <c r="R935" s="4"/>
      <c r="S935" s="4"/>
      <c r="T935" s="4"/>
    </row>
    <row r="936" spans="1:20" ht="25.5" x14ac:dyDescent="0.25">
      <c r="A936" s="33" t="s">
        <v>1016</v>
      </c>
      <c r="B936" s="18" t="s">
        <v>1017</v>
      </c>
      <c r="C936" s="19" t="s">
        <v>46</v>
      </c>
      <c r="D936" s="20">
        <v>73.16</v>
      </c>
      <c r="E936" s="17">
        <f t="shared" si="566"/>
        <v>25.72</v>
      </c>
      <c r="F936" s="10">
        <v>2295.02</v>
      </c>
      <c r="G936" s="17">
        <f t="shared" si="567"/>
        <v>6.92</v>
      </c>
      <c r="H936" s="17"/>
      <c r="I936" s="17">
        <f t="shared" si="568"/>
        <v>32.64</v>
      </c>
      <c r="J936" s="34">
        <f t="shared" si="569"/>
        <v>2387.94</v>
      </c>
      <c r="K936" s="4">
        <v>83463</v>
      </c>
      <c r="L936" s="4"/>
      <c r="M936" s="4"/>
      <c r="N936" s="4"/>
      <c r="O936" s="4"/>
      <c r="P936" s="4"/>
      <c r="Q936" s="4"/>
      <c r="R936" s="4"/>
      <c r="S936" s="4"/>
      <c r="T936" s="4"/>
    </row>
    <row r="937" spans="1:20" ht="25.5" x14ac:dyDescent="0.25">
      <c r="A937" s="33" t="s">
        <v>1574</v>
      </c>
      <c r="B937" s="18" t="s">
        <v>1575</v>
      </c>
      <c r="C937" s="19" t="s">
        <v>46</v>
      </c>
      <c r="D937" s="20">
        <v>359.46</v>
      </c>
      <c r="E937" s="17">
        <f t="shared" si="566"/>
        <v>47.24</v>
      </c>
      <c r="F937" s="10">
        <v>20708.490000000002</v>
      </c>
      <c r="G937" s="17">
        <f t="shared" si="567"/>
        <v>12.72</v>
      </c>
      <c r="H937" s="17"/>
      <c r="I937" s="17">
        <f t="shared" si="568"/>
        <v>59.96</v>
      </c>
      <c r="J937" s="34">
        <f t="shared" si="569"/>
        <v>21553.22</v>
      </c>
      <c r="K937" s="4" t="s">
        <v>980</v>
      </c>
      <c r="L937" s="4"/>
      <c r="M937" s="4">
        <v>9.89</v>
      </c>
      <c r="N937" s="4"/>
      <c r="O937" s="4"/>
      <c r="P937" s="4"/>
      <c r="Q937" s="4"/>
      <c r="R937" s="4"/>
      <c r="S937" s="4"/>
      <c r="T937" s="4"/>
    </row>
    <row r="938" spans="1:20" ht="25.5" x14ac:dyDescent="0.25">
      <c r="A938" s="33" t="s">
        <v>1018</v>
      </c>
      <c r="B938" s="18" t="s">
        <v>1019</v>
      </c>
      <c r="C938" s="19" t="s">
        <v>46</v>
      </c>
      <c r="D938" s="20">
        <v>18.29</v>
      </c>
      <c r="E938" s="17">
        <f t="shared" si="566"/>
        <v>14.87</v>
      </c>
      <c r="F938" s="10">
        <v>331.78</v>
      </c>
      <c r="G938" s="17">
        <f t="shared" si="567"/>
        <v>4</v>
      </c>
      <c r="H938" s="17"/>
      <c r="I938" s="17">
        <f t="shared" si="568"/>
        <v>18.869999999999997</v>
      </c>
      <c r="J938" s="34">
        <f t="shared" si="569"/>
        <v>345.13</v>
      </c>
      <c r="K938" s="4">
        <v>91860</v>
      </c>
      <c r="L938" s="4"/>
      <c r="M938" s="4">
        <v>21.47</v>
      </c>
      <c r="N938" s="4"/>
      <c r="O938" s="4"/>
      <c r="P938" s="4"/>
      <c r="Q938" s="4"/>
      <c r="R938" s="4"/>
      <c r="S938" s="4"/>
      <c r="T938" s="4"/>
    </row>
    <row r="939" spans="1:20" ht="25.5" x14ac:dyDescent="0.25">
      <c r="A939" s="33" t="s">
        <v>1576</v>
      </c>
      <c r="B939" s="18" t="s">
        <v>1577</v>
      </c>
      <c r="C939" s="19" t="s">
        <v>46</v>
      </c>
      <c r="D939" s="20">
        <v>563.98</v>
      </c>
      <c r="E939" s="17">
        <f t="shared" si="566"/>
        <v>29.94</v>
      </c>
      <c r="F939" s="10">
        <v>20590.900000000001</v>
      </c>
      <c r="G939" s="17">
        <f t="shared" si="567"/>
        <v>8.06</v>
      </c>
      <c r="H939" s="17"/>
      <c r="I939" s="17">
        <f t="shared" si="568"/>
        <v>38</v>
      </c>
      <c r="J939" s="34">
        <f t="shared" si="569"/>
        <v>21431.24</v>
      </c>
      <c r="K939" s="4">
        <v>95749</v>
      </c>
      <c r="L939" s="4"/>
      <c r="M939" s="4">
        <v>9.26</v>
      </c>
      <c r="N939" s="4"/>
      <c r="O939" s="4"/>
      <c r="P939" s="4"/>
      <c r="Q939" s="4"/>
      <c r="R939" s="4"/>
      <c r="S939" s="4"/>
      <c r="T939" s="4"/>
    </row>
    <row r="940" spans="1:20" ht="25.5" x14ac:dyDescent="0.25">
      <c r="A940" s="33" t="s">
        <v>1578</v>
      </c>
      <c r="B940" s="18" t="s">
        <v>1579</v>
      </c>
      <c r="C940" s="19" t="s">
        <v>46</v>
      </c>
      <c r="D940" s="20">
        <v>542.64</v>
      </c>
      <c r="E940" s="17">
        <f t="shared" si="566"/>
        <v>56.42</v>
      </c>
      <c r="F940" s="10">
        <v>37339.050000000003</v>
      </c>
      <c r="G940" s="17">
        <f t="shared" si="567"/>
        <v>15.19</v>
      </c>
      <c r="H940" s="17"/>
      <c r="I940" s="17">
        <f t="shared" si="568"/>
        <v>71.61</v>
      </c>
      <c r="J940" s="34">
        <f t="shared" si="569"/>
        <v>38858.449999999997</v>
      </c>
      <c r="K940" s="4">
        <v>97668</v>
      </c>
      <c r="L940" s="4"/>
      <c r="M940" s="4">
        <v>14.75</v>
      </c>
      <c r="N940" s="4"/>
      <c r="O940" s="4"/>
      <c r="P940" s="4"/>
      <c r="Q940" s="4"/>
      <c r="R940" s="4"/>
      <c r="S940" s="4"/>
      <c r="T940" s="4"/>
    </row>
    <row r="941" spans="1:20" ht="25.5" x14ac:dyDescent="0.25">
      <c r="A941" s="33" t="s">
        <v>1020</v>
      </c>
      <c r="B941" s="18" t="s">
        <v>1021</v>
      </c>
      <c r="C941" s="19" t="s">
        <v>46</v>
      </c>
      <c r="D941" s="20">
        <v>1437.83</v>
      </c>
      <c r="E941" s="17">
        <f t="shared" si="566"/>
        <v>93.97</v>
      </c>
      <c r="F941" s="10">
        <v>164775.31</v>
      </c>
      <c r="G941" s="17">
        <f t="shared" si="567"/>
        <v>25.3</v>
      </c>
      <c r="H941" s="17"/>
      <c r="I941" s="17">
        <f t="shared" si="568"/>
        <v>119.27</v>
      </c>
      <c r="J941" s="34">
        <f t="shared" si="569"/>
        <v>171489.98</v>
      </c>
      <c r="K941" s="4">
        <v>97669</v>
      </c>
      <c r="L941" s="4"/>
      <c r="M941" s="4">
        <v>18.989999999999998</v>
      </c>
      <c r="N941" s="4"/>
      <c r="O941" s="4"/>
      <c r="P941" s="4"/>
      <c r="Q941" s="4"/>
      <c r="R941" s="4"/>
      <c r="S941" s="4"/>
      <c r="T941" s="4"/>
    </row>
    <row r="942" spans="1:20" ht="25.5" x14ac:dyDescent="0.25">
      <c r="A942" s="33" t="s">
        <v>1580</v>
      </c>
      <c r="B942" s="18" t="s">
        <v>1581</v>
      </c>
      <c r="C942" s="19" t="s">
        <v>46</v>
      </c>
      <c r="D942" s="20">
        <v>382.83</v>
      </c>
      <c r="E942" s="17">
        <f t="shared" si="566"/>
        <v>5.77</v>
      </c>
      <c r="F942" s="10">
        <v>2695.12</v>
      </c>
      <c r="G942" s="17">
        <f t="shared" si="567"/>
        <v>1.55</v>
      </c>
      <c r="H942" s="17"/>
      <c r="I942" s="17">
        <f t="shared" si="568"/>
        <v>7.3199999999999994</v>
      </c>
      <c r="J942" s="34">
        <f t="shared" si="569"/>
        <v>2802.31</v>
      </c>
      <c r="K942" s="4">
        <v>97670</v>
      </c>
      <c r="L942" s="4"/>
      <c r="M942" s="4">
        <v>84.05</v>
      </c>
      <c r="N942" s="4"/>
      <c r="O942" s="4"/>
      <c r="P942" s="4"/>
      <c r="Q942" s="4"/>
      <c r="R942" s="4"/>
      <c r="S942" s="4"/>
      <c r="T942" s="4"/>
    </row>
    <row r="943" spans="1:20" ht="25.5" x14ac:dyDescent="0.25">
      <c r="A943" s="33" t="s">
        <v>1024</v>
      </c>
      <c r="B943" s="18" t="s">
        <v>1025</v>
      </c>
      <c r="C943" s="19" t="s">
        <v>46</v>
      </c>
      <c r="D943" s="20">
        <v>573.04</v>
      </c>
      <c r="E943" s="17">
        <f t="shared" si="566"/>
        <v>7.82</v>
      </c>
      <c r="F943" s="10">
        <v>5466.8</v>
      </c>
      <c r="G943" s="17">
        <f t="shared" si="567"/>
        <v>2.1</v>
      </c>
      <c r="H943" s="17"/>
      <c r="I943" s="17">
        <f t="shared" si="568"/>
        <v>9.92</v>
      </c>
      <c r="J943" s="34">
        <f t="shared" si="569"/>
        <v>5684.55</v>
      </c>
      <c r="K943" s="4" t="s">
        <v>1570</v>
      </c>
      <c r="L943" s="4"/>
      <c r="M943" s="4">
        <v>121.11</v>
      </c>
      <c r="N943" s="4"/>
      <c r="O943" s="4"/>
      <c r="P943" s="4"/>
      <c r="Q943" s="4"/>
      <c r="R943" s="4"/>
      <c r="S943" s="4"/>
      <c r="T943" s="4"/>
    </row>
    <row r="944" spans="1:20" x14ac:dyDescent="0.25">
      <c r="A944" s="30" t="s">
        <v>1026</v>
      </c>
      <c r="B944" s="80" t="s">
        <v>1027</v>
      </c>
      <c r="C944" s="81"/>
      <c r="D944" s="81"/>
      <c r="E944" s="81"/>
      <c r="F944" s="81"/>
      <c r="G944" s="81"/>
      <c r="H944" s="81"/>
      <c r="I944" s="81"/>
      <c r="J944" s="82"/>
      <c r="K944" s="4" t="s">
        <v>1572</v>
      </c>
      <c r="L944" s="4"/>
      <c r="M944" s="4"/>
      <c r="N944" s="4"/>
      <c r="O944" s="4"/>
      <c r="P944" s="4"/>
      <c r="Q944" s="4"/>
      <c r="R944" s="4"/>
      <c r="S944" s="4"/>
      <c r="T944" s="4"/>
    </row>
    <row r="945" spans="1:20" ht="38.25" x14ac:dyDescent="0.25">
      <c r="A945" s="33" t="s">
        <v>1030</v>
      </c>
      <c r="B945" s="18" t="s">
        <v>1031</v>
      </c>
      <c r="C945" s="19" t="s">
        <v>12</v>
      </c>
      <c r="D945" s="20">
        <v>12</v>
      </c>
      <c r="E945" s="17">
        <f>ROUND(M956*(1-18%),2)</f>
        <v>5.0199999999999996</v>
      </c>
      <c r="F945" s="10">
        <v>73.44</v>
      </c>
      <c r="G945" s="17">
        <f t="shared" ref="G945:G949" si="570">TRUNC(E945*0.2693,2)</f>
        <v>1.35</v>
      </c>
      <c r="H945" s="17"/>
      <c r="I945" s="17">
        <f t="shared" ref="I945:I949" si="571">H945+G945+E945</f>
        <v>6.3699999999999992</v>
      </c>
      <c r="J945" s="34">
        <f t="shared" ref="J945:J949" si="572">TRUNC(I945*D945,2)</f>
        <v>76.44</v>
      </c>
      <c r="K945" s="4" t="s">
        <v>1002</v>
      </c>
      <c r="L945" s="4"/>
      <c r="M945" s="4">
        <v>10.01</v>
      </c>
      <c r="N945" s="4"/>
      <c r="O945" s="4"/>
      <c r="P945" s="4"/>
      <c r="Q945" s="4"/>
      <c r="R945" s="4"/>
      <c r="S945" s="4"/>
      <c r="T945" s="4"/>
    </row>
    <row r="946" spans="1:20" ht="51" x14ac:dyDescent="0.25">
      <c r="A946" s="33" t="s">
        <v>1036</v>
      </c>
      <c r="B946" s="18" t="s">
        <v>1037</v>
      </c>
      <c r="C946" s="19" t="s">
        <v>12</v>
      </c>
      <c r="D946" s="20">
        <v>10</v>
      </c>
      <c r="E946" s="17">
        <f>ROUND(M957*(1-18%),2)</f>
        <v>15.64</v>
      </c>
      <c r="F946" s="10">
        <v>190.7</v>
      </c>
      <c r="G946" s="17">
        <f t="shared" si="570"/>
        <v>4.21</v>
      </c>
      <c r="H946" s="17"/>
      <c r="I946" s="17">
        <f t="shared" si="571"/>
        <v>19.850000000000001</v>
      </c>
      <c r="J946" s="34">
        <f t="shared" si="572"/>
        <v>198.5</v>
      </c>
      <c r="K946" s="4" t="s">
        <v>1012</v>
      </c>
      <c r="L946" s="4"/>
      <c r="M946" s="4">
        <v>22.72</v>
      </c>
      <c r="N946" s="4"/>
      <c r="O946" s="4"/>
      <c r="P946" s="4"/>
      <c r="Q946" s="4"/>
      <c r="R946" s="4"/>
      <c r="S946" s="4"/>
      <c r="T946" s="4"/>
    </row>
    <row r="947" spans="1:20" ht="51" x14ac:dyDescent="0.25">
      <c r="A947" s="33" t="s">
        <v>1044</v>
      </c>
      <c r="B947" s="18" t="s">
        <v>1045</v>
      </c>
      <c r="C947" s="19" t="s">
        <v>12</v>
      </c>
      <c r="D947" s="20">
        <v>2</v>
      </c>
      <c r="E947" s="17">
        <f>ROUND(M958*(1-18%),2)</f>
        <v>19.39</v>
      </c>
      <c r="F947" s="10">
        <v>47.3</v>
      </c>
      <c r="G947" s="17">
        <f t="shared" si="570"/>
        <v>5.22</v>
      </c>
      <c r="H947" s="17"/>
      <c r="I947" s="17">
        <f t="shared" si="571"/>
        <v>24.61</v>
      </c>
      <c r="J947" s="34">
        <f t="shared" si="572"/>
        <v>49.22</v>
      </c>
      <c r="K947" s="4" t="s">
        <v>1014</v>
      </c>
      <c r="L947" s="4"/>
      <c r="M947" s="4">
        <v>31.37</v>
      </c>
      <c r="N947" s="4"/>
      <c r="O947" s="4"/>
      <c r="P947" s="4"/>
      <c r="Q947" s="4"/>
      <c r="R947" s="4"/>
      <c r="S947" s="4"/>
      <c r="T947" s="4"/>
    </row>
    <row r="948" spans="1:20" ht="51" x14ac:dyDescent="0.25">
      <c r="A948" s="33" t="s">
        <v>1048</v>
      </c>
      <c r="B948" s="18" t="s">
        <v>1049</v>
      </c>
      <c r="C948" s="19" t="s">
        <v>12</v>
      </c>
      <c r="D948" s="20">
        <v>3</v>
      </c>
      <c r="E948" s="17">
        <f>ROUND(M959*(1-18%),2)</f>
        <v>23.12</v>
      </c>
      <c r="F948" s="10">
        <v>84.57</v>
      </c>
      <c r="G948" s="17">
        <f t="shared" si="570"/>
        <v>6.22</v>
      </c>
      <c r="H948" s="17"/>
      <c r="I948" s="17">
        <f t="shared" si="571"/>
        <v>29.34</v>
      </c>
      <c r="J948" s="34">
        <f t="shared" si="572"/>
        <v>88.02</v>
      </c>
      <c r="K948" s="4" t="s">
        <v>1016</v>
      </c>
      <c r="L948" s="4"/>
      <c r="M948" s="4">
        <v>57.61</v>
      </c>
      <c r="N948" s="4"/>
      <c r="O948" s="4"/>
      <c r="P948" s="4"/>
      <c r="Q948" s="4"/>
      <c r="R948" s="4"/>
      <c r="S948" s="4"/>
      <c r="T948" s="4"/>
    </row>
    <row r="949" spans="1:20" ht="63.75" x14ac:dyDescent="0.25">
      <c r="A949" s="33" t="s">
        <v>1054</v>
      </c>
      <c r="B949" s="18" t="s">
        <v>1055</v>
      </c>
      <c r="C949" s="19" t="s">
        <v>12</v>
      </c>
      <c r="D949" s="20">
        <v>12</v>
      </c>
      <c r="E949" s="17">
        <f>ROUND(M960*(1-18%),2)</f>
        <v>448.02</v>
      </c>
      <c r="F949" s="10">
        <v>6556.32</v>
      </c>
      <c r="G949" s="17">
        <f t="shared" si="570"/>
        <v>120.65</v>
      </c>
      <c r="H949" s="17"/>
      <c r="I949" s="17">
        <f t="shared" si="571"/>
        <v>568.66999999999996</v>
      </c>
      <c r="J949" s="34">
        <f t="shared" si="572"/>
        <v>6824.04</v>
      </c>
      <c r="K949" s="4" t="s">
        <v>1574</v>
      </c>
      <c r="L949" s="4"/>
      <c r="M949" s="4">
        <v>18.14</v>
      </c>
      <c r="N949" s="4"/>
      <c r="O949" s="4"/>
      <c r="P949" s="4"/>
      <c r="Q949" s="4"/>
      <c r="R949" s="4"/>
      <c r="S949" s="4"/>
      <c r="T949" s="4"/>
    </row>
    <row r="950" spans="1:20" x14ac:dyDescent="0.25">
      <c r="A950" s="30" t="s">
        <v>1056</v>
      </c>
      <c r="B950" s="80" t="s">
        <v>1057</v>
      </c>
      <c r="C950" s="81"/>
      <c r="D950" s="81"/>
      <c r="E950" s="81"/>
      <c r="F950" s="81"/>
      <c r="G950" s="81"/>
      <c r="H950" s="81"/>
      <c r="I950" s="81"/>
      <c r="J950" s="82"/>
      <c r="K950" s="4" t="s">
        <v>1018</v>
      </c>
      <c r="L950" s="4"/>
      <c r="M950" s="4">
        <v>36.51</v>
      </c>
      <c r="N950" s="4"/>
      <c r="O950" s="4"/>
      <c r="P950" s="4"/>
      <c r="Q950" s="4"/>
      <c r="R950" s="4"/>
      <c r="S950" s="4"/>
      <c r="T950" s="4"/>
    </row>
    <row r="951" spans="1:20" ht="38.25" x14ac:dyDescent="0.25">
      <c r="A951" s="33" t="s">
        <v>1058</v>
      </c>
      <c r="B951" s="18" t="s">
        <v>1059</v>
      </c>
      <c r="C951" s="19" t="s">
        <v>12</v>
      </c>
      <c r="D951" s="20">
        <v>1</v>
      </c>
      <c r="E951" s="17">
        <f t="shared" ref="E951:E957" si="573">ROUND(M962*(1-18%),2)</f>
        <v>1055.6199999999999</v>
      </c>
      <c r="F951" s="10">
        <v>1287.3399999999999</v>
      </c>
      <c r="G951" s="17">
        <f t="shared" ref="G951:G957" si="574">TRUNC(E951*0.2693,2)</f>
        <v>284.27</v>
      </c>
      <c r="H951" s="17"/>
      <c r="I951" s="17">
        <f t="shared" ref="I951:I957" si="575">H951+G951+E951</f>
        <v>1339.8899999999999</v>
      </c>
      <c r="J951" s="34">
        <f t="shared" ref="J951:J957" si="576">TRUNC(I951*D951,2)</f>
        <v>1339.89</v>
      </c>
      <c r="K951" s="4" t="s">
        <v>1576</v>
      </c>
      <c r="L951" s="4"/>
      <c r="M951" s="4">
        <v>68.81</v>
      </c>
      <c r="N951" s="4"/>
      <c r="O951" s="4"/>
      <c r="P951" s="4"/>
      <c r="Q951" s="4"/>
      <c r="R951" s="4"/>
      <c r="S951" s="4"/>
      <c r="T951" s="4"/>
    </row>
    <row r="952" spans="1:20" ht="51" x14ac:dyDescent="0.25">
      <c r="A952" s="33" t="s">
        <v>1060</v>
      </c>
      <c r="B952" s="18" t="s">
        <v>1061</v>
      </c>
      <c r="C952" s="19" t="s">
        <v>12</v>
      </c>
      <c r="D952" s="20">
        <v>13</v>
      </c>
      <c r="E952" s="17">
        <f t="shared" si="573"/>
        <v>10.050000000000001</v>
      </c>
      <c r="F952" s="10">
        <v>159.38</v>
      </c>
      <c r="G952" s="17">
        <f t="shared" si="574"/>
        <v>2.7</v>
      </c>
      <c r="H952" s="17"/>
      <c r="I952" s="17">
        <f t="shared" si="575"/>
        <v>12.75</v>
      </c>
      <c r="J952" s="34">
        <f t="shared" si="576"/>
        <v>165.75</v>
      </c>
      <c r="K952" s="4" t="s">
        <v>1578</v>
      </c>
      <c r="L952" s="4"/>
      <c r="M952" s="4">
        <v>114.6</v>
      </c>
      <c r="N952" s="4"/>
      <c r="O952" s="4"/>
      <c r="P952" s="4"/>
      <c r="Q952" s="4"/>
      <c r="R952" s="4"/>
      <c r="S952" s="4"/>
      <c r="T952" s="4"/>
    </row>
    <row r="953" spans="1:20" ht="51" x14ac:dyDescent="0.25">
      <c r="A953" s="33" t="s">
        <v>1582</v>
      </c>
      <c r="B953" s="18" t="s">
        <v>1583</v>
      </c>
      <c r="C953" s="19" t="s">
        <v>12</v>
      </c>
      <c r="D953" s="20">
        <v>3</v>
      </c>
      <c r="E953" s="17">
        <f t="shared" si="573"/>
        <v>10.93</v>
      </c>
      <c r="F953" s="10">
        <v>39.99</v>
      </c>
      <c r="G953" s="17">
        <f t="shared" si="574"/>
        <v>2.94</v>
      </c>
      <c r="H953" s="17"/>
      <c r="I953" s="17">
        <f t="shared" si="575"/>
        <v>13.87</v>
      </c>
      <c r="J953" s="34">
        <f t="shared" si="576"/>
        <v>41.61</v>
      </c>
      <c r="K953" s="4" t="s">
        <v>1020</v>
      </c>
      <c r="L953" s="4"/>
      <c r="M953" s="4">
        <v>7.04</v>
      </c>
      <c r="N953" s="4"/>
      <c r="O953" s="4"/>
      <c r="P953" s="4"/>
      <c r="Q953" s="4"/>
      <c r="R953" s="4"/>
      <c r="S953" s="4"/>
      <c r="T953" s="4"/>
    </row>
    <row r="954" spans="1:20" ht="38.25" x14ac:dyDescent="0.25">
      <c r="A954" s="33" t="s">
        <v>1070</v>
      </c>
      <c r="B954" s="18" t="s">
        <v>1071</v>
      </c>
      <c r="C954" s="19" t="s">
        <v>12</v>
      </c>
      <c r="D954" s="20">
        <v>5</v>
      </c>
      <c r="E954" s="17">
        <f t="shared" si="573"/>
        <v>62.74</v>
      </c>
      <c r="F954" s="10">
        <v>382.55</v>
      </c>
      <c r="G954" s="17">
        <f t="shared" si="574"/>
        <v>16.89</v>
      </c>
      <c r="H954" s="17"/>
      <c r="I954" s="17">
        <f t="shared" si="575"/>
        <v>79.63</v>
      </c>
      <c r="J954" s="34">
        <f t="shared" si="576"/>
        <v>398.15</v>
      </c>
      <c r="K954" s="4" t="s">
        <v>1580</v>
      </c>
      <c r="L954" s="4"/>
      <c r="M954" s="4">
        <v>9.5399999999999991</v>
      </c>
      <c r="N954" s="4"/>
      <c r="O954" s="4"/>
      <c r="P954" s="4"/>
      <c r="Q954" s="4"/>
      <c r="R954" s="4"/>
      <c r="S954" s="4"/>
      <c r="T954" s="4"/>
    </row>
    <row r="955" spans="1:20" ht="38.25" x14ac:dyDescent="0.25">
      <c r="A955" s="33" t="s">
        <v>1072</v>
      </c>
      <c r="B955" s="18" t="s">
        <v>1073</v>
      </c>
      <c r="C955" s="19" t="s">
        <v>12</v>
      </c>
      <c r="D955" s="20">
        <v>1</v>
      </c>
      <c r="E955" s="17">
        <f t="shared" si="573"/>
        <v>66.900000000000006</v>
      </c>
      <c r="F955" s="10">
        <v>81.58</v>
      </c>
      <c r="G955" s="17">
        <f t="shared" si="574"/>
        <v>18.010000000000002</v>
      </c>
      <c r="H955" s="17"/>
      <c r="I955" s="17">
        <f t="shared" si="575"/>
        <v>84.910000000000011</v>
      </c>
      <c r="J955" s="34">
        <f t="shared" si="576"/>
        <v>84.91</v>
      </c>
      <c r="K955" s="4" t="s">
        <v>1024</v>
      </c>
      <c r="L955" s="4"/>
      <c r="M955" s="4"/>
      <c r="N955" s="4"/>
      <c r="O955" s="4"/>
      <c r="P955" s="4"/>
      <c r="Q955" s="4"/>
      <c r="R955" s="4"/>
      <c r="S955" s="4"/>
      <c r="T955" s="4"/>
    </row>
    <row r="956" spans="1:20" ht="38.25" x14ac:dyDescent="0.25">
      <c r="A956" s="33" t="s">
        <v>1584</v>
      </c>
      <c r="B956" s="18" t="s">
        <v>1585</v>
      </c>
      <c r="C956" s="19" t="s">
        <v>12</v>
      </c>
      <c r="D956" s="20">
        <v>1</v>
      </c>
      <c r="E956" s="17">
        <f t="shared" si="573"/>
        <v>7940.72</v>
      </c>
      <c r="F956" s="10">
        <v>9683.7999999999993</v>
      </c>
      <c r="G956" s="17">
        <f t="shared" si="574"/>
        <v>2138.4299999999998</v>
      </c>
      <c r="H956" s="17"/>
      <c r="I956" s="17">
        <f t="shared" si="575"/>
        <v>10079.15</v>
      </c>
      <c r="J956" s="34">
        <f t="shared" si="576"/>
        <v>10079.15</v>
      </c>
      <c r="K956" s="4" t="s">
        <v>1026</v>
      </c>
      <c r="L956" s="4"/>
      <c r="M956" s="4">
        <v>6.12</v>
      </c>
      <c r="N956" s="4"/>
      <c r="O956" s="4"/>
      <c r="P956" s="4"/>
      <c r="Q956" s="4"/>
      <c r="R956" s="4"/>
      <c r="S956" s="4"/>
      <c r="T956" s="4"/>
    </row>
    <row r="957" spans="1:20" ht="25.5" x14ac:dyDescent="0.25">
      <c r="A957" s="33" t="s">
        <v>1079</v>
      </c>
      <c r="B957" s="18" t="s">
        <v>1080</v>
      </c>
      <c r="C957" s="19" t="s">
        <v>12</v>
      </c>
      <c r="D957" s="20">
        <v>5</v>
      </c>
      <c r="E957" s="17">
        <f t="shared" si="573"/>
        <v>2724.71</v>
      </c>
      <c r="F957" s="10">
        <v>16614.099999999999</v>
      </c>
      <c r="G957" s="17">
        <f t="shared" si="574"/>
        <v>733.76</v>
      </c>
      <c r="H957" s="17"/>
      <c r="I957" s="17">
        <f t="shared" si="575"/>
        <v>3458.4700000000003</v>
      </c>
      <c r="J957" s="34">
        <f t="shared" si="576"/>
        <v>17292.349999999999</v>
      </c>
      <c r="K957" s="4">
        <v>92866</v>
      </c>
      <c r="L957" s="4"/>
      <c r="M957" s="4">
        <v>19.07</v>
      </c>
      <c r="N957" s="4"/>
      <c r="O957" s="4"/>
      <c r="P957" s="4"/>
      <c r="Q957" s="4"/>
      <c r="R957" s="4"/>
      <c r="S957" s="4"/>
      <c r="T957" s="4"/>
    </row>
    <row r="958" spans="1:20" x14ac:dyDescent="0.25">
      <c r="A958" s="30" t="s">
        <v>1099</v>
      </c>
      <c r="B958" s="80" t="s">
        <v>1100</v>
      </c>
      <c r="C958" s="81"/>
      <c r="D958" s="81"/>
      <c r="E958" s="81"/>
      <c r="F958" s="81"/>
      <c r="G958" s="81"/>
      <c r="H958" s="81"/>
      <c r="I958" s="81"/>
      <c r="J958" s="82"/>
      <c r="K958" s="4">
        <v>95779</v>
      </c>
      <c r="L958" s="4"/>
      <c r="M958" s="4">
        <v>23.65</v>
      </c>
      <c r="N958" s="4"/>
      <c r="O958" s="4"/>
      <c r="P958" s="4"/>
      <c r="Q958" s="4"/>
      <c r="R958" s="4"/>
      <c r="S958" s="4"/>
      <c r="T958" s="4"/>
    </row>
    <row r="959" spans="1:20" ht="25.5" x14ac:dyDescent="0.25">
      <c r="A959" s="33" t="s">
        <v>1101</v>
      </c>
      <c r="B959" s="18" t="s">
        <v>1102</v>
      </c>
      <c r="C959" s="19" t="s">
        <v>12</v>
      </c>
      <c r="D959" s="20">
        <v>2</v>
      </c>
      <c r="E959" s="17">
        <f>ROUND(M970*(1-18%),2)</f>
        <v>66.7</v>
      </c>
      <c r="F959" s="10">
        <v>162.68</v>
      </c>
      <c r="G959" s="17">
        <f t="shared" ref="G959:G960" si="577">TRUNC(E959*0.2693,2)</f>
        <v>17.96</v>
      </c>
      <c r="H959" s="17"/>
      <c r="I959" s="17">
        <f t="shared" ref="I959:I960" si="578">H959+G959+E959</f>
        <v>84.66</v>
      </c>
      <c r="J959" s="34">
        <f t="shared" ref="J959:J960" si="579">TRUNC(I959*D959,2)</f>
        <v>169.32</v>
      </c>
      <c r="K959" s="4">
        <v>95795</v>
      </c>
      <c r="L959" s="4"/>
      <c r="M959" s="4">
        <v>28.19</v>
      </c>
      <c r="N959" s="4"/>
      <c r="O959" s="4"/>
      <c r="P959" s="4"/>
      <c r="Q959" s="4"/>
      <c r="R959" s="4"/>
      <c r="S959" s="4"/>
      <c r="T959" s="4"/>
    </row>
    <row r="960" spans="1:20" ht="25.5" x14ac:dyDescent="0.25">
      <c r="A960" s="33" t="s">
        <v>1103</v>
      </c>
      <c r="B960" s="18" t="s">
        <v>1104</v>
      </c>
      <c r="C960" s="19" t="s">
        <v>12</v>
      </c>
      <c r="D960" s="20">
        <v>12</v>
      </c>
      <c r="E960" s="17">
        <f>ROUND(M971*(1-18%),2)</f>
        <v>157.51</v>
      </c>
      <c r="F960" s="10">
        <v>2304.96</v>
      </c>
      <c r="G960" s="17">
        <f t="shared" si="577"/>
        <v>42.41</v>
      </c>
      <c r="H960" s="17"/>
      <c r="I960" s="17">
        <f t="shared" si="578"/>
        <v>199.92</v>
      </c>
      <c r="J960" s="34">
        <f t="shared" si="579"/>
        <v>2399.04</v>
      </c>
      <c r="K960" s="4">
        <v>95801</v>
      </c>
      <c r="L960" s="4"/>
      <c r="M960" s="4">
        <v>546.36</v>
      </c>
      <c r="N960" s="4"/>
      <c r="O960" s="4"/>
      <c r="P960" s="4"/>
      <c r="Q960" s="4"/>
      <c r="R960" s="4"/>
      <c r="S960" s="4"/>
      <c r="T960" s="4"/>
    </row>
    <row r="961" spans="1:20" x14ac:dyDescent="0.25">
      <c r="A961" s="30" t="s">
        <v>1117</v>
      </c>
      <c r="B961" s="80" t="s">
        <v>1118</v>
      </c>
      <c r="C961" s="81"/>
      <c r="D961" s="81"/>
      <c r="E961" s="81"/>
      <c r="F961" s="81"/>
      <c r="G961" s="81"/>
      <c r="H961" s="81"/>
      <c r="I961" s="81"/>
      <c r="J961" s="82"/>
      <c r="K961" s="4">
        <v>97889</v>
      </c>
      <c r="L961" s="4"/>
      <c r="M961" s="4"/>
      <c r="N961" s="4"/>
      <c r="O961" s="4"/>
      <c r="P961" s="4"/>
      <c r="Q961" s="4"/>
      <c r="R961" s="4"/>
      <c r="S961" s="4"/>
      <c r="T961" s="4"/>
    </row>
    <row r="962" spans="1:20" x14ac:dyDescent="0.25">
      <c r="A962" s="30" t="s">
        <v>1119</v>
      </c>
      <c r="B962" s="80" t="s">
        <v>1120</v>
      </c>
      <c r="C962" s="81"/>
      <c r="D962" s="81"/>
      <c r="E962" s="81"/>
      <c r="F962" s="81"/>
      <c r="G962" s="81"/>
      <c r="H962" s="81"/>
      <c r="I962" s="81"/>
      <c r="J962" s="82"/>
      <c r="K962" s="4" t="s">
        <v>1056</v>
      </c>
      <c r="L962" s="4"/>
      <c r="M962" s="4">
        <v>1287.3399999999999</v>
      </c>
      <c r="N962" s="4"/>
      <c r="O962" s="4"/>
      <c r="P962" s="4"/>
      <c r="Q962" s="4"/>
      <c r="R962" s="4"/>
      <c r="S962" s="4"/>
      <c r="T962" s="4"/>
    </row>
    <row r="963" spans="1:20" ht="51" x14ac:dyDescent="0.25">
      <c r="A963" s="33" t="s">
        <v>1586</v>
      </c>
      <c r="B963" s="18" t="s">
        <v>1587</v>
      </c>
      <c r="C963" s="19" t="s">
        <v>12</v>
      </c>
      <c r="D963" s="20">
        <v>12</v>
      </c>
      <c r="E963" s="17">
        <f>ROUND(M974*(1-18%),2)</f>
        <v>196.15</v>
      </c>
      <c r="F963" s="10">
        <v>2870.52</v>
      </c>
      <c r="G963" s="17">
        <f t="shared" ref="G963:G964" si="580">TRUNC(E963*0.2693,2)</f>
        <v>52.82</v>
      </c>
      <c r="H963" s="17"/>
      <c r="I963" s="17">
        <f t="shared" ref="I963:I964" si="581">H963+G963+E963</f>
        <v>248.97</v>
      </c>
      <c r="J963" s="34">
        <f t="shared" ref="J963:J964" si="582">TRUNC(I963*D963,2)</f>
        <v>2987.64</v>
      </c>
      <c r="K963" s="4" t="s">
        <v>1651</v>
      </c>
      <c r="L963" s="4"/>
      <c r="M963" s="4">
        <v>12.26</v>
      </c>
      <c r="N963" s="4"/>
      <c r="O963" s="4"/>
      <c r="P963" s="4"/>
      <c r="Q963" s="4"/>
      <c r="R963" s="4"/>
      <c r="S963" s="4"/>
      <c r="T963" s="4"/>
    </row>
    <row r="964" spans="1:20" ht="38.25" x14ac:dyDescent="0.25">
      <c r="A964" s="33" t="s">
        <v>1588</v>
      </c>
      <c r="B964" s="18" t="s">
        <v>1589</v>
      </c>
      <c r="C964" s="19" t="s">
        <v>12</v>
      </c>
      <c r="D964" s="20">
        <v>4</v>
      </c>
      <c r="E964" s="17">
        <f>ROUND(M975*(1-18%),2)</f>
        <v>169.17</v>
      </c>
      <c r="F964" s="10">
        <v>825.24</v>
      </c>
      <c r="G964" s="17">
        <f t="shared" si="580"/>
        <v>45.55</v>
      </c>
      <c r="H964" s="17"/>
      <c r="I964" s="17">
        <f t="shared" si="581"/>
        <v>214.71999999999997</v>
      </c>
      <c r="J964" s="34">
        <f t="shared" si="582"/>
        <v>858.88</v>
      </c>
      <c r="K964" s="4">
        <v>93655</v>
      </c>
      <c r="L964" s="4"/>
      <c r="M964" s="4">
        <v>13.33</v>
      </c>
      <c r="N964" s="4"/>
      <c r="O964" s="4"/>
      <c r="P964" s="4"/>
      <c r="Q964" s="4"/>
      <c r="R964" s="4"/>
      <c r="S964" s="4"/>
      <c r="T964" s="4"/>
    </row>
    <row r="965" spans="1:20" x14ac:dyDescent="0.25">
      <c r="A965" s="30" t="s">
        <v>1127</v>
      </c>
      <c r="B965" s="80" t="s">
        <v>1128</v>
      </c>
      <c r="C965" s="81"/>
      <c r="D965" s="81"/>
      <c r="E965" s="81"/>
      <c r="F965" s="81"/>
      <c r="G965" s="81"/>
      <c r="H965" s="81"/>
      <c r="I965" s="81"/>
      <c r="J965" s="82"/>
      <c r="K965" s="4">
        <v>93657</v>
      </c>
      <c r="L965" s="4"/>
      <c r="M965" s="4">
        <v>76.510000000000005</v>
      </c>
      <c r="N965" s="4"/>
      <c r="O965" s="4"/>
      <c r="P965" s="4"/>
      <c r="Q965" s="4"/>
      <c r="R965" s="4"/>
      <c r="S965" s="4"/>
      <c r="T965" s="4"/>
    </row>
    <row r="966" spans="1:20" ht="51" x14ac:dyDescent="0.25">
      <c r="A966" s="33" t="s">
        <v>1129</v>
      </c>
      <c r="B966" s="18" t="s">
        <v>1130</v>
      </c>
      <c r="C966" s="19" t="s">
        <v>12</v>
      </c>
      <c r="D966" s="20">
        <v>5</v>
      </c>
      <c r="E966" s="17">
        <f>ROUND(M977*(1-18%),2)</f>
        <v>11.45</v>
      </c>
      <c r="F966" s="10">
        <v>69.8</v>
      </c>
      <c r="G966" s="17">
        <f t="shared" ref="G966:G968" si="583">TRUNC(E966*0.2693,2)</f>
        <v>3.08</v>
      </c>
      <c r="H966" s="17"/>
      <c r="I966" s="17">
        <f t="shared" ref="I966:I968" si="584">H966+G966+E966</f>
        <v>14.53</v>
      </c>
      <c r="J966" s="34">
        <f t="shared" ref="J966:J968" si="585">TRUNC(I966*D966,2)</f>
        <v>72.650000000000006</v>
      </c>
      <c r="K966" s="4">
        <v>93671</v>
      </c>
      <c r="L966" s="4"/>
      <c r="M966" s="4">
        <v>81.58</v>
      </c>
      <c r="N966" s="4"/>
      <c r="O966" s="4"/>
      <c r="P966" s="4"/>
      <c r="Q966" s="4"/>
      <c r="R966" s="4"/>
      <c r="S966" s="4"/>
      <c r="T966" s="4"/>
    </row>
    <row r="967" spans="1:20" ht="51" x14ac:dyDescent="0.25">
      <c r="A967" s="33" t="s">
        <v>1131</v>
      </c>
      <c r="B967" s="18" t="s">
        <v>1132</v>
      </c>
      <c r="C967" s="19" t="s">
        <v>12</v>
      </c>
      <c r="D967" s="20">
        <v>2</v>
      </c>
      <c r="E967" s="17">
        <f>ROUND(M978*(1-18%),2)</f>
        <v>15.37</v>
      </c>
      <c r="F967" s="10">
        <v>37.479999999999997</v>
      </c>
      <c r="G967" s="17">
        <f t="shared" si="583"/>
        <v>4.13</v>
      </c>
      <c r="H967" s="17"/>
      <c r="I967" s="17">
        <f t="shared" si="584"/>
        <v>19.5</v>
      </c>
      <c r="J967" s="34">
        <f t="shared" si="585"/>
        <v>39</v>
      </c>
      <c r="K967" s="4">
        <v>93672</v>
      </c>
      <c r="L967" s="4"/>
      <c r="M967" s="4">
        <v>9683.7999999999993</v>
      </c>
      <c r="N967" s="4"/>
      <c r="O967" s="4"/>
      <c r="P967" s="4"/>
      <c r="Q967" s="4"/>
      <c r="R967" s="4"/>
      <c r="S967" s="4"/>
      <c r="T967" s="4"/>
    </row>
    <row r="968" spans="1:20" ht="51" x14ac:dyDescent="0.25">
      <c r="A968" s="33" t="s">
        <v>1590</v>
      </c>
      <c r="B968" s="18" t="s">
        <v>1591</v>
      </c>
      <c r="C968" s="19" t="s">
        <v>12</v>
      </c>
      <c r="D968" s="20">
        <v>1</v>
      </c>
      <c r="E968" s="17">
        <f>ROUND(M979*(1-18%),2)</f>
        <v>24.76</v>
      </c>
      <c r="F968" s="10">
        <v>30.19</v>
      </c>
      <c r="G968" s="17">
        <f t="shared" si="583"/>
        <v>6.66</v>
      </c>
      <c r="H968" s="17"/>
      <c r="I968" s="17">
        <f t="shared" si="584"/>
        <v>31.42</v>
      </c>
      <c r="J968" s="34">
        <f t="shared" si="585"/>
        <v>31.42</v>
      </c>
      <c r="K968" s="4" t="s">
        <v>1584</v>
      </c>
      <c r="L968" s="4"/>
      <c r="M968" s="4">
        <v>3322.82</v>
      </c>
      <c r="N968" s="4"/>
      <c r="O968" s="4"/>
      <c r="P968" s="4"/>
      <c r="Q968" s="4"/>
      <c r="R968" s="4"/>
      <c r="S968" s="4"/>
      <c r="T968" s="4"/>
    </row>
    <row r="969" spans="1:20" x14ac:dyDescent="0.25">
      <c r="A969" s="30" t="s">
        <v>1135</v>
      </c>
      <c r="B969" s="80" t="s">
        <v>1136</v>
      </c>
      <c r="C969" s="81"/>
      <c r="D969" s="81"/>
      <c r="E969" s="81"/>
      <c r="F969" s="81"/>
      <c r="G969" s="81"/>
      <c r="H969" s="81"/>
      <c r="I969" s="81"/>
      <c r="J969" s="82"/>
      <c r="K969" s="4" t="s">
        <v>1079</v>
      </c>
      <c r="L969" s="4"/>
      <c r="M969" s="4"/>
      <c r="N969" s="4"/>
      <c r="O969" s="4"/>
      <c r="P969" s="4"/>
      <c r="Q969" s="4"/>
      <c r="R969" s="4"/>
      <c r="S969" s="4"/>
      <c r="T969" s="4"/>
    </row>
    <row r="970" spans="1:20" ht="51" x14ac:dyDescent="0.25">
      <c r="A970" s="33" t="s">
        <v>1139</v>
      </c>
      <c r="B970" s="18" t="s">
        <v>1140</v>
      </c>
      <c r="C970" s="19" t="s">
        <v>12</v>
      </c>
      <c r="D970" s="20">
        <v>12</v>
      </c>
      <c r="E970" s="17">
        <f>ROUND(M981*(1-18%),2)</f>
        <v>14.58</v>
      </c>
      <c r="F970" s="10">
        <v>213.36</v>
      </c>
      <c r="G970" s="17">
        <f t="shared" ref="G970" si="586">TRUNC(E970*0.2693,2)</f>
        <v>3.92</v>
      </c>
      <c r="H970" s="17"/>
      <c r="I970" s="17">
        <f t="shared" ref="I970" si="587">H970+G970+E970</f>
        <v>18.5</v>
      </c>
      <c r="J970" s="34">
        <f t="shared" ref="J970" si="588">TRUNC(I970*D970,2)</f>
        <v>222</v>
      </c>
      <c r="K970" s="4" t="s">
        <v>1099</v>
      </c>
      <c r="L970" s="4"/>
      <c r="M970" s="4">
        <v>81.34</v>
      </c>
      <c r="N970" s="4"/>
      <c r="O970" s="4"/>
      <c r="P970" s="4"/>
      <c r="Q970" s="4"/>
      <c r="R970" s="4"/>
      <c r="S970" s="4"/>
      <c r="T970" s="4"/>
    </row>
    <row r="971" spans="1:20" ht="25.5" x14ac:dyDescent="0.25">
      <c r="A971" s="30" t="s">
        <v>1592</v>
      </c>
      <c r="B971" s="80" t="s">
        <v>1593</v>
      </c>
      <c r="C971" s="81"/>
      <c r="D971" s="81"/>
      <c r="E971" s="81"/>
      <c r="F971" s="81"/>
      <c r="G971" s="81"/>
      <c r="H971" s="81"/>
      <c r="I971" s="81"/>
      <c r="J971" s="82"/>
      <c r="K971" s="4" t="s">
        <v>1101</v>
      </c>
      <c r="L971" s="4"/>
      <c r="M971" s="4">
        <v>192.08</v>
      </c>
      <c r="N971" s="4"/>
      <c r="O971" s="4"/>
      <c r="P971" s="4"/>
      <c r="Q971" s="4"/>
      <c r="R971" s="4"/>
      <c r="S971" s="4"/>
      <c r="T971" s="4"/>
    </row>
    <row r="972" spans="1:20" ht="25.5" x14ac:dyDescent="0.25">
      <c r="A972" s="30" t="s">
        <v>1594</v>
      </c>
      <c r="B972" s="80" t="s">
        <v>1595</v>
      </c>
      <c r="C972" s="81"/>
      <c r="D972" s="81"/>
      <c r="E972" s="81"/>
      <c r="F972" s="81"/>
      <c r="G972" s="81"/>
      <c r="H972" s="81"/>
      <c r="I972" s="81"/>
      <c r="J972" s="82"/>
      <c r="K972" s="4" t="s">
        <v>1103</v>
      </c>
      <c r="L972" s="4"/>
      <c r="M972" s="4"/>
      <c r="N972" s="4"/>
      <c r="O972" s="4"/>
      <c r="P972" s="4"/>
      <c r="Q972" s="4"/>
      <c r="R972" s="4"/>
      <c r="S972" s="4"/>
      <c r="T972" s="4"/>
    </row>
    <row r="973" spans="1:20" ht="76.5" x14ac:dyDescent="0.25">
      <c r="A973" s="33" t="s">
        <v>1596</v>
      </c>
      <c r="B973" s="18" t="s">
        <v>1597</v>
      </c>
      <c r="C973" s="19" t="s">
        <v>12</v>
      </c>
      <c r="D973" s="20">
        <v>1</v>
      </c>
      <c r="E973" s="17">
        <f>ROUND(M984*(1-18%),2)</f>
        <v>158260</v>
      </c>
      <c r="F973" s="10">
        <v>193000</v>
      </c>
      <c r="G973" s="17"/>
      <c r="H973" s="17">
        <f>TRUNC(E973*0.2093,2)</f>
        <v>33123.81</v>
      </c>
      <c r="I973" s="17">
        <f t="shared" ref="I973:I974" si="589">H973+G973+E973</f>
        <v>191383.81</v>
      </c>
      <c r="J973" s="34">
        <f t="shared" ref="J973:J974" si="590">TRUNC(I973*D973,2)</f>
        <v>191383.81</v>
      </c>
      <c r="K973" s="4" t="s">
        <v>1117</v>
      </c>
      <c r="L973" s="4"/>
      <c r="M973" s="4"/>
      <c r="N973" s="4"/>
      <c r="O973" s="4"/>
      <c r="P973" s="4"/>
      <c r="Q973" s="4"/>
      <c r="R973" s="4"/>
      <c r="S973" s="4"/>
      <c r="T973" s="4"/>
    </row>
    <row r="974" spans="1:20" ht="25.5" x14ac:dyDescent="0.25">
      <c r="A974" s="33" t="s">
        <v>1598</v>
      </c>
      <c r="B974" s="18" t="s">
        <v>1599</v>
      </c>
      <c r="C974" s="19" t="s">
        <v>12</v>
      </c>
      <c r="D974" s="20">
        <v>1</v>
      </c>
      <c r="E974" s="17">
        <f>ROUND(M985*(1-18%),2)</f>
        <v>1036.78</v>
      </c>
      <c r="F974" s="10">
        <v>1264.3599999999999</v>
      </c>
      <c r="G974" s="17">
        <f t="shared" ref="G974" si="591">TRUNC(E974*0.2693,2)</f>
        <v>279.2</v>
      </c>
      <c r="H974" s="17"/>
      <c r="I974" s="17">
        <f t="shared" si="589"/>
        <v>1315.98</v>
      </c>
      <c r="J974" s="34">
        <f t="shared" si="590"/>
        <v>1315.98</v>
      </c>
      <c r="K974" s="4" t="s">
        <v>1119</v>
      </c>
      <c r="L974" s="4"/>
      <c r="M974" s="4">
        <v>239.21</v>
      </c>
      <c r="N974" s="4"/>
      <c r="O974" s="4"/>
      <c r="P974" s="4"/>
      <c r="Q974" s="4"/>
      <c r="R974" s="4"/>
      <c r="S974" s="4"/>
      <c r="T974" s="4"/>
    </row>
    <row r="975" spans="1:20" ht="25.5" x14ac:dyDescent="0.25">
      <c r="A975" s="71" t="s">
        <v>13</v>
      </c>
      <c r="B975" s="72"/>
      <c r="C975" s="72"/>
      <c r="D975" s="72"/>
      <c r="E975" s="72"/>
      <c r="F975" s="72"/>
      <c r="G975" s="72"/>
      <c r="H975" s="72"/>
      <c r="I975" s="73"/>
      <c r="J975" s="32">
        <f>SUM(J860:J974)</f>
        <v>679489.3899999999</v>
      </c>
      <c r="K975" s="4" t="s">
        <v>1586</v>
      </c>
      <c r="L975" s="4"/>
      <c r="M975" s="4">
        <v>206.31</v>
      </c>
      <c r="N975" s="4"/>
      <c r="O975" s="4"/>
      <c r="P975" s="4"/>
      <c r="Q975" s="4"/>
      <c r="R975" s="4"/>
      <c r="S975" s="4"/>
      <c r="T975" s="4"/>
    </row>
    <row r="976" spans="1:20" x14ac:dyDescent="0.25">
      <c r="A976" s="30" t="s">
        <v>1334</v>
      </c>
      <c r="B976" s="80" t="s">
        <v>1335</v>
      </c>
      <c r="C976" s="81"/>
      <c r="D976" s="81"/>
      <c r="E976" s="81"/>
      <c r="F976" s="81"/>
      <c r="G976" s="81"/>
      <c r="H976" s="81"/>
      <c r="I976" s="81"/>
      <c r="J976" s="82"/>
      <c r="K976" s="4" t="s">
        <v>1588</v>
      </c>
      <c r="L976" s="4"/>
      <c r="M976" s="4"/>
      <c r="N976" s="4"/>
      <c r="O976" s="4"/>
      <c r="P976" s="4"/>
      <c r="Q976" s="4"/>
      <c r="R976" s="4"/>
      <c r="S976" s="4"/>
      <c r="T976" s="4"/>
    </row>
    <row r="977" spans="1:20" x14ac:dyDescent="0.25">
      <c r="A977" s="30" t="s">
        <v>1336</v>
      </c>
      <c r="B977" s="80" t="s">
        <v>1337</v>
      </c>
      <c r="C977" s="81"/>
      <c r="D977" s="81"/>
      <c r="E977" s="81"/>
      <c r="F977" s="81"/>
      <c r="G977" s="81"/>
      <c r="H977" s="81"/>
      <c r="I977" s="81"/>
      <c r="J977" s="82"/>
      <c r="K977" s="4" t="s">
        <v>1127</v>
      </c>
      <c r="L977" s="4"/>
      <c r="M977" s="4">
        <v>13.96</v>
      </c>
      <c r="N977" s="4"/>
      <c r="O977" s="4"/>
      <c r="P977" s="4"/>
      <c r="Q977" s="4"/>
      <c r="R977" s="4"/>
      <c r="S977" s="4"/>
      <c r="T977" s="4"/>
    </row>
    <row r="978" spans="1:20" x14ac:dyDescent="0.25">
      <c r="A978" s="30" t="s">
        <v>1347</v>
      </c>
      <c r="B978" s="80" t="s">
        <v>566</v>
      </c>
      <c r="C978" s="81"/>
      <c r="D978" s="81"/>
      <c r="E978" s="81"/>
      <c r="F978" s="81"/>
      <c r="G978" s="81"/>
      <c r="H978" s="81"/>
      <c r="I978" s="81"/>
      <c r="J978" s="82"/>
      <c r="K978" s="4">
        <v>91952</v>
      </c>
      <c r="L978" s="4"/>
      <c r="M978" s="4">
        <v>18.739999999999998</v>
      </c>
      <c r="N978" s="4"/>
      <c r="O978" s="4"/>
      <c r="P978" s="4"/>
      <c r="Q978" s="4"/>
      <c r="R978" s="4"/>
      <c r="S978" s="4"/>
      <c r="T978" s="4"/>
    </row>
    <row r="979" spans="1:20" x14ac:dyDescent="0.25">
      <c r="A979" s="30" t="s">
        <v>1352</v>
      </c>
      <c r="B979" s="80" t="s">
        <v>1353</v>
      </c>
      <c r="C979" s="81"/>
      <c r="D979" s="81"/>
      <c r="E979" s="81"/>
      <c r="F979" s="81"/>
      <c r="G979" s="81"/>
      <c r="H979" s="81"/>
      <c r="I979" s="81"/>
      <c r="J979" s="82"/>
      <c r="K979" s="4">
        <v>91954</v>
      </c>
      <c r="L979" s="4"/>
      <c r="M979" s="4">
        <v>30.19</v>
      </c>
      <c r="N979" s="4"/>
      <c r="O979" s="4"/>
      <c r="P979" s="4"/>
      <c r="Q979" s="4"/>
      <c r="R979" s="4"/>
      <c r="S979" s="4"/>
      <c r="T979" s="4"/>
    </row>
    <row r="980" spans="1:20" ht="25.5" x14ac:dyDescent="0.25">
      <c r="A980" s="33" t="s">
        <v>1600</v>
      </c>
      <c r="B980" s="18" t="s">
        <v>1601</v>
      </c>
      <c r="C980" s="19" t="s">
        <v>12</v>
      </c>
      <c r="D980" s="20">
        <v>6</v>
      </c>
      <c r="E980" s="17">
        <f>ROUND(M991*(1-18%),2)</f>
        <v>439.47</v>
      </c>
      <c r="F980" s="10">
        <v>3215.64</v>
      </c>
      <c r="G980" s="17">
        <f t="shared" ref="G980" si="592">TRUNC(E980*0.2693,2)</f>
        <v>118.34</v>
      </c>
      <c r="H980" s="17"/>
      <c r="I980" s="17">
        <f t="shared" ref="I980" si="593">H980+G980+E980</f>
        <v>557.81000000000006</v>
      </c>
      <c r="J980" s="34">
        <f t="shared" ref="J980" si="594">TRUNC(I980*D980,2)</f>
        <v>3346.86</v>
      </c>
      <c r="K980" s="4">
        <v>91978</v>
      </c>
      <c r="L980" s="4"/>
      <c r="M980" s="4"/>
      <c r="N980" s="4"/>
      <c r="O980" s="4"/>
      <c r="P980" s="4"/>
      <c r="Q980" s="4"/>
      <c r="R980" s="4"/>
      <c r="S980" s="4"/>
      <c r="T980" s="4"/>
    </row>
    <row r="981" spans="1:20" x14ac:dyDescent="0.25">
      <c r="A981" s="71" t="s">
        <v>13</v>
      </c>
      <c r="B981" s="72"/>
      <c r="C981" s="72"/>
      <c r="D981" s="72"/>
      <c r="E981" s="72"/>
      <c r="F981" s="72"/>
      <c r="G981" s="72"/>
      <c r="H981" s="72"/>
      <c r="I981" s="73"/>
      <c r="J981" s="32">
        <f>J980</f>
        <v>3346.86</v>
      </c>
      <c r="K981" s="4" t="s">
        <v>1135</v>
      </c>
      <c r="L981" s="4"/>
      <c r="M981" s="4">
        <v>17.78</v>
      </c>
      <c r="N981" s="4"/>
      <c r="O981" s="4"/>
      <c r="P981" s="4"/>
      <c r="Q981" s="4"/>
      <c r="R981" s="4"/>
      <c r="S981" s="4"/>
      <c r="T981" s="4"/>
    </row>
    <row r="982" spans="1:20" x14ac:dyDescent="0.25">
      <c r="A982" s="77" t="s">
        <v>190</v>
      </c>
      <c r="B982" s="78"/>
      <c r="C982" s="78"/>
      <c r="D982" s="78"/>
      <c r="E982" s="78"/>
      <c r="F982" s="78"/>
      <c r="G982" s="78"/>
      <c r="H982" s="78"/>
      <c r="I982" s="79"/>
      <c r="J982" s="35">
        <f>J981+J975+J855+J791+J754+J739</f>
        <v>896936.32</v>
      </c>
      <c r="K982" s="4">
        <v>91994</v>
      </c>
      <c r="L982" s="4"/>
      <c r="M982" s="4"/>
      <c r="N982" s="4"/>
      <c r="O982" s="4"/>
      <c r="P982" s="4"/>
      <c r="Q982" s="4"/>
      <c r="R982" s="4"/>
      <c r="S982" s="4"/>
      <c r="T982" s="4"/>
    </row>
    <row r="983" spans="1:20" x14ac:dyDescent="0.25">
      <c r="A983" s="36"/>
      <c r="B983" s="22"/>
      <c r="C983" s="22"/>
      <c r="D983" s="22"/>
      <c r="E983" s="15"/>
      <c r="F983" s="15"/>
      <c r="G983" s="15"/>
      <c r="H983" s="15"/>
      <c r="I983" s="15"/>
      <c r="J983" s="37"/>
      <c r="K983" s="4" t="s">
        <v>1592</v>
      </c>
      <c r="L983" s="4"/>
      <c r="M983" s="4"/>
      <c r="N983" s="4"/>
      <c r="O983" s="4"/>
      <c r="P983" s="4"/>
      <c r="Q983" s="4"/>
      <c r="R983" s="4"/>
      <c r="S983" s="4"/>
      <c r="T983" s="4"/>
    </row>
    <row r="984" spans="1:20" ht="15.75" x14ac:dyDescent="0.25">
      <c r="A984" s="83" t="s">
        <v>1603</v>
      </c>
      <c r="B984" s="84"/>
      <c r="C984" s="84"/>
      <c r="D984" s="84"/>
      <c r="E984" s="84"/>
      <c r="F984" s="84"/>
      <c r="G984" s="84"/>
      <c r="H984" s="84"/>
      <c r="I984" s="84"/>
      <c r="J984" s="85"/>
      <c r="K984" s="4" t="s">
        <v>1594</v>
      </c>
      <c r="L984" s="4"/>
      <c r="M984" s="4">
        <v>193000</v>
      </c>
      <c r="N984" s="4"/>
      <c r="O984" s="4"/>
      <c r="P984" s="4"/>
      <c r="Q984" s="4"/>
      <c r="R984" s="4"/>
      <c r="S984" s="4"/>
      <c r="T984" s="4"/>
    </row>
    <row r="985" spans="1:20" x14ac:dyDescent="0.25">
      <c r="A985" s="36"/>
      <c r="B985" s="22"/>
      <c r="C985" s="22"/>
      <c r="D985" s="22"/>
      <c r="E985" s="15"/>
      <c r="F985" s="15"/>
      <c r="G985" s="15"/>
      <c r="H985" s="15"/>
      <c r="I985" s="15"/>
      <c r="J985" s="37"/>
      <c r="K985" s="4" t="s">
        <v>1596</v>
      </c>
      <c r="L985" s="4"/>
      <c r="M985" s="4">
        <v>1264.3599999999999</v>
      </c>
      <c r="N985" s="4"/>
      <c r="O985" s="4"/>
      <c r="P985" s="4"/>
      <c r="Q985" s="4"/>
      <c r="R985" s="4"/>
      <c r="S985" s="4"/>
      <c r="T985" s="4"/>
    </row>
    <row r="986" spans="1:20" ht="25.5" x14ac:dyDescent="0.25">
      <c r="A986" s="30" t="s">
        <v>6</v>
      </c>
      <c r="B986" s="74" t="s">
        <v>7</v>
      </c>
      <c r="C986" s="75"/>
      <c r="D986" s="75"/>
      <c r="E986" s="75"/>
      <c r="F986" s="75"/>
      <c r="G986" s="75"/>
      <c r="H986" s="75"/>
      <c r="I986" s="75"/>
      <c r="J986" s="76"/>
      <c r="K986" s="4" t="s">
        <v>1598</v>
      </c>
      <c r="L986" s="4"/>
      <c r="M986" s="4"/>
      <c r="N986" s="4"/>
      <c r="O986" s="4"/>
      <c r="P986" s="4"/>
      <c r="Q986" s="4"/>
      <c r="R986" s="4"/>
      <c r="S986" s="4"/>
      <c r="T986" s="4"/>
    </row>
    <row r="987" spans="1:20" ht="25.5" x14ac:dyDescent="0.25">
      <c r="A987" s="30" t="s">
        <v>8</v>
      </c>
      <c r="B987" s="74" t="s">
        <v>9</v>
      </c>
      <c r="C987" s="75"/>
      <c r="D987" s="75"/>
      <c r="E987" s="75"/>
      <c r="F987" s="75"/>
      <c r="G987" s="75"/>
      <c r="H987" s="75"/>
      <c r="I987" s="75"/>
      <c r="J987" s="76"/>
      <c r="K987" s="4" t="s">
        <v>1642</v>
      </c>
      <c r="L987" s="4"/>
      <c r="M987" s="4"/>
      <c r="N987" s="4"/>
      <c r="O987" s="4"/>
      <c r="P987" s="4"/>
      <c r="Q987" s="4"/>
      <c r="R987" s="4"/>
      <c r="S987" s="4"/>
      <c r="T987" s="4"/>
    </row>
    <row r="988" spans="1:20" ht="38.25" x14ac:dyDescent="0.25">
      <c r="A988" s="33" t="s">
        <v>10</v>
      </c>
      <c r="B988" s="18" t="s">
        <v>11</v>
      </c>
      <c r="C988" s="19" t="s">
        <v>12</v>
      </c>
      <c r="D988" s="20">
        <v>1</v>
      </c>
      <c r="E988" s="17">
        <f>ROUND(M999*(1-18%),2)</f>
        <v>3029.19</v>
      </c>
      <c r="F988" s="10">
        <f>TRUNC(E988*D988,2)</f>
        <v>3029.19</v>
      </c>
      <c r="G988" s="17">
        <f>TRUNC(E988*0.2693,2)</f>
        <v>815.76</v>
      </c>
      <c r="H988" s="17"/>
      <c r="I988" s="17">
        <f>H988+G988+E988</f>
        <v>3844.95</v>
      </c>
      <c r="J988" s="34">
        <f>TRUNC(I988*D988,2)</f>
        <v>3844.95</v>
      </c>
      <c r="K988" s="4" t="s">
        <v>1334</v>
      </c>
      <c r="L988" s="4"/>
      <c r="M988" s="4"/>
      <c r="N988" s="4"/>
      <c r="O988" s="4"/>
      <c r="P988" s="4"/>
      <c r="Q988" s="4"/>
      <c r="R988" s="4"/>
      <c r="S988" s="4"/>
      <c r="T988" s="4"/>
    </row>
    <row r="989" spans="1:20" x14ac:dyDescent="0.25">
      <c r="A989" s="71" t="s">
        <v>13</v>
      </c>
      <c r="B989" s="72"/>
      <c r="C989" s="72"/>
      <c r="D989" s="72"/>
      <c r="E989" s="72"/>
      <c r="F989" s="72"/>
      <c r="G989" s="72"/>
      <c r="H989" s="72"/>
      <c r="I989" s="73"/>
      <c r="J989" s="32">
        <f>SUM(J988)</f>
        <v>3844.95</v>
      </c>
      <c r="K989" s="4" t="s">
        <v>1336</v>
      </c>
      <c r="L989" s="4"/>
      <c r="M989" s="4"/>
      <c r="N989" s="4"/>
      <c r="O989" s="4"/>
      <c r="P989" s="4"/>
      <c r="Q989" s="4"/>
      <c r="R989" s="4"/>
      <c r="S989" s="4"/>
      <c r="T989" s="4"/>
    </row>
    <row r="990" spans="1:20" x14ac:dyDescent="0.25">
      <c r="A990" s="30" t="s">
        <v>172</v>
      </c>
      <c r="B990" s="74" t="s">
        <v>173</v>
      </c>
      <c r="C990" s="75"/>
      <c r="D990" s="75"/>
      <c r="E990" s="75"/>
      <c r="F990" s="75"/>
      <c r="G990" s="75"/>
      <c r="H990" s="75"/>
      <c r="I990" s="75"/>
      <c r="J990" s="76"/>
      <c r="K990" s="4" t="s">
        <v>1347</v>
      </c>
      <c r="L990" s="4"/>
      <c r="M990" s="4"/>
      <c r="N990" s="4"/>
      <c r="O990" s="4"/>
      <c r="P990" s="4"/>
      <c r="Q990" s="4"/>
      <c r="R990" s="4"/>
      <c r="S990" s="4"/>
      <c r="T990" s="4"/>
    </row>
    <row r="991" spans="1:20" x14ac:dyDescent="0.25">
      <c r="A991" s="30" t="s">
        <v>174</v>
      </c>
      <c r="B991" s="74" t="s">
        <v>175</v>
      </c>
      <c r="C991" s="75"/>
      <c r="D991" s="75"/>
      <c r="E991" s="75"/>
      <c r="F991" s="75"/>
      <c r="G991" s="75"/>
      <c r="H991" s="75"/>
      <c r="I991" s="75"/>
      <c r="J991" s="76"/>
      <c r="K991" s="4" t="s">
        <v>1352</v>
      </c>
      <c r="L991" s="4"/>
      <c r="M991" s="4">
        <v>535.94000000000005</v>
      </c>
      <c r="N991" s="4"/>
      <c r="O991" s="4"/>
      <c r="P991" s="4"/>
      <c r="Q991" s="4"/>
      <c r="R991" s="4"/>
      <c r="S991" s="4"/>
      <c r="T991" s="4"/>
    </row>
    <row r="992" spans="1:20" ht="25.5" x14ac:dyDescent="0.25">
      <c r="A992" s="33" t="s">
        <v>1605</v>
      </c>
      <c r="B992" s="18" t="s">
        <v>176</v>
      </c>
      <c r="C992" s="19" t="s">
        <v>179</v>
      </c>
      <c r="D992" s="20">
        <v>840</v>
      </c>
      <c r="E992" s="17">
        <f t="shared" ref="E992:E997" si="595">ROUND(M1003*(1-18%),2)</f>
        <v>73.31</v>
      </c>
      <c r="F992" s="10">
        <f t="shared" ref="F992:F997" si="596">TRUNC(E992*D992,2)</f>
        <v>61580.4</v>
      </c>
      <c r="G992" s="17">
        <f t="shared" ref="G992:G997" si="597">TRUNC(E992*0.2693,2)</f>
        <v>19.739999999999998</v>
      </c>
      <c r="H992" s="17"/>
      <c r="I992" s="17">
        <f t="shared" ref="I992:I997" si="598">H992+G992+E992</f>
        <v>93.05</v>
      </c>
      <c r="J992" s="34">
        <f t="shared" ref="J992:J997" si="599">TRUNC(I992*D992,2)</f>
        <v>78162</v>
      </c>
      <c r="K992" s="4">
        <v>72554</v>
      </c>
      <c r="L992" s="4"/>
      <c r="M992" s="4"/>
      <c r="N992" s="4"/>
      <c r="O992" s="4"/>
      <c r="P992" s="4"/>
      <c r="Q992" s="4"/>
      <c r="R992" s="4"/>
      <c r="S992" s="4"/>
      <c r="T992" s="4"/>
    </row>
    <row r="993" spans="1:20" ht="25.5" x14ac:dyDescent="0.25">
      <c r="A993" s="33" t="s">
        <v>1605</v>
      </c>
      <c r="B993" s="18" t="s">
        <v>1606</v>
      </c>
      <c r="C993" s="19" t="s">
        <v>179</v>
      </c>
      <c r="D993" s="20">
        <v>252</v>
      </c>
      <c r="E993" s="17">
        <f t="shared" si="595"/>
        <v>73.31</v>
      </c>
      <c r="F993" s="10">
        <f t="shared" ref="F993" si="600">TRUNC(E993*D993,2)</f>
        <v>18474.12</v>
      </c>
      <c r="G993" s="17">
        <f t="shared" ref="G993" si="601">TRUNC(E993*0.2693,2)</f>
        <v>19.739999999999998</v>
      </c>
      <c r="H993" s="17"/>
      <c r="I993" s="17">
        <f t="shared" ref="I993" si="602">H993+G993+E993</f>
        <v>93.05</v>
      </c>
      <c r="J993" s="34">
        <f t="shared" ref="J993" si="603">TRUNC(I993*D993,2)</f>
        <v>23448.6</v>
      </c>
      <c r="K993" s="4" t="s">
        <v>1642</v>
      </c>
      <c r="L993" s="4"/>
      <c r="M993" s="4"/>
      <c r="N993" s="4"/>
      <c r="O993" s="4"/>
      <c r="P993" s="4"/>
      <c r="Q993" s="4"/>
      <c r="R993" s="4"/>
      <c r="S993" s="4"/>
      <c r="T993" s="4"/>
    </row>
    <row r="994" spans="1:20" ht="25.5" x14ac:dyDescent="0.25">
      <c r="A994" s="33" t="s">
        <v>177</v>
      </c>
      <c r="B994" s="18" t="s">
        <v>178</v>
      </c>
      <c r="C994" s="19" t="s">
        <v>179</v>
      </c>
      <c r="D994" s="20">
        <v>8424</v>
      </c>
      <c r="E994" s="17">
        <f t="shared" si="595"/>
        <v>15.52</v>
      </c>
      <c r="F994" s="10">
        <f t="shared" si="596"/>
        <v>130740.48</v>
      </c>
      <c r="G994" s="17">
        <f t="shared" si="597"/>
        <v>4.17</v>
      </c>
      <c r="H994" s="17"/>
      <c r="I994" s="17">
        <f t="shared" si="598"/>
        <v>19.689999999999998</v>
      </c>
      <c r="J994" s="34">
        <f t="shared" si="599"/>
        <v>165868.56</v>
      </c>
      <c r="K994" s="4" t="s">
        <v>190</v>
      </c>
    </row>
    <row r="995" spans="1:20" ht="25.5" x14ac:dyDescent="0.25">
      <c r="A995" s="33" t="s">
        <v>1607</v>
      </c>
      <c r="B995" s="18" t="s">
        <v>180</v>
      </c>
      <c r="C995" s="19" t="s">
        <v>24</v>
      </c>
      <c r="D995" s="20">
        <v>15</v>
      </c>
      <c r="E995" s="17">
        <f t="shared" si="595"/>
        <v>3387.94</v>
      </c>
      <c r="F995" s="10">
        <f t="shared" si="596"/>
        <v>50819.1</v>
      </c>
      <c r="G995" s="17">
        <f t="shared" si="597"/>
        <v>912.37</v>
      </c>
      <c r="H995" s="17"/>
      <c r="I995" s="17">
        <f t="shared" si="598"/>
        <v>4300.3100000000004</v>
      </c>
      <c r="J995" s="34">
        <f t="shared" si="599"/>
        <v>64504.65</v>
      </c>
    </row>
    <row r="996" spans="1:20" ht="55.5" customHeight="1" x14ac:dyDescent="0.25">
      <c r="A996" s="33" t="s">
        <v>1620</v>
      </c>
      <c r="B996" s="18" t="s">
        <v>1621</v>
      </c>
      <c r="C996" s="19" t="s">
        <v>24</v>
      </c>
      <c r="D996" s="20">
        <v>18</v>
      </c>
      <c r="E996" s="17">
        <f t="shared" si="595"/>
        <v>11001.35</v>
      </c>
      <c r="F996" s="10">
        <f t="shared" si="596"/>
        <v>198024.3</v>
      </c>
      <c r="G996" s="17">
        <f t="shared" si="597"/>
        <v>2962.66</v>
      </c>
      <c r="H996" s="17"/>
      <c r="I996" s="17">
        <f t="shared" si="598"/>
        <v>13964.01</v>
      </c>
      <c r="J996" s="34">
        <f t="shared" si="599"/>
        <v>251352.18</v>
      </c>
      <c r="K996" s="1" t="s">
        <v>1675</v>
      </c>
    </row>
    <row r="997" spans="1:20" ht="25.5" x14ac:dyDescent="0.25">
      <c r="A997" s="33" t="s">
        <v>181</v>
      </c>
      <c r="B997" s="18" t="s">
        <v>182</v>
      </c>
      <c r="C997" s="19" t="s">
        <v>24</v>
      </c>
      <c r="D997" s="20">
        <v>18</v>
      </c>
      <c r="E997" s="17">
        <f t="shared" si="595"/>
        <v>3396.35</v>
      </c>
      <c r="F997" s="10">
        <f t="shared" si="596"/>
        <v>61134.3</v>
      </c>
      <c r="G997" s="17">
        <f t="shared" si="597"/>
        <v>914.63</v>
      </c>
      <c r="H997" s="17"/>
      <c r="I997" s="17">
        <f t="shared" si="598"/>
        <v>4310.9799999999996</v>
      </c>
      <c r="J997" s="34">
        <f t="shared" si="599"/>
        <v>77597.64</v>
      </c>
      <c r="L997" s="4"/>
      <c r="M997" s="4"/>
      <c r="N997" s="4"/>
      <c r="O997" s="4"/>
      <c r="P997" s="4"/>
      <c r="Q997" s="4"/>
      <c r="R997" s="4"/>
      <c r="S997" s="4"/>
      <c r="T997" s="4"/>
    </row>
    <row r="998" spans="1:20" x14ac:dyDescent="0.25">
      <c r="A998" s="71" t="s">
        <v>13</v>
      </c>
      <c r="B998" s="72"/>
      <c r="C998" s="72"/>
      <c r="D998" s="72"/>
      <c r="E998" s="72"/>
      <c r="F998" s="72"/>
      <c r="G998" s="72"/>
      <c r="H998" s="72"/>
      <c r="I998" s="73"/>
      <c r="J998" s="32">
        <f>SUM(J992:J997)</f>
        <v>660933.63</v>
      </c>
      <c r="K998" s="4" t="s">
        <v>6</v>
      </c>
      <c r="L998" s="4"/>
      <c r="M998" s="4"/>
      <c r="N998" s="4"/>
      <c r="O998" s="4"/>
      <c r="P998" s="4"/>
      <c r="Q998" s="4"/>
      <c r="R998" s="4"/>
      <c r="S998" s="4"/>
      <c r="T998" s="4"/>
    </row>
    <row r="999" spans="1:20" x14ac:dyDescent="0.25">
      <c r="A999" s="36"/>
      <c r="B999" s="22"/>
      <c r="C999" s="22"/>
      <c r="D999" s="22"/>
      <c r="E999" s="15"/>
      <c r="F999" s="15"/>
      <c r="G999" s="15"/>
      <c r="H999" s="15"/>
      <c r="I999" s="15"/>
      <c r="J999" s="37"/>
      <c r="K999" s="4" t="s">
        <v>8</v>
      </c>
      <c r="L999" s="4"/>
      <c r="M999" s="4">
        <v>3694.13</v>
      </c>
      <c r="N999" s="4"/>
      <c r="O999" s="4"/>
      <c r="P999" s="4"/>
      <c r="Q999" s="4"/>
      <c r="R999" s="4"/>
      <c r="S999" s="4"/>
      <c r="T999" s="4"/>
    </row>
    <row r="1000" spans="1:20" x14ac:dyDescent="0.25">
      <c r="A1000" s="77" t="s">
        <v>190</v>
      </c>
      <c r="B1000" s="78"/>
      <c r="C1000" s="78"/>
      <c r="D1000" s="78"/>
      <c r="E1000" s="78"/>
      <c r="F1000" s="78"/>
      <c r="G1000" s="78"/>
      <c r="H1000" s="78"/>
      <c r="I1000" s="79"/>
      <c r="J1000" s="35">
        <f>J998+J989</f>
        <v>664778.57999999996</v>
      </c>
      <c r="K1000" s="4" t="s">
        <v>10</v>
      </c>
      <c r="L1000" s="4"/>
      <c r="M1000" s="4"/>
      <c r="N1000" s="4"/>
      <c r="O1000" s="4"/>
      <c r="P1000" s="4"/>
      <c r="Q1000" s="4"/>
      <c r="R1000" s="4"/>
      <c r="S1000" s="4"/>
      <c r="T1000" s="4"/>
    </row>
    <row r="1001" spans="1:20" ht="25.5" x14ac:dyDescent="0.25">
      <c r="A1001" s="36"/>
      <c r="B1001" s="22"/>
      <c r="C1001" s="22"/>
      <c r="D1001" s="22"/>
      <c r="E1001" s="15"/>
      <c r="F1001" s="15"/>
      <c r="G1001" s="15"/>
      <c r="H1001" s="15"/>
      <c r="I1001" s="15"/>
      <c r="J1001" s="37"/>
      <c r="K1001" s="4" t="s">
        <v>1642</v>
      </c>
      <c r="L1001" s="4"/>
      <c r="M1001" s="4"/>
      <c r="N1001" s="4"/>
      <c r="O1001" s="4"/>
      <c r="P1001" s="4"/>
      <c r="Q1001" s="4"/>
      <c r="R1001" s="4"/>
      <c r="S1001" s="4"/>
      <c r="T1001" s="4"/>
    </row>
    <row r="1002" spans="1:20" x14ac:dyDescent="0.25">
      <c r="A1002" s="92" t="s">
        <v>1604</v>
      </c>
      <c r="B1002" s="93"/>
      <c r="C1002" s="93"/>
      <c r="D1002" s="93"/>
      <c r="E1002" s="93"/>
      <c r="F1002" s="93"/>
      <c r="G1002" s="93"/>
      <c r="H1002" s="93"/>
      <c r="I1002" s="94"/>
      <c r="J1002" s="40">
        <f>J1000+J982+J730+J95</f>
        <v>5253403.2699999986</v>
      </c>
      <c r="K1002" s="4" t="s">
        <v>172</v>
      </c>
      <c r="L1002" s="4"/>
      <c r="M1002" s="4"/>
      <c r="N1002" s="4"/>
      <c r="O1002" s="4"/>
      <c r="P1002" s="4"/>
      <c r="Q1002" s="4"/>
      <c r="R1002" s="4"/>
      <c r="S1002" s="4"/>
      <c r="T1002" s="4"/>
    </row>
    <row r="1003" spans="1:20" x14ac:dyDescent="0.25">
      <c r="A1003" s="36"/>
      <c r="B1003" s="22"/>
      <c r="C1003" s="22"/>
      <c r="D1003" s="22"/>
      <c r="E1003" s="15"/>
      <c r="F1003" s="15"/>
      <c r="G1003" s="15"/>
      <c r="H1003" s="15"/>
      <c r="I1003" s="15"/>
      <c r="J1003" s="37"/>
      <c r="K1003" s="4" t="s">
        <v>174</v>
      </c>
      <c r="L1003" s="4"/>
      <c r="M1003" s="4">
        <v>89.4</v>
      </c>
      <c r="N1003" s="4"/>
      <c r="O1003" s="4"/>
      <c r="P1003" s="4"/>
      <c r="Q1003" s="4"/>
      <c r="R1003" s="4"/>
      <c r="S1003" s="4"/>
      <c r="T1003" s="4"/>
    </row>
    <row r="1004" spans="1:20" x14ac:dyDescent="0.25">
      <c r="A1004" s="86" t="s">
        <v>1613</v>
      </c>
      <c r="B1004" s="87"/>
      <c r="C1004" s="87"/>
      <c r="D1004" s="87"/>
      <c r="E1004" s="87"/>
      <c r="F1004" s="87"/>
      <c r="G1004" s="87"/>
      <c r="H1004" s="87"/>
      <c r="I1004" s="88"/>
      <c r="J1004" s="41">
        <f>J998</f>
        <v>660933.63</v>
      </c>
      <c r="K1004" s="14">
        <v>91677</v>
      </c>
      <c r="L1004" s="4"/>
      <c r="M1004" s="4">
        <v>89.4</v>
      </c>
      <c r="N1004" s="4"/>
      <c r="O1004" s="4"/>
      <c r="P1004" s="4"/>
      <c r="Q1004" s="4"/>
      <c r="R1004" s="4"/>
      <c r="S1004" s="4"/>
      <c r="T1004" s="4"/>
    </row>
    <row r="1005" spans="1:20" x14ac:dyDescent="0.25">
      <c r="A1005" s="86" t="s">
        <v>1614</v>
      </c>
      <c r="B1005" s="87"/>
      <c r="C1005" s="87"/>
      <c r="D1005" s="87"/>
      <c r="E1005" s="87"/>
      <c r="F1005" s="87"/>
      <c r="G1005" s="87"/>
      <c r="H1005" s="87"/>
      <c r="I1005" s="88"/>
      <c r="J1005" s="42">
        <f>J1004/J1002</f>
        <v>0.12581056432014598</v>
      </c>
      <c r="K1005" s="14">
        <v>91677</v>
      </c>
      <c r="L1005" s="4"/>
      <c r="M1005" s="4">
        <v>18.93</v>
      </c>
      <c r="N1005" s="4"/>
      <c r="O1005" s="4"/>
      <c r="P1005" s="4"/>
      <c r="Q1005" s="4"/>
      <c r="R1005" s="4"/>
      <c r="S1005" s="4"/>
      <c r="T1005" s="4"/>
    </row>
    <row r="1006" spans="1:20" x14ac:dyDescent="0.25">
      <c r="A1006" s="36"/>
      <c r="B1006" s="22"/>
      <c r="C1006" s="22"/>
      <c r="D1006" s="22"/>
      <c r="E1006" s="15"/>
      <c r="F1006" s="15"/>
      <c r="G1006" s="15"/>
      <c r="H1006" s="15"/>
      <c r="I1006" s="15"/>
      <c r="J1006" s="37"/>
      <c r="K1006" s="14">
        <v>88326</v>
      </c>
      <c r="L1006" s="4"/>
      <c r="M1006" s="4">
        <v>4131.6400000000003</v>
      </c>
      <c r="N1006" s="4"/>
      <c r="O1006" s="4"/>
      <c r="P1006" s="4"/>
      <c r="Q1006" s="4"/>
      <c r="R1006" s="4"/>
      <c r="S1006" s="4"/>
      <c r="T1006" s="4"/>
    </row>
    <row r="1007" spans="1:20" x14ac:dyDescent="0.25">
      <c r="A1007" s="86" t="s">
        <v>1615</v>
      </c>
      <c r="B1007" s="87"/>
      <c r="C1007" s="87"/>
      <c r="D1007" s="87"/>
      <c r="E1007" s="87"/>
      <c r="F1007" s="87"/>
      <c r="G1007" s="87"/>
      <c r="H1007" s="87"/>
      <c r="I1007" s="88"/>
      <c r="J1007" s="41">
        <f>SUM(J15:J37)</f>
        <v>134690.31000000003</v>
      </c>
      <c r="K1007" s="14">
        <v>93563</v>
      </c>
      <c r="L1007" s="4"/>
      <c r="M1007" s="4">
        <v>13416.28</v>
      </c>
      <c r="N1007" s="4"/>
      <c r="O1007" s="4"/>
      <c r="P1007" s="4"/>
      <c r="Q1007" s="4"/>
      <c r="R1007" s="4"/>
      <c r="S1007" s="4"/>
      <c r="T1007" s="4"/>
    </row>
    <row r="1008" spans="1:20" ht="15.75" thickBot="1" x14ac:dyDescent="0.3">
      <c r="A1008" s="89" t="s">
        <v>1638</v>
      </c>
      <c r="B1008" s="90"/>
      <c r="C1008" s="90"/>
      <c r="D1008" s="90"/>
      <c r="E1008" s="90"/>
      <c r="F1008" s="90"/>
      <c r="G1008" s="90"/>
      <c r="H1008" s="90"/>
      <c r="I1008" s="91"/>
      <c r="J1008" s="43">
        <f>J1007/J1002</f>
        <v>2.5638677077992542E-2</v>
      </c>
      <c r="K1008" s="14">
        <v>93565</v>
      </c>
      <c r="L1008" s="4"/>
      <c r="M1008" s="4">
        <v>4141.8900000000003</v>
      </c>
      <c r="N1008" s="4"/>
      <c r="O1008" s="4"/>
      <c r="P1008" s="4"/>
      <c r="Q1008" s="4"/>
      <c r="R1008" s="4"/>
      <c r="S1008" s="4"/>
      <c r="T1008" s="4"/>
    </row>
    <row r="1009" spans="1:20" ht="151.5" customHeight="1" thickBot="1" x14ac:dyDescent="0.3">
      <c r="A1009" s="68" t="s">
        <v>1677</v>
      </c>
      <c r="B1009" s="69"/>
      <c r="C1009" s="69"/>
      <c r="D1009" s="69"/>
      <c r="E1009" s="69"/>
      <c r="F1009" s="69"/>
      <c r="G1009" s="69"/>
      <c r="H1009" s="69"/>
      <c r="I1009" s="69"/>
      <c r="J1009" s="70"/>
      <c r="K1009" s="14">
        <v>94295</v>
      </c>
      <c r="L1009" s="4"/>
      <c r="M1009" s="4"/>
      <c r="N1009" s="4"/>
      <c r="O1009" s="4"/>
      <c r="P1009" s="4"/>
      <c r="Q1009" s="4"/>
      <c r="R1009" s="4"/>
      <c r="S1009" s="4"/>
      <c r="T1009" s="4"/>
    </row>
    <row r="1010" spans="1:20" ht="25.5" x14ac:dyDescent="0.25">
      <c r="K1010" s="4" t="s">
        <v>1642</v>
      </c>
    </row>
    <row r="1011" spans="1:20" x14ac:dyDescent="0.25">
      <c r="L1011" s="4"/>
      <c r="M1011" s="4"/>
      <c r="N1011" s="4"/>
      <c r="O1011" s="4"/>
      <c r="P1011" s="4"/>
      <c r="Q1011" s="4"/>
      <c r="R1011" s="4"/>
      <c r="S1011" s="4"/>
      <c r="T1011" s="4"/>
    </row>
    <row r="1012" spans="1:20" x14ac:dyDescent="0.25">
      <c r="K1012" s="4" t="s">
        <v>190</v>
      </c>
    </row>
    <row r="1013" spans="1:20" x14ac:dyDescent="0.25">
      <c r="L1013" s="4" t="e">
        <f>K1014-J1002</f>
        <v>#VALUE!</v>
      </c>
      <c r="M1013" s="4"/>
      <c r="N1013" s="4"/>
      <c r="O1013" s="4"/>
      <c r="P1013" s="4"/>
      <c r="Q1013" s="4"/>
      <c r="R1013" s="4"/>
      <c r="S1013" s="4"/>
      <c r="T1013" s="4"/>
    </row>
    <row r="1014" spans="1:20" ht="25.5" x14ac:dyDescent="0.25">
      <c r="K1014" s="4" t="s">
        <v>1604</v>
      </c>
    </row>
    <row r="1015" spans="1:20" x14ac:dyDescent="0.25">
      <c r="L1015" s="4"/>
      <c r="M1015" s="4"/>
      <c r="N1015" s="4"/>
      <c r="O1015" s="4"/>
      <c r="P1015" s="4"/>
      <c r="Q1015" s="4"/>
      <c r="R1015" s="4"/>
      <c r="S1015" s="4"/>
      <c r="T1015" s="4"/>
    </row>
    <row r="1016" spans="1:20" ht="38.25" x14ac:dyDescent="0.25">
      <c r="K1016" s="4" t="s">
        <v>1613</v>
      </c>
    </row>
    <row r="1017" spans="1:20" ht="45" x14ac:dyDescent="0.25">
      <c r="K1017" s="1" t="s">
        <v>1614</v>
      </c>
    </row>
    <row r="1019" spans="1:20" ht="45" x14ac:dyDescent="0.25">
      <c r="K1019" s="1" t="s">
        <v>1615</v>
      </c>
    </row>
    <row r="1020" spans="1:20" ht="45" x14ac:dyDescent="0.25">
      <c r="K1020" s="1" t="s">
        <v>1638</v>
      </c>
    </row>
    <row r="1026" ht="153" customHeight="1" x14ac:dyDescent="0.25"/>
  </sheetData>
  <mergeCells count="334">
    <mergeCell ref="A981:I981"/>
    <mergeCell ref="A982:I982"/>
    <mergeCell ref="B986:J986"/>
    <mergeCell ref="B987:J987"/>
    <mergeCell ref="A989:I989"/>
    <mergeCell ref="A732:J732"/>
    <mergeCell ref="A984:J984"/>
    <mergeCell ref="A975:I975"/>
    <mergeCell ref="B976:J976"/>
    <mergeCell ref="B977:J977"/>
    <mergeCell ref="B978:J978"/>
    <mergeCell ref="B979:J979"/>
    <mergeCell ref="A1007:I1007"/>
    <mergeCell ref="A1008:I1008"/>
    <mergeCell ref="A1005:I1005"/>
    <mergeCell ref="A1000:I1000"/>
    <mergeCell ref="A998:I998"/>
    <mergeCell ref="A1002:I1002"/>
    <mergeCell ref="A1004:I1004"/>
    <mergeCell ref="B990:J990"/>
    <mergeCell ref="B991:J991"/>
    <mergeCell ref="B962:J962"/>
    <mergeCell ref="B965:J965"/>
    <mergeCell ref="B969:J969"/>
    <mergeCell ref="B971:J971"/>
    <mergeCell ref="B972:J972"/>
    <mergeCell ref="B933:J933"/>
    <mergeCell ref="B944:J944"/>
    <mergeCell ref="B950:J950"/>
    <mergeCell ref="B958:J958"/>
    <mergeCell ref="B961:J961"/>
    <mergeCell ref="B918:J918"/>
    <mergeCell ref="B919:J919"/>
    <mergeCell ref="B921:J921"/>
    <mergeCell ref="B923:J923"/>
    <mergeCell ref="B925:J925"/>
    <mergeCell ref="B893:J893"/>
    <mergeCell ref="B896:J896"/>
    <mergeCell ref="B898:J898"/>
    <mergeCell ref="B900:J900"/>
    <mergeCell ref="B904:J904"/>
    <mergeCell ref="B876:J876"/>
    <mergeCell ref="B879:J879"/>
    <mergeCell ref="B882:J882"/>
    <mergeCell ref="B885:J885"/>
    <mergeCell ref="B891:J891"/>
    <mergeCell ref="B859:J859"/>
    <mergeCell ref="B863:J863"/>
    <mergeCell ref="B868:J868"/>
    <mergeCell ref="B871:J871"/>
    <mergeCell ref="B873:J873"/>
    <mergeCell ref="B853:J853"/>
    <mergeCell ref="A855:I855"/>
    <mergeCell ref="B856:J856"/>
    <mergeCell ref="B857:J857"/>
    <mergeCell ref="B858:J858"/>
    <mergeCell ref="B843:J843"/>
    <mergeCell ref="B846:J846"/>
    <mergeCell ref="B847:J847"/>
    <mergeCell ref="B850:J850"/>
    <mergeCell ref="B851:J851"/>
    <mergeCell ref="B831:J831"/>
    <mergeCell ref="B834:J834"/>
    <mergeCell ref="B837:J837"/>
    <mergeCell ref="B838:J838"/>
    <mergeCell ref="B841:J841"/>
    <mergeCell ref="B819:J819"/>
    <mergeCell ref="B821:J821"/>
    <mergeCell ref="B822:J822"/>
    <mergeCell ref="B823:J823"/>
    <mergeCell ref="B830:J830"/>
    <mergeCell ref="B807:J807"/>
    <mergeCell ref="B811:J811"/>
    <mergeCell ref="B813:J813"/>
    <mergeCell ref="B815:J815"/>
    <mergeCell ref="B817:J817"/>
    <mergeCell ref="B799:J799"/>
    <mergeCell ref="B802:J802"/>
    <mergeCell ref="B803:J803"/>
    <mergeCell ref="B804:J804"/>
    <mergeCell ref="B806:J806"/>
    <mergeCell ref="B792:J792"/>
    <mergeCell ref="B793:J793"/>
    <mergeCell ref="B794:J794"/>
    <mergeCell ref="B795:J795"/>
    <mergeCell ref="B797:J797"/>
    <mergeCell ref="B765:J765"/>
    <mergeCell ref="B772:J772"/>
    <mergeCell ref="B779:J779"/>
    <mergeCell ref="B789:J789"/>
    <mergeCell ref="A791:I791"/>
    <mergeCell ref="B757:J757"/>
    <mergeCell ref="B759:J759"/>
    <mergeCell ref="B760:J760"/>
    <mergeCell ref="B762:J762"/>
    <mergeCell ref="B764:J764"/>
    <mergeCell ref="B743:J743"/>
    <mergeCell ref="B745:J745"/>
    <mergeCell ref="A754:I754"/>
    <mergeCell ref="B755:J755"/>
    <mergeCell ref="B756:J756"/>
    <mergeCell ref="B736:J736"/>
    <mergeCell ref="A739:I739"/>
    <mergeCell ref="B740:J740"/>
    <mergeCell ref="B741:J741"/>
    <mergeCell ref="B742:J742"/>
    <mergeCell ref="A729:I729"/>
    <mergeCell ref="A730:I730"/>
    <mergeCell ref="A97:J97"/>
    <mergeCell ref="B735:J735"/>
    <mergeCell ref="B718:J718"/>
    <mergeCell ref="B719:J719"/>
    <mergeCell ref="B724:J724"/>
    <mergeCell ref="B725:J725"/>
    <mergeCell ref="B727:J727"/>
    <mergeCell ref="B688:J688"/>
    <mergeCell ref="B697:J697"/>
    <mergeCell ref="B702:J702"/>
    <mergeCell ref="A716:I716"/>
    <mergeCell ref="B717:J717"/>
    <mergeCell ref="B674:J674"/>
    <mergeCell ref="B675:J675"/>
    <mergeCell ref="B677:J677"/>
    <mergeCell ref="B678:J678"/>
    <mergeCell ref="B687:J687"/>
    <mergeCell ref="B665:J665"/>
    <mergeCell ref="B666:J666"/>
    <mergeCell ref="B668:J668"/>
    <mergeCell ref="B670:J670"/>
    <mergeCell ref="A673:I673"/>
    <mergeCell ref="B642:J642"/>
    <mergeCell ref="B645:J645"/>
    <mergeCell ref="B647:J647"/>
    <mergeCell ref="B656:J656"/>
    <mergeCell ref="B664:J664"/>
    <mergeCell ref="B628:J628"/>
    <mergeCell ref="B632:J632"/>
    <mergeCell ref="B634:J634"/>
    <mergeCell ref="B637:J637"/>
    <mergeCell ref="B640:J640"/>
    <mergeCell ref="B616:J616"/>
    <mergeCell ref="B618:J618"/>
    <mergeCell ref="B622:J622"/>
    <mergeCell ref="B624:J624"/>
    <mergeCell ref="B625:J625"/>
    <mergeCell ref="B604:J604"/>
    <mergeCell ref="B606:J606"/>
    <mergeCell ref="B608:J608"/>
    <mergeCell ref="B610:J610"/>
    <mergeCell ref="B612:J612"/>
    <mergeCell ref="B578:J578"/>
    <mergeCell ref="B579:J579"/>
    <mergeCell ref="B583:J583"/>
    <mergeCell ref="B587:J587"/>
    <mergeCell ref="B591:J591"/>
    <mergeCell ref="B546:J546"/>
    <mergeCell ref="B562:J562"/>
    <mergeCell ref="B569:J569"/>
    <mergeCell ref="B572:J572"/>
    <mergeCell ref="B576:J576"/>
    <mergeCell ref="B498:J498"/>
    <mergeCell ref="B501:J501"/>
    <mergeCell ref="B508:J508"/>
    <mergeCell ref="B519:J519"/>
    <mergeCell ref="B531:J531"/>
    <mergeCell ref="B488:J488"/>
    <mergeCell ref="A494:I494"/>
    <mergeCell ref="B495:J495"/>
    <mergeCell ref="B496:J496"/>
    <mergeCell ref="B497:J497"/>
    <mergeCell ref="B480:J480"/>
    <mergeCell ref="B481:J481"/>
    <mergeCell ref="B483:J483"/>
    <mergeCell ref="B485:J485"/>
    <mergeCell ref="B486:J486"/>
    <mergeCell ref="B462:J462"/>
    <mergeCell ref="B466:J466"/>
    <mergeCell ref="B472:J472"/>
    <mergeCell ref="B475:J475"/>
    <mergeCell ref="B479:J479"/>
    <mergeCell ref="B438:J438"/>
    <mergeCell ref="B441:J441"/>
    <mergeCell ref="B443:J443"/>
    <mergeCell ref="B452:J452"/>
    <mergeCell ref="B457:J457"/>
    <mergeCell ref="B425:J425"/>
    <mergeCell ref="B428:J428"/>
    <mergeCell ref="B430:J430"/>
    <mergeCell ref="B431:J431"/>
    <mergeCell ref="B432:J432"/>
    <mergeCell ref="B409:J409"/>
    <mergeCell ref="B420:J420"/>
    <mergeCell ref="B421:J421"/>
    <mergeCell ref="B422:J422"/>
    <mergeCell ref="B424:J424"/>
    <mergeCell ref="B365:J365"/>
    <mergeCell ref="B375:J375"/>
    <mergeCell ref="B379:J379"/>
    <mergeCell ref="B390:J390"/>
    <mergeCell ref="B397:J397"/>
    <mergeCell ref="A354:I354"/>
    <mergeCell ref="B355:J355"/>
    <mergeCell ref="B356:J356"/>
    <mergeCell ref="B357:J357"/>
    <mergeCell ref="B358:J358"/>
    <mergeCell ref="B337:J337"/>
    <mergeCell ref="B342:J342"/>
    <mergeCell ref="B343:J343"/>
    <mergeCell ref="B351:J351"/>
    <mergeCell ref="B352:J352"/>
    <mergeCell ref="B299:J299"/>
    <mergeCell ref="B303:J303"/>
    <mergeCell ref="B305:J305"/>
    <mergeCell ref="B315:J315"/>
    <mergeCell ref="B327:J327"/>
    <mergeCell ref="B287:J287"/>
    <mergeCell ref="B290:J290"/>
    <mergeCell ref="B292:J292"/>
    <mergeCell ref="B293:J293"/>
    <mergeCell ref="B295:J295"/>
    <mergeCell ref="B277:J277"/>
    <mergeCell ref="B278:J278"/>
    <mergeCell ref="B281:J281"/>
    <mergeCell ref="B283:J283"/>
    <mergeCell ref="B285:J285"/>
    <mergeCell ref="B265:J265"/>
    <mergeCell ref="B268:J268"/>
    <mergeCell ref="B271:J271"/>
    <mergeCell ref="B272:J272"/>
    <mergeCell ref="B274:J274"/>
    <mergeCell ref="B251:J251"/>
    <mergeCell ref="B257:J257"/>
    <mergeCell ref="B259:J259"/>
    <mergeCell ref="B261:J261"/>
    <mergeCell ref="B263:J263"/>
    <mergeCell ref="B242:J242"/>
    <mergeCell ref="B245:J245"/>
    <mergeCell ref="B246:J246"/>
    <mergeCell ref="B248:J248"/>
    <mergeCell ref="B250:J250"/>
    <mergeCell ref="B226:J226"/>
    <mergeCell ref="B232:J232"/>
    <mergeCell ref="B234:J234"/>
    <mergeCell ref="B235:J235"/>
    <mergeCell ref="B238:J238"/>
    <mergeCell ref="B216:J216"/>
    <mergeCell ref="B217:J217"/>
    <mergeCell ref="B220:J220"/>
    <mergeCell ref="B222:J222"/>
    <mergeCell ref="B224:J224"/>
    <mergeCell ref="B202:J202"/>
    <mergeCell ref="B203:J203"/>
    <mergeCell ref="B205:J205"/>
    <mergeCell ref="B207:J207"/>
    <mergeCell ref="B210:J210"/>
    <mergeCell ref="B174:J174"/>
    <mergeCell ref="B188:J188"/>
    <mergeCell ref="B196:J196"/>
    <mergeCell ref="B197:J197"/>
    <mergeCell ref="B199:J199"/>
    <mergeCell ref="B157:J157"/>
    <mergeCell ref="B161:J161"/>
    <mergeCell ref="B162:J162"/>
    <mergeCell ref="B165:J165"/>
    <mergeCell ref="B167:J167"/>
    <mergeCell ref="B147:J147"/>
    <mergeCell ref="B148:J148"/>
    <mergeCell ref="B150:J150"/>
    <mergeCell ref="B153:J153"/>
    <mergeCell ref="B155:J155"/>
    <mergeCell ref="B140:J140"/>
    <mergeCell ref="B141:J141"/>
    <mergeCell ref="B143:J143"/>
    <mergeCell ref="A145:I145"/>
    <mergeCell ref="B146:J146"/>
    <mergeCell ref="B113:J113"/>
    <mergeCell ref="B115:J115"/>
    <mergeCell ref="B121:J121"/>
    <mergeCell ref="B130:J130"/>
    <mergeCell ref="B135:J135"/>
    <mergeCell ref="B106:J106"/>
    <mergeCell ref="B107:J107"/>
    <mergeCell ref="B108:J108"/>
    <mergeCell ref="B110:J110"/>
    <mergeCell ref="B111:J111"/>
    <mergeCell ref="B11:J11"/>
    <mergeCell ref="B14:J14"/>
    <mergeCell ref="B44:J44"/>
    <mergeCell ref="B21:J21"/>
    <mergeCell ref="B24:J24"/>
    <mergeCell ref="A95:I95"/>
    <mergeCell ref="B54:J54"/>
    <mergeCell ref="B12:J12"/>
    <mergeCell ref="B13:J13"/>
    <mergeCell ref="B17:J17"/>
    <mergeCell ref="B19:J19"/>
    <mergeCell ref="B23:J23"/>
    <mergeCell ref="B27:J27"/>
    <mergeCell ref="B34:J34"/>
    <mergeCell ref="B36:J36"/>
    <mergeCell ref="B40:J40"/>
    <mergeCell ref="B58:J58"/>
    <mergeCell ref="B61:J61"/>
    <mergeCell ref="B64:J64"/>
    <mergeCell ref="B49:J49"/>
    <mergeCell ref="A70:I70"/>
    <mergeCell ref="B100:J100"/>
    <mergeCell ref="B101:J101"/>
    <mergeCell ref="A104:I104"/>
    <mergeCell ref="B105:J105"/>
    <mergeCell ref="B5:D5"/>
    <mergeCell ref="B6:D6"/>
    <mergeCell ref="A1:J1"/>
    <mergeCell ref="A2:J2"/>
    <mergeCell ref="A3:J3"/>
    <mergeCell ref="A1009:J1009"/>
    <mergeCell ref="A90:I90"/>
    <mergeCell ref="A94:I94"/>
    <mergeCell ref="B56:J56"/>
    <mergeCell ref="B57:J57"/>
    <mergeCell ref="B65:J65"/>
    <mergeCell ref="B67:J67"/>
    <mergeCell ref="B71:J71"/>
    <mergeCell ref="B76:J76"/>
    <mergeCell ref="B91:J91"/>
    <mergeCell ref="B42:J42"/>
    <mergeCell ref="B47:J47"/>
    <mergeCell ref="B52:J52"/>
    <mergeCell ref="B31:J31"/>
    <mergeCell ref="B33:J33"/>
    <mergeCell ref="B38:J38"/>
    <mergeCell ref="B41:J41"/>
    <mergeCell ref="B72:J72"/>
    <mergeCell ref="B74:J74"/>
  </mergeCells>
  <pageMargins left="0.23622047244094491" right="0.23622047244094491" top="0.74803149606299213" bottom="0.74803149606299213" header="0.31496062992125984" footer="0.31496062992125984"/>
  <pageSetup paperSize="9" scale="57" orientation="portrait" r:id="rId1"/>
  <rowBreaks count="13" manualBreakCount="13">
    <brk id="90" max="9" man="1"/>
    <brk id="156" max="9" man="1"/>
    <brk id="204" max="9" man="1"/>
    <brk id="237" max="9" man="1"/>
    <brk id="442" max="9" man="1"/>
    <brk id="545" max="9" man="1"/>
    <brk id="578" max="9" man="1"/>
    <brk id="609" max="9" man="1"/>
    <brk id="701" max="9" man="1"/>
    <brk id="771" max="9" man="1"/>
    <brk id="796" max="9" man="1"/>
    <brk id="872" max="9" man="1"/>
    <brk id="975" max="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Orçamento Sintético</vt:lpstr>
      <vt:lpstr>'Orçamento Sintético'!Area_de_impressao</vt:lpstr>
      <vt:lpstr>'Orçamento Sintético'!Titulos_de_impressao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Daniele Miranda</dc:creator>
  <cp:lastModifiedBy>Alex Maciel</cp:lastModifiedBy>
  <cp:lastPrinted>2020-11-26T18:12:36Z</cp:lastPrinted>
  <dcterms:created xsi:type="dcterms:W3CDTF">2020-10-07T11:29:59Z</dcterms:created>
  <dcterms:modified xsi:type="dcterms:W3CDTF">2020-11-26T23:02:08Z</dcterms:modified>
</cp:coreProperties>
</file>