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O\Google Drive\LA BELLA CONSTRUTORA\Depart_Técnico\Editais\Licitações em Andamento\14-08 - UNB - RDC 012020 - Reforma Pavilhão\Documentos da Licitação\"/>
    </mc:Choice>
  </mc:AlternateContent>
  <xr:revisionPtr revIDLastSave="0" documentId="13_ncr:1_{76CB6479-BE55-4674-8D66-01BD6A991D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 DE CUSTO" sheetId="1" r:id="rId1"/>
    <sheet name="BDI" sheetId="2" r:id="rId2"/>
    <sheet name="COMPOSIÇÃO DE PREÇO" sheetId="8" r:id="rId3"/>
    <sheet name="CRONOGRAMA" sheetId="5" r:id="rId4"/>
    <sheet name="CRONOGRAMA FÍSICO-FINANCEIRO" sheetId="7" r:id="rId5"/>
    <sheet name="LEIS SOCIAIS" sheetId="4" r:id="rId6"/>
  </sheets>
  <definedNames>
    <definedName name="_xlnm.Print_Area" localSheetId="2">'COMPOSIÇÃO DE PREÇO'!$A$1:$I$652</definedName>
    <definedName name="_xlnm.Print_Area" localSheetId="3">CRONOGRAMA!$A$1:$P$55</definedName>
    <definedName name="_xlnm.Print_Area" localSheetId="4">'CRONOGRAMA FÍSICO-FINANCEIRO'!$A$1:$P$30</definedName>
    <definedName name="_xlnm.Print_Area" localSheetId="5">'LEIS SOCIAIS'!$A$1:$J$50</definedName>
    <definedName name="_xlnm.Print_Area" localSheetId="0">'PLANILHA DE CUSTO'!$A$1:$L$206</definedName>
    <definedName name="_xlnm.Print_Titles" localSheetId="2">'COMPOSIÇÃO DE PREÇO'!$2:$11</definedName>
    <definedName name="_xlnm.Print_Titles" localSheetId="0">'PLANILHA DE CUSTO'!$1:$9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7" l="1"/>
  <c r="K14" i="7"/>
  <c r="F16" i="7"/>
  <c r="K16" i="7"/>
  <c r="F18" i="7"/>
  <c r="K18" i="7"/>
  <c r="F20" i="7"/>
  <c r="K20" i="7"/>
  <c r="K22" i="7"/>
  <c r="F24" i="7"/>
  <c r="K24" i="7"/>
  <c r="D26" i="7"/>
  <c r="H352" i="8" l="1"/>
  <c r="H351" i="8"/>
  <c r="H350" i="8"/>
  <c r="H189" i="8"/>
  <c r="H188" i="8"/>
  <c r="H187" i="8"/>
  <c r="H169" i="8"/>
  <c r="H168" i="8"/>
  <c r="H167" i="8"/>
  <c r="H130" i="8"/>
  <c r="H129" i="8"/>
  <c r="H104" i="8"/>
  <c r="H103" i="8"/>
  <c r="H95" i="8"/>
  <c r="H94" i="8"/>
  <c r="H86" i="8"/>
  <c r="H88" i="8" s="1"/>
  <c r="H85" i="8"/>
  <c r="H87" i="8" s="1"/>
  <c r="H89" i="8" s="1"/>
  <c r="H77" i="8"/>
  <c r="H79" i="8" s="1"/>
  <c r="H76" i="8"/>
  <c r="H78" i="8" s="1"/>
  <c r="H80" i="8" l="1"/>
  <c r="H651" i="8"/>
  <c r="H649" i="8"/>
  <c r="H650" i="8" s="1"/>
  <c r="H652" i="8" s="1"/>
  <c r="H640" i="8"/>
  <c r="H643" i="8" s="1"/>
  <c r="H641" i="8"/>
  <c r="H642" i="8" s="1"/>
  <c r="H63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19" i="8"/>
  <c r="H611" i="8"/>
  <c r="H613" i="8" s="1"/>
  <c r="H610" i="8"/>
  <c r="H612" i="8" s="1"/>
  <c r="H602" i="8"/>
  <c r="H604" i="8" s="1"/>
  <c r="H601" i="8"/>
  <c r="H603" i="8" s="1"/>
  <c r="H593" i="8"/>
  <c r="H592" i="8"/>
  <c r="H578" i="8"/>
  <c r="H579" i="8"/>
  <c r="H580" i="8"/>
  <c r="H581" i="8"/>
  <c r="H582" i="8"/>
  <c r="H583" i="8"/>
  <c r="H584" i="8"/>
  <c r="H577" i="8"/>
  <c r="H564" i="8"/>
  <c r="H560" i="8"/>
  <c r="H561" i="8"/>
  <c r="H562" i="8"/>
  <c r="H563" i="8"/>
  <c r="H565" i="8"/>
  <c r="H566" i="8"/>
  <c r="H567" i="8"/>
  <c r="H568" i="8"/>
  <c r="H569" i="8"/>
  <c r="H559" i="8"/>
  <c r="H548" i="8"/>
  <c r="H550" i="8"/>
  <c r="H553" i="8" s="1"/>
  <c r="H549" i="8"/>
  <c r="H552" i="8" s="1"/>
  <c r="H554" i="8" s="1"/>
  <c r="H551" i="8"/>
  <c r="H540" i="8"/>
  <c r="H539" i="8"/>
  <c r="H538" i="8"/>
  <c r="H537" i="8"/>
  <c r="H541" i="8" s="1"/>
  <c r="H527" i="8"/>
  <c r="H528" i="8"/>
  <c r="H529" i="8"/>
  <c r="H531" i="8" s="1"/>
  <c r="H526" i="8"/>
  <c r="H530" i="8" s="1"/>
  <c r="H517" i="8"/>
  <c r="H518" i="8"/>
  <c r="H520" i="8" s="1"/>
  <c r="H516" i="8"/>
  <c r="H507" i="8"/>
  <c r="H508" i="8"/>
  <c r="H510" i="8" s="1"/>
  <c r="H506" i="8"/>
  <c r="H497" i="8"/>
  <c r="H498" i="8"/>
  <c r="H500" i="8" s="1"/>
  <c r="H496" i="8"/>
  <c r="H488" i="8"/>
  <c r="H490" i="8" s="1"/>
  <c r="H487" i="8"/>
  <c r="H486" i="8"/>
  <c r="H476" i="8"/>
  <c r="H477" i="8"/>
  <c r="H478" i="8"/>
  <c r="H480" i="8" s="1"/>
  <c r="H466" i="8"/>
  <c r="H467" i="8"/>
  <c r="H468" i="8"/>
  <c r="H465" i="8"/>
  <c r="H456" i="8"/>
  <c r="H457" i="8"/>
  <c r="H459" i="8" s="1"/>
  <c r="H455" i="8"/>
  <c r="H445" i="8"/>
  <c r="H447" i="8"/>
  <c r="H449" i="8" s="1"/>
  <c r="H446" i="8"/>
  <c r="H436" i="8"/>
  <c r="H437" i="8"/>
  <c r="H439" i="8" s="1"/>
  <c r="H435" i="8"/>
  <c r="H426" i="8"/>
  <c r="H427" i="8"/>
  <c r="H429" i="8" s="1"/>
  <c r="H425" i="8"/>
  <c r="H417" i="8"/>
  <c r="H419" i="8" s="1"/>
  <c r="H416" i="8"/>
  <c r="H415" i="8"/>
  <c r="H407" i="8"/>
  <c r="H408" i="8" s="1"/>
  <c r="H410" i="8" s="1"/>
  <c r="H399" i="8"/>
  <c r="H401" i="8" s="1"/>
  <c r="H402" i="8" s="1"/>
  <c r="H391" i="8"/>
  <c r="H390" i="8"/>
  <c r="H381" i="8"/>
  <c r="H382" i="8"/>
  <c r="H384" i="8" s="1"/>
  <c r="H380" i="8"/>
  <c r="H371" i="8"/>
  <c r="H372" i="8"/>
  <c r="H374" i="8" s="1"/>
  <c r="H370" i="8"/>
  <c r="H373" i="8" s="1"/>
  <c r="H362" i="8"/>
  <c r="H364" i="8" s="1"/>
  <c r="H361" i="8"/>
  <c r="H360" i="8"/>
  <c r="H354" i="8"/>
  <c r="H342" i="8"/>
  <c r="H344" i="8" s="1"/>
  <c r="H341" i="8"/>
  <c r="H340" i="8"/>
  <c r="H332" i="8"/>
  <c r="H334" i="8" s="1"/>
  <c r="H331" i="8"/>
  <c r="H330" i="8"/>
  <c r="H322" i="8"/>
  <c r="H324" i="8" s="1"/>
  <c r="H321" i="8"/>
  <c r="H320" i="8"/>
  <c r="H323" i="8" s="1"/>
  <c r="H312" i="8"/>
  <c r="H314" i="8" s="1"/>
  <c r="H311" i="8"/>
  <c r="H310" i="8"/>
  <c r="H302" i="8"/>
  <c r="H304" i="8" s="1"/>
  <c r="H301" i="8"/>
  <c r="H300" i="8"/>
  <c r="H633" i="8" l="1"/>
  <c r="H605" i="8"/>
  <c r="H594" i="8"/>
  <c r="H596" i="8" s="1"/>
  <c r="H519" i="8"/>
  <c r="H521" i="8" s="1"/>
  <c r="H375" i="8"/>
  <c r="H325" i="8"/>
  <c r="H614" i="8"/>
  <c r="H542" i="8"/>
  <c r="H543" i="8" s="1"/>
  <c r="H586" i="8"/>
  <c r="H587" i="8" s="1"/>
  <c r="H632" i="8"/>
  <c r="H570" i="8"/>
  <c r="H571" i="8"/>
  <c r="H644" i="8"/>
  <c r="H532" i="8"/>
  <c r="H509" i="8"/>
  <c r="H511" i="8" s="1"/>
  <c r="H489" i="8"/>
  <c r="H491" i="8" s="1"/>
  <c r="H499" i="8"/>
  <c r="H501" i="8" s="1"/>
  <c r="H418" i="8"/>
  <c r="H420" i="8" s="1"/>
  <c r="H470" i="8"/>
  <c r="H448" i="8"/>
  <c r="H450" i="8" s="1"/>
  <c r="H458" i="8"/>
  <c r="H460" i="8" s="1"/>
  <c r="H303" i="8"/>
  <c r="H305" i="8" s="1"/>
  <c r="H438" i="8"/>
  <c r="H440" i="8" s="1"/>
  <c r="H479" i="8"/>
  <c r="H481" i="8" s="1"/>
  <c r="H313" i="8"/>
  <c r="H363" i="8"/>
  <c r="H365" i="8" s="1"/>
  <c r="H343" i="8"/>
  <c r="H345" i="8" s="1"/>
  <c r="H428" i="8"/>
  <c r="H430" i="8" s="1"/>
  <c r="H353" i="8"/>
  <c r="H355" i="8" s="1"/>
  <c r="H392" i="8"/>
  <c r="H394" i="8" s="1"/>
  <c r="H383" i="8"/>
  <c r="H385" i="8" s="1"/>
  <c r="H469" i="8"/>
  <c r="H333" i="8"/>
  <c r="H335" i="8" s="1"/>
  <c r="H315" i="8"/>
  <c r="H292" i="8"/>
  <c r="H291" i="8"/>
  <c r="H285" i="8"/>
  <c r="H286" i="8" s="1"/>
  <c r="H274" i="8"/>
  <c r="H275" i="8"/>
  <c r="H264" i="8"/>
  <c r="H265" i="8"/>
  <c r="H266" i="8"/>
  <c r="H256" i="8"/>
  <c r="H258" i="8" s="1"/>
  <c r="H255" i="8"/>
  <c r="H254" i="8"/>
  <c r="H244" i="8"/>
  <c r="H245" i="8"/>
  <c r="H246" i="8"/>
  <c r="H248" i="8" s="1"/>
  <c r="H236" i="8"/>
  <c r="H238" i="8" s="1"/>
  <c r="H235" i="8"/>
  <c r="H234" i="8"/>
  <c r="H225" i="8"/>
  <c r="H224" i="8"/>
  <c r="H226" i="8"/>
  <c r="H228" i="8" s="1"/>
  <c r="H216" i="8"/>
  <c r="H218" i="8" s="1"/>
  <c r="H215" i="8"/>
  <c r="H214" i="8"/>
  <c r="H206" i="8"/>
  <c r="H205" i="8"/>
  <c r="H197" i="8"/>
  <c r="H199" i="8" s="1"/>
  <c r="H200" i="8" s="1"/>
  <c r="H191" i="8"/>
  <c r="H190" i="8"/>
  <c r="H179" i="8"/>
  <c r="H181" i="8" s="1"/>
  <c r="H177" i="8"/>
  <c r="H178" i="8"/>
  <c r="H171" i="8"/>
  <c r="H157" i="8"/>
  <c r="H158" i="8"/>
  <c r="H159" i="8"/>
  <c r="H149" i="8"/>
  <c r="H148" i="8"/>
  <c r="H147" i="8"/>
  <c r="H146" i="8"/>
  <c r="H138" i="8"/>
  <c r="H140" i="8" s="1"/>
  <c r="H141" i="8" s="1"/>
  <c r="H132" i="8"/>
  <c r="H131" i="8"/>
  <c r="H121" i="8"/>
  <c r="H120" i="8"/>
  <c r="H112" i="8"/>
  <c r="H114" i="8" s="1"/>
  <c r="H115" i="8" s="1"/>
  <c r="H106" i="8"/>
  <c r="H105" i="8"/>
  <c r="H96" i="8"/>
  <c r="H97" i="8"/>
  <c r="H68" i="8"/>
  <c r="H70" i="8" s="1"/>
  <c r="H67" i="8"/>
  <c r="H69" i="8" s="1"/>
  <c r="H59" i="8"/>
  <c r="H58" i="8"/>
  <c r="H50" i="8"/>
  <c r="H52" i="8" s="1"/>
  <c r="H49" i="8"/>
  <c r="H51" i="8" s="1"/>
  <c r="H41" i="8"/>
  <c r="H43" i="8" s="1"/>
  <c r="H40" i="8"/>
  <c r="H42" i="8" s="1"/>
  <c r="H32" i="8"/>
  <c r="H31" i="8"/>
  <c r="H30" i="8"/>
  <c r="H18" i="8"/>
  <c r="H17" i="8"/>
  <c r="H16" i="8"/>
  <c r="H15" i="8"/>
  <c r="H634" i="8" l="1"/>
  <c r="H150" i="8"/>
  <c r="H572" i="8"/>
  <c r="H227" i="8"/>
  <c r="H229" i="8" s="1"/>
  <c r="H257" i="8"/>
  <c r="H259" i="8" s="1"/>
  <c r="H294" i="8"/>
  <c r="H295" i="8" s="1"/>
  <c r="H217" i="8"/>
  <c r="H219" i="8" s="1"/>
  <c r="H276" i="8"/>
  <c r="H278" i="8" s="1"/>
  <c r="H471" i="8"/>
  <c r="H180" i="8"/>
  <c r="H182" i="8" s="1"/>
  <c r="H151" i="8"/>
  <c r="H207" i="8"/>
  <c r="H209" i="8" s="1"/>
  <c r="H237" i="8"/>
  <c r="H239" i="8" s="1"/>
  <c r="H33" i="8"/>
  <c r="H35" i="8" s="1"/>
  <c r="H247" i="8"/>
  <c r="H249" i="8" s="1"/>
  <c r="H71" i="8"/>
  <c r="H98" i="8"/>
  <c r="H133" i="8"/>
  <c r="H268" i="8"/>
  <c r="H269" i="8" s="1"/>
  <c r="H53" i="8"/>
  <c r="H107" i="8"/>
  <c r="H160" i="8"/>
  <c r="H162" i="8" s="1"/>
  <c r="H192" i="8"/>
  <c r="H122" i="8"/>
  <c r="H124" i="8" s="1"/>
  <c r="H170" i="8"/>
  <c r="H172" i="8" s="1"/>
  <c r="H44" i="8"/>
  <c r="H60" i="8"/>
  <c r="H61" i="8"/>
  <c r="H22" i="8"/>
  <c r="H21" i="8"/>
  <c r="H20" i="8"/>
  <c r="H19" i="8"/>
  <c r="H152" i="8" l="1"/>
  <c r="H23" i="8"/>
  <c r="H24" i="8"/>
  <c r="H62" i="8"/>
  <c r="H25" i="8" l="1"/>
  <c r="L34" i="2"/>
  <c r="F34" i="2"/>
  <c r="H128" i="1"/>
  <c r="H62" i="1"/>
  <c r="H189" i="1"/>
  <c r="H199" i="1"/>
  <c r="H196" i="1"/>
  <c r="H194" i="1" s="1"/>
  <c r="H190" i="1"/>
  <c r="H187" i="1"/>
  <c r="H186" i="1" s="1"/>
  <c r="H182" i="1"/>
  <c r="I182" i="1" s="1"/>
  <c r="K182" i="1" s="1"/>
  <c r="H181" i="1"/>
  <c r="H180" i="1"/>
  <c r="I180" i="1" s="1"/>
  <c r="H177" i="1"/>
  <c r="I177" i="1" s="1"/>
  <c r="K177" i="1" s="1"/>
  <c r="H176" i="1"/>
  <c r="I173" i="1"/>
  <c r="K173" i="1" s="1"/>
  <c r="H173" i="1"/>
  <c r="H170" i="1"/>
  <c r="I170" i="1" s="1"/>
  <c r="K170" i="1" s="1"/>
  <c r="H169" i="1"/>
  <c r="I169" i="1" s="1"/>
  <c r="H166" i="1"/>
  <c r="I166" i="1" s="1"/>
  <c r="K166" i="1" s="1"/>
  <c r="H162" i="1"/>
  <c r="I162" i="1" s="1"/>
  <c r="K162" i="1" s="1"/>
  <c r="H161" i="1"/>
  <c r="H160" i="1"/>
  <c r="I157" i="1"/>
  <c r="K157" i="1" s="1"/>
  <c r="H157" i="1"/>
  <c r="H156" i="1"/>
  <c r="H153" i="1"/>
  <c r="I153" i="1" s="1"/>
  <c r="K153" i="1" s="1"/>
  <c r="H152" i="1"/>
  <c r="H151" i="1"/>
  <c r="I151" i="1" s="1"/>
  <c r="H148" i="1"/>
  <c r="I148" i="1" s="1"/>
  <c r="K148" i="1" s="1"/>
  <c r="H147" i="1"/>
  <c r="H146" i="1"/>
  <c r="H145" i="1"/>
  <c r="I145" i="1" s="1"/>
  <c r="K145" i="1" s="1"/>
  <c r="H144" i="1"/>
  <c r="H137" i="1"/>
  <c r="I137" i="1" s="1"/>
  <c r="K137" i="1" s="1"/>
  <c r="H136" i="1"/>
  <c r="H135" i="1"/>
  <c r="H134" i="1"/>
  <c r="H133" i="1"/>
  <c r="I133" i="1" s="1"/>
  <c r="H132" i="1"/>
  <c r="I132" i="1" s="1"/>
  <c r="K132" i="1" s="1"/>
  <c r="H131" i="1"/>
  <c r="I131" i="1" s="1"/>
  <c r="H130" i="1"/>
  <c r="H129" i="1"/>
  <c r="I129" i="1" s="1"/>
  <c r="K129" i="1" s="1"/>
  <c r="H124" i="1"/>
  <c r="H121" i="1"/>
  <c r="I121" i="1" s="1"/>
  <c r="H120" i="1"/>
  <c r="H119" i="1"/>
  <c r="H118" i="1"/>
  <c r="I118" i="1" s="1"/>
  <c r="K118" i="1" s="1"/>
  <c r="H116" i="1"/>
  <c r="H113" i="1"/>
  <c r="I113" i="1" s="1"/>
  <c r="K113" i="1" s="1"/>
  <c r="H112" i="1"/>
  <c r="H111" i="1"/>
  <c r="H110" i="1"/>
  <c r="I110" i="1" s="1"/>
  <c r="K110" i="1" s="1"/>
  <c r="H109" i="1"/>
  <c r="I109" i="1" s="1"/>
  <c r="H108" i="1"/>
  <c r="H107" i="1"/>
  <c r="I107" i="1" s="1"/>
  <c r="H106" i="1"/>
  <c r="I106" i="1" s="1"/>
  <c r="K106" i="1" s="1"/>
  <c r="H105" i="1"/>
  <c r="I105" i="1" s="1"/>
  <c r="K105" i="1" s="1"/>
  <c r="H104" i="1"/>
  <c r="H103" i="1"/>
  <c r="H101" i="1"/>
  <c r="I101" i="1" s="1"/>
  <c r="H98" i="1"/>
  <c r="I98" i="1" s="1"/>
  <c r="H97" i="1"/>
  <c r="I94" i="1"/>
  <c r="K94" i="1" s="1"/>
  <c r="H94" i="1"/>
  <c r="H93" i="1"/>
  <c r="H92" i="1"/>
  <c r="H91" i="1"/>
  <c r="I91" i="1" s="1"/>
  <c r="K91" i="1" s="1"/>
  <c r="H88" i="1"/>
  <c r="H84" i="1"/>
  <c r="I84" i="1" s="1"/>
  <c r="K84" i="1" s="1"/>
  <c r="H81" i="1"/>
  <c r="I81" i="1" s="1"/>
  <c r="K81" i="1" s="1"/>
  <c r="H79" i="1"/>
  <c r="I79" i="1" s="1"/>
  <c r="K79" i="1" s="1"/>
  <c r="H78" i="1"/>
  <c r="I78" i="1" s="1"/>
  <c r="H75" i="1"/>
  <c r="I75" i="1" s="1"/>
  <c r="K75" i="1" s="1"/>
  <c r="H73" i="1"/>
  <c r="I73" i="1" s="1"/>
  <c r="K73" i="1" s="1"/>
  <c r="H70" i="1"/>
  <c r="I70" i="1" s="1"/>
  <c r="K70" i="1" s="1"/>
  <c r="H69" i="1"/>
  <c r="H66" i="1"/>
  <c r="H63" i="1"/>
  <c r="I187" i="1" l="1"/>
  <c r="I186" i="1" s="1"/>
  <c r="H126" i="1"/>
  <c r="I144" i="1"/>
  <c r="K107" i="1"/>
  <c r="K109" i="1"/>
  <c r="K131" i="1"/>
  <c r="K144" i="1"/>
  <c r="K78" i="1"/>
  <c r="K133" i="1"/>
  <c r="K169" i="1"/>
  <c r="J128" i="1"/>
  <c r="J62" i="1"/>
  <c r="I199" i="1"/>
  <c r="K199" i="1" s="1"/>
  <c r="I196" i="1"/>
  <c r="I190" i="1"/>
  <c r="K180" i="1"/>
  <c r="I181" i="1"/>
  <c r="K181" i="1" s="1"/>
  <c r="I176" i="1"/>
  <c r="K176" i="1" s="1"/>
  <c r="I160" i="1"/>
  <c r="K160" i="1" s="1"/>
  <c r="I161" i="1"/>
  <c r="K161" i="1" s="1"/>
  <c r="I156" i="1"/>
  <c r="K156" i="1" s="1"/>
  <c r="K151" i="1"/>
  <c r="I152" i="1"/>
  <c r="K152" i="1" s="1"/>
  <c r="I146" i="1"/>
  <c r="K146" i="1" s="1"/>
  <c r="I147" i="1"/>
  <c r="K147" i="1" s="1"/>
  <c r="I135" i="1"/>
  <c r="K135" i="1" s="1"/>
  <c r="I130" i="1"/>
  <c r="K130" i="1" s="1"/>
  <c r="I136" i="1"/>
  <c r="K136" i="1" s="1"/>
  <c r="I134" i="1"/>
  <c r="K134" i="1" s="1"/>
  <c r="I124" i="1"/>
  <c r="K124" i="1" s="1"/>
  <c r="I119" i="1"/>
  <c r="K119" i="1" s="1"/>
  <c r="K121" i="1"/>
  <c r="I120" i="1"/>
  <c r="K120" i="1" s="1"/>
  <c r="I116" i="1"/>
  <c r="K116" i="1" s="1"/>
  <c r="I108" i="1"/>
  <c r="K108" i="1" s="1"/>
  <c r="I103" i="1"/>
  <c r="K103" i="1" s="1"/>
  <c r="I111" i="1"/>
  <c r="K111" i="1" s="1"/>
  <c r="I104" i="1"/>
  <c r="K104" i="1" s="1"/>
  <c r="I112" i="1"/>
  <c r="K112" i="1" s="1"/>
  <c r="K101" i="1"/>
  <c r="K98" i="1"/>
  <c r="I97" i="1"/>
  <c r="K97" i="1" s="1"/>
  <c r="I92" i="1"/>
  <c r="K92" i="1" s="1"/>
  <c r="I93" i="1"/>
  <c r="K93" i="1" s="1"/>
  <c r="I88" i="1"/>
  <c r="K88" i="1" s="1"/>
  <c r="I69" i="1"/>
  <c r="K69" i="1" s="1"/>
  <c r="I66" i="1"/>
  <c r="K66" i="1" s="1"/>
  <c r="I63" i="1"/>
  <c r="K187" i="1" l="1"/>
  <c r="K186" i="1" s="1"/>
  <c r="K128" i="1"/>
  <c r="J126" i="1"/>
  <c r="K62" i="1"/>
  <c r="K63" i="1"/>
  <c r="I59" i="1"/>
  <c r="K190" i="1"/>
  <c r="K189" i="1" s="1"/>
  <c r="I189" i="1"/>
  <c r="I126" i="1"/>
  <c r="I194" i="1"/>
  <c r="K196" i="1"/>
  <c r="K194" i="1" s="1"/>
  <c r="D24" i="7" s="1"/>
  <c r="I141" i="1"/>
  <c r="D22" i="7" l="1"/>
  <c r="H172" i="1"/>
  <c r="H141" i="1" s="1"/>
  <c r="H102" i="1"/>
  <c r="J102" i="1" s="1"/>
  <c r="K102" i="1" s="1"/>
  <c r="H96" i="1"/>
  <c r="J96" i="1" s="1"/>
  <c r="K96" i="1" s="1"/>
  <c r="H80" i="1"/>
  <c r="H53" i="1"/>
  <c r="J53" i="1" s="1"/>
  <c r="K53" i="1" s="1"/>
  <c r="H31" i="1"/>
  <c r="J31" i="1" s="1"/>
  <c r="H55" i="1"/>
  <c r="I55" i="1" s="1"/>
  <c r="K55" i="1" s="1"/>
  <c r="H54" i="1"/>
  <c r="H52" i="1"/>
  <c r="I52" i="1" s="1"/>
  <c r="K52" i="1" s="1"/>
  <c r="H51" i="1"/>
  <c r="H50" i="1"/>
  <c r="I50" i="1" s="1"/>
  <c r="H49" i="1"/>
  <c r="I49" i="1" s="1"/>
  <c r="K49" i="1" s="1"/>
  <c r="H48" i="1"/>
  <c r="H47" i="1"/>
  <c r="I47" i="1" s="1"/>
  <c r="H46" i="1"/>
  <c r="H45" i="1"/>
  <c r="H38" i="1"/>
  <c r="H37" i="1"/>
  <c r="H32" i="1"/>
  <c r="I32" i="1" s="1"/>
  <c r="H27" i="1"/>
  <c r="I27" i="1" s="1"/>
  <c r="H25" i="1"/>
  <c r="H21" i="1"/>
  <c r="H20" i="1"/>
  <c r="H19" i="1"/>
  <c r="H18" i="1"/>
  <c r="I18" i="1" s="1"/>
  <c r="K18" i="1" s="1"/>
  <c r="H17" i="1"/>
  <c r="I17" i="1" s="1"/>
  <c r="K17" i="1" s="1"/>
  <c r="H16" i="1"/>
  <c r="I16" i="1" s="1"/>
  <c r="H34" i="1" l="1"/>
  <c r="H42" i="1"/>
  <c r="H59" i="1"/>
  <c r="I20" i="1"/>
  <c r="K20" i="1" s="1"/>
  <c r="J80" i="1"/>
  <c r="K80" i="1" s="1"/>
  <c r="J172" i="1"/>
  <c r="K172" i="1" s="1"/>
  <c r="K141" i="1" s="1"/>
  <c r="D20" i="7" s="1"/>
  <c r="J42" i="1"/>
  <c r="J141" i="1"/>
  <c r="K31" i="1"/>
  <c r="J13" i="1"/>
  <c r="I54" i="1"/>
  <c r="K54" i="1" s="1"/>
  <c r="K47" i="1"/>
  <c r="I45" i="1"/>
  <c r="K45" i="1" s="1"/>
  <c r="K50" i="1"/>
  <c r="I48" i="1"/>
  <c r="K48" i="1" s="1"/>
  <c r="I51" i="1"/>
  <c r="K51" i="1" s="1"/>
  <c r="I46" i="1"/>
  <c r="K46" i="1" s="1"/>
  <c r="I38" i="1"/>
  <c r="K38" i="1" s="1"/>
  <c r="I37" i="1"/>
  <c r="K32" i="1"/>
  <c r="K27" i="1"/>
  <c r="I25" i="1"/>
  <c r="K25" i="1" s="1"/>
  <c r="I21" i="1"/>
  <c r="K21" i="1" s="1"/>
  <c r="I19" i="1"/>
  <c r="K19" i="1" s="1"/>
  <c r="H13" i="1"/>
  <c r="K16" i="1"/>
  <c r="K59" i="1" l="1"/>
  <c r="D18" i="7" s="1"/>
  <c r="J59" i="1"/>
  <c r="K201" i="1"/>
  <c r="K42" i="1"/>
  <c r="D16" i="7" s="1"/>
  <c r="I42" i="1"/>
  <c r="K37" i="1"/>
  <c r="K13" i="1" s="1"/>
  <c r="D14" i="7" s="1"/>
  <c r="I34" i="1"/>
  <c r="I13" i="1"/>
  <c r="K203" i="1" l="1"/>
  <c r="K205" i="1" s="1"/>
  <c r="K26" i="7" l="1"/>
  <c r="F29" i="7"/>
  <c r="F26" i="7"/>
  <c r="E16" i="7"/>
  <c r="E20" i="7"/>
  <c r="E26" i="7"/>
  <c r="E22" i="7"/>
  <c r="E24" i="7"/>
  <c r="E18" i="7"/>
  <c r="E14" i="7"/>
  <c r="F27" i="7" l="1"/>
  <c r="F28" i="7" s="1"/>
  <c r="K27" i="7"/>
  <c r="K28" i="7" l="1"/>
  <c r="K29" i="7" s="1"/>
</calcChain>
</file>

<file path=xl/sharedStrings.xml><?xml version="1.0" encoding="utf-8"?>
<sst xmlns="http://schemas.openxmlformats.org/spreadsheetml/2006/main" count="2437" uniqueCount="900">
  <si>
    <t>UNIDADE VINCULADA AO SERVIÇO: PAVILHÃO JOÃO CALMON</t>
  </si>
  <si>
    <t>Nº DA OS / OFB: 0S 02</t>
  </si>
  <si>
    <t>NOME DO PROJETO: PAVILHÃO JOÃO CALMON</t>
  </si>
  <si>
    <t>DATA: 29/08/2019</t>
  </si>
  <si>
    <t>VERSÃO: R05</t>
  </si>
  <si>
    <t>PRAZO DE CONCLUSÃO OBRA: 45 DIAS</t>
  </si>
  <si>
    <t>02.00.000</t>
  </si>
  <si>
    <t>Código</t>
  </si>
  <si>
    <t>Referência</t>
  </si>
  <si>
    <t>Descrição</t>
  </si>
  <si>
    <t>02.01.000</t>
  </si>
  <si>
    <t>CANTEIRO DE OBRAS</t>
  </si>
  <si>
    <t>02.01.100</t>
  </si>
  <si>
    <t>CONSTRUÇÕES PROVISÓRIAS</t>
  </si>
  <si>
    <t>02.01.107.01</t>
  </si>
  <si>
    <t>02.001.0001.S.CBR.RJ</t>
  </si>
  <si>
    <t>02.01.107</t>
  </si>
  <si>
    <t>SERVIÇOS INICIAIS E INSTALAÇÕES PROVISÓRIAS</t>
  </si>
  <si>
    <t>Mobilização e desmobilização de pessoal, materiais e equipamentos</t>
  </si>
  <si>
    <t>Quant.</t>
  </si>
  <si>
    <t>Unidades</t>
  </si>
  <si>
    <t>Custo Unitário</t>
  </si>
  <si>
    <t>Custo Total + BDI</t>
  </si>
  <si>
    <t>UN</t>
  </si>
  <si>
    <t>02.01.107.02</t>
  </si>
  <si>
    <t>SINAPI 97064</t>
  </si>
  <si>
    <t>MONTAGEM E DESMONTAGEM DE ANDAIME TUBULAR TIPO “TORRE” (EXCLUSIVE ANDAIME E LIMPEZA)</t>
  </si>
  <si>
    <t>m</t>
  </si>
  <si>
    <t xml:space="preserve">02.01.107.03 </t>
  </si>
  <si>
    <t>SINAPI 00010527</t>
  </si>
  <si>
    <t>LOCACAO DE ANDAIME METALICO TUBULAR DE ENCAIXE, TIPO DE TORRE, COMLARGURA DE 1 ATE 1,5 M E ALTURA DE *1,00* M</t>
  </si>
  <si>
    <t>m/mês</t>
  </si>
  <si>
    <t>LOCACAO DE CONTAINER 2,30 X 6,00 M, ALT. 2,50 M, COM 1 SANITARIO, PARA ESCRITORIO, COMPLETO, SEM DIVISORIAS INTERNAS</t>
  </si>
  <si>
    <t>LOCACAO DE CONTAINER 2,30 X 6,00 M, ALT. 2,50 M, PARA SANITARIO, COM 4 BACIAS, 8 CHUVEIROS,1 LAVATORIO E 1 MICTORIO</t>
  </si>
  <si>
    <t>CAIXA D´AGUA EM POLIETILENO, 500 LITROS, COM  ACESSÓRIOS</t>
  </si>
  <si>
    <t>02.01.107.04</t>
  </si>
  <si>
    <t>02.01.107.05</t>
  </si>
  <si>
    <t>02.01.107.06</t>
  </si>
  <si>
    <t>SINAPI 00010775</t>
  </si>
  <si>
    <t>SINAPI 00010778</t>
  </si>
  <si>
    <t>SINAPI 88504</t>
  </si>
  <si>
    <t>BDI 26,93%</t>
  </si>
  <si>
    <t>BDI DIF 20,93%</t>
  </si>
  <si>
    <t>mês</t>
  </si>
  <si>
    <t>un</t>
  </si>
  <si>
    <t>02.01.200</t>
  </si>
  <si>
    <t>LIGAÇÕES PROVISÓRIAS</t>
  </si>
  <si>
    <t>INSTALAÇÃO PROVISÓRIA DE ÁGUA</t>
  </si>
  <si>
    <t>02.01.201</t>
  </si>
  <si>
    <t>02.01.201.01</t>
  </si>
  <si>
    <t>SINAPI 89402</t>
  </si>
  <si>
    <t>TUBO, PVC, SOLDÁVEL, DN 25MM, INSTALADO EM RAMAL DE DISTRIBUIÇÃO DE ÁGUA</t>
  </si>
  <si>
    <t>02.01.205</t>
  </si>
  <si>
    <t>02.01.205.01</t>
  </si>
  <si>
    <t>SINAPI 89714</t>
  </si>
  <si>
    <t>INSTALAÇÃO PROVISÓRIA DE ESGOTO</t>
  </si>
  <si>
    <t>TUBO PVC, SERIE NORMAL, ESGOTO PREDIAL, DN 100 MM</t>
  </si>
  <si>
    <t>02.01.400</t>
  </si>
  <si>
    <t>PROTEÇÃO E SINALIZAÇÃO</t>
  </si>
  <si>
    <t>02.01.404</t>
  </si>
  <si>
    <t>Placas</t>
  </si>
  <si>
    <t>02.01.404.01</t>
  </si>
  <si>
    <t>02.01.404.02</t>
  </si>
  <si>
    <t>02.001.0004.S.CBR.RJ</t>
  </si>
  <si>
    <t>02.001.0005.S.CBR.RJ</t>
  </si>
  <si>
    <t>FORNECIMENTO DE PLACA DE OBRA EM CHAPA DE ACO GALVANIZADO</t>
  </si>
  <si>
    <t>INSTALAÇÃO DE PLACA DE OBRA EM CHAPA DE ACO GALVANIZADO</t>
  </si>
  <si>
    <t>m²</t>
  </si>
  <si>
    <t>02.02.000</t>
  </si>
  <si>
    <t>DEMOLIÇÃO</t>
  </si>
  <si>
    <t>02.02.300</t>
  </si>
  <si>
    <t>REMOÇÕES</t>
  </si>
  <si>
    <t>02.02.330</t>
  </si>
  <si>
    <t>Carga, transporte, descarga e espalhamento de materiais provenientes de demolição</t>
  </si>
  <si>
    <t>02.02.330.01</t>
  </si>
  <si>
    <t>02.02.330.02</t>
  </si>
  <si>
    <t>SINAPI 72897</t>
  </si>
  <si>
    <t>SINAPI 97914</t>
  </si>
  <si>
    <t>CARGA MANUAL DE ENTULHO EM CAMINHAO BASCULANTE 6 M3</t>
  </si>
  <si>
    <t>TRANSPORTE COM CAMINHÃO BASCULANTE DE 6 M3, EM VIA URBANA PAVIMENTADA, DMT ATÉ 30 KM (UNIDADE: M3XKM)</t>
  </si>
  <si>
    <t>m³</t>
  </si>
  <si>
    <t>04.00.000</t>
  </si>
  <si>
    <t>ARQUITETURA E ELEMENTOS DE URBANISMO</t>
  </si>
  <si>
    <t>04.02.000</t>
  </si>
  <si>
    <t>COMUNICAÇÃO VISUAL</t>
  </si>
  <si>
    <t>04.02.100</t>
  </si>
  <si>
    <t>Aplicações e Equipamentos</t>
  </si>
  <si>
    <t>04.02.102</t>
  </si>
  <si>
    <t>Placas e quadros</t>
  </si>
  <si>
    <t>04.02.102.01</t>
  </si>
  <si>
    <t>15.006.0001.S.CBR.DF</t>
  </si>
  <si>
    <t>PLACAS DE EMERGÊNCIA (UNIDADES EXTINTORAS) - PLACA EM PVC 2mm, ANTI CHAMAS. (DIMENSÃO 20X20cm)</t>
  </si>
  <si>
    <t>unid</t>
  </si>
  <si>
    <t>04.02.102.02</t>
  </si>
  <si>
    <t>15.006.0002.S.CBR.DF</t>
  </si>
  <si>
    <t>PLACAS DE SEGURANÇA (PROIBIDO FUMAR) - PLACA EM PVC 2mm, ANTI CHAMAS (DIMENSÃO 20X20cm)</t>
  </si>
  <si>
    <t>04.02.102.03</t>
  </si>
  <si>
    <t>15.006.0003.S.CBR.RJ</t>
  </si>
  <si>
    <t>PLACAS DE SEGURANÇA (CUIDADO, RISCO, DE CHOQUE ELÉTRICO) - PLACA EM PVC  2mm, ANTI CHAMAS. (DIMENSÃO 20X20cm</t>
  </si>
  <si>
    <t>04.02.102.04</t>
  </si>
  <si>
    <t>15.006.0004.S.CBR.RJ</t>
  </si>
  <si>
    <t>PLACA INDICATIVA DAS ROTAS DE SAÍDA - SETA PARA ESQUERDA - PLACA EM PVC 2mm, ANTI CHAMAS. (DIMENSÃO 12,5X25,2cm)</t>
  </si>
  <si>
    <t>04.02.102.05</t>
  </si>
  <si>
    <t>15.006.0005.S.CBR.DF</t>
  </si>
  <si>
    <t>PLACA INDICATIVA DAS ROTAS DE SAÍDA - SETA PARA DIREITA - PLACA EM PVC 2mm, ANTI CHAMAS. (DIMENSÃO 12,5X25,2cm)</t>
  </si>
  <si>
    <t>04.02.102.06</t>
  </si>
  <si>
    <t>15.006.0006.S.CBR.DF</t>
  </si>
  <si>
    <t>PLACA INDICATIVA DAS ROTAS DE SAÍDA - ACIMA DA PORTA - PLACA EM PVC 2mm, ANTI CHAMAS. (DIMENSÃO 12,5X25,2cm</t>
  </si>
  <si>
    <t>04.02.102.07</t>
  </si>
  <si>
    <t>15.006.0007.S.CBR.DF</t>
  </si>
  <si>
    <t>PLACA INDICATIVA DAS ROTAS DE SAÍDA - PLACA AUXILIAR - PLACA EM PVC 2mm, ANTI CHAMAS. (DIMENSÃO 12,5X25,2cm)</t>
  </si>
  <si>
    <t>04.02.102.08</t>
  </si>
  <si>
    <t>15.006.0008.S.CBR.DF</t>
  </si>
  <si>
    <t>PLACAS DE EMERGÊNCIA (ACIONAMENTO ALARME DE INCÊNDIO E BOMBAS) - PLACA EM PVC 2mm, ANTI CHAMAS. (DIMENSÃO 20X20cm)</t>
  </si>
  <si>
    <t>04.02.102.09</t>
  </si>
  <si>
    <t>15.006.0011.S.CBR.DF</t>
  </si>
  <si>
    <t>FORNECIMENTO DE Barra antipânico de sobrepor com maçaneta e chave, para porta dupla</t>
  </si>
  <si>
    <t>cj</t>
  </si>
  <si>
    <t>04.02.102.10</t>
  </si>
  <si>
    <t>INSTALAÇÃO DE Barra antipânico de sobrepor com maçaneta e chave, para porta dupla</t>
  </si>
  <si>
    <t>04.02.102.11</t>
  </si>
  <si>
    <t>PLACAS DE EMERGÊNCIA (ABRIGO DE MANGUEIRA E HIDRANTES) - PLACA EM PVC 2mm, ANTI CHAMAS. (DIMENSÃO 20X20cm)</t>
  </si>
  <si>
    <t>06.00.000</t>
  </si>
  <si>
    <t>INSTALAÇÕES ELETRICAS E ELETRONICAS</t>
  </si>
  <si>
    <t>06.01.000</t>
  </si>
  <si>
    <t>INSTALAÇÕES ELÉTRICAS</t>
  </si>
  <si>
    <t>06.01.300</t>
  </si>
  <si>
    <t>Redes em Média e Baixa Tensão</t>
  </si>
  <si>
    <t>06.01.304</t>
  </si>
  <si>
    <t>Eletrodutos</t>
  </si>
  <si>
    <t>06.01.304.01</t>
  </si>
  <si>
    <t>16.011.0001.S.CBR.DF</t>
  </si>
  <si>
    <t>FORNECIMENTO DE ELETRODUTO DE AÇO GALVANIZADO, CLASSE LEVE, DN 20 MM (3/4’), APARENTE, INSTALADO EM TETO</t>
  </si>
  <si>
    <t>06.01.304.02</t>
  </si>
  <si>
    <t>16.011.0002.S.CBR.DF</t>
  </si>
  <si>
    <t>INSTALAÇÃO DE ELETRODUTO DE AÇO GALVANIZADO, CLASSE LEVE, DN 20 MM (3/4’), APARENTE, INSTALADO EM TETO</t>
  </si>
  <si>
    <t>06.01.305</t>
  </si>
  <si>
    <t>Cabos e fios(condutores)</t>
  </si>
  <si>
    <t>06.01.305.01</t>
  </si>
  <si>
    <t>SINAPI 91926</t>
  </si>
  <si>
    <t>CABO DE COBRE FLEXÍVEL ISOLADO, 2,5 MM², ANTI-CHAMA 450/750 V, PARA CIRCUITOS TERMINAIS - FORNECIMENTO E INSTALAÇÃO</t>
  </si>
  <si>
    <t>06.01.306</t>
  </si>
  <si>
    <t>Caixas de passagem</t>
  </si>
  <si>
    <t>06.01.306.01</t>
  </si>
  <si>
    <t>SINAPI 95801</t>
  </si>
  <si>
    <t>CONDULETE DE ALUMÍNIO, TIPO X, PARA ELETRODUTO DE AÇO GALVANIZADO DN 20 MM (3/4''), APARENTE - FORNECIMENTO E INSTALAÇÃO</t>
  </si>
  <si>
    <t>06.01.306.02</t>
  </si>
  <si>
    <t>16.003.0002.S.CBR.DF</t>
  </si>
  <si>
    <t>Fornecimento e instalação de Tampa para caixa de derivação 4"x2" Em alumínio, com 1 posto para tomada 2P+T 10A. Ref.: Tramontina, Pial Legrand ou equivalentes técnicos.</t>
  </si>
  <si>
    <t>06.01.308</t>
  </si>
  <si>
    <t>Disjuntores</t>
  </si>
  <si>
    <t>06.01.308.01</t>
  </si>
  <si>
    <t>SINAPI 93654</t>
  </si>
  <si>
    <t>DISJUNTOR MONOPOLAR TIPO DIN, CORRENTE NOMINAL DE 16A - FORNECIMENTO E INSTALAÇÃO</t>
  </si>
  <si>
    <t>06.01.312</t>
  </si>
  <si>
    <t>Demais materiais</t>
  </si>
  <si>
    <t>06.01.312.01</t>
  </si>
  <si>
    <t>SINAPI 95468</t>
  </si>
  <si>
    <t>Pintura na cor vermelha dos Eletrodutos de Ferro Galvanizado a Fogo Pesado Ø20mm (3/4"),conforme projeto</t>
  </si>
  <si>
    <t>06.01.400</t>
  </si>
  <si>
    <t>Iluminação e Tomadas</t>
  </si>
  <si>
    <t>Luminárias</t>
  </si>
  <si>
    <t>06.01.401</t>
  </si>
  <si>
    <t>06.01.401.01</t>
  </si>
  <si>
    <t>16.008.0001.S.CBR.DF</t>
  </si>
  <si>
    <t>Fornecimen to e Instalação de Bloco Autônomo de identificação saída de emergência, em LED VERDE alto brilho, face única, com a palavra SAÍDA, com bateria Niquel-Cádmio e autonomia superior a 1 hora. Ref.: 01651 da Ilumac ou equivalentes técnicos</t>
  </si>
  <si>
    <t>06.01.401.02</t>
  </si>
  <si>
    <t>16.008.0003.S.CBR.DF</t>
  </si>
  <si>
    <t>Fornecimento e Instalação de Bloco Autônomo de identificação saída de emergência, em LEDVERDE alto brilho , face única, com a palavra SAÍDA E SETA , com bateria Niquel-Cádmio e autonomia superior a 1 hora. Ref.: 01652 da Ilumac ou equivalentes técnicos.</t>
  </si>
  <si>
    <t>06.01.401.03</t>
  </si>
  <si>
    <t>16.008.0004.S.CBR.DF</t>
  </si>
  <si>
    <t>Fornecimento de Bloco autônomo para iluminação de emergência LED 3W, autonomia superior a 4 horas. Ref.: BLA 102 da Engesul ou ILED40 da Ilumac ou equivalentes técnicos</t>
  </si>
  <si>
    <t>Instalação de Bloco autônomo para iluminação de emergência LED 3W, autonomia superior a 4 horas. Ref.: BLA 102 da Engesul ou ILED40 da Ilumac ou equivalentes técnicos</t>
  </si>
  <si>
    <t>16.008.0005.S.CBR.DF</t>
  </si>
  <si>
    <t>06.01.401.04</t>
  </si>
  <si>
    <t>06.01.404</t>
  </si>
  <si>
    <t>Tomadas</t>
  </si>
  <si>
    <t>06.01.404.01</t>
  </si>
  <si>
    <t>16.008.0007.S.CBR.DF</t>
  </si>
  <si>
    <t>FORNECIMENTO E INSTALAÇÃO DE TOMADA DE SOBREPOR 10A/250V 2P+T</t>
  </si>
  <si>
    <t>06.01.500</t>
  </si>
  <si>
    <t>Aterramento e Proteção Contra Descargas Atmosféricas</t>
  </si>
  <si>
    <t>06.01.501</t>
  </si>
  <si>
    <t>Captor</t>
  </si>
  <si>
    <t>06.01.501.01</t>
  </si>
  <si>
    <t>SINAPI 96989</t>
  </si>
  <si>
    <t>CAPTOR TIPO FRANKLIN PARA SPDA - FORNECIMENTO E INSTALAÇÃO</t>
  </si>
  <si>
    <t>06.01.502</t>
  </si>
  <si>
    <t>Conectores e terminais</t>
  </si>
  <si>
    <t>06.01.502.01</t>
  </si>
  <si>
    <t>18.003.0001.S.CBR.DF</t>
  </si>
  <si>
    <t>Fornecimento e Instalação de terminal aéreo em aço galvanizado a fogo, com base horizontalcom 2 furos, h=600mm, com acessórios para fixação. Ref.: TEL-2056 Termotécnica ou equivalentes técnicos.</t>
  </si>
  <si>
    <t>06.01.502.02</t>
  </si>
  <si>
    <t>18.003.0002.S.CBR.DF</t>
  </si>
  <si>
    <t>Fornecimento e Instalação de Terminal Tipo Compressão para cabo de #50mm² com dois furos Ref.: TEL-5177 Termotécnica ou equivalentes técnicos.</t>
  </si>
  <si>
    <t>06.01.502.03</t>
  </si>
  <si>
    <t>18.003.0003.S.CBR.DF</t>
  </si>
  <si>
    <t>Fornecimento e Instalação de Terminal Tipo Compressão para cabo de #35mm² com um furo.Ref.: TEL-5135 Termotécnica ou equivalentes técnicos.</t>
  </si>
  <si>
    <t>um</t>
  </si>
  <si>
    <t>Fornecimento e Instalação de Conector Cabo-Haste Estanhado Para Dois Cabos de Cobre 16-70mm² com grampo U, porcas e arruelas em Aço GF. Ref.: TEL-581 Termotécnica ou equivalentes técnicos.</t>
  </si>
  <si>
    <t>18.003.0004.S.CBR.DF</t>
  </si>
  <si>
    <t>06.01.502.04</t>
  </si>
  <si>
    <t>06.01.503</t>
  </si>
  <si>
    <t>Isoladores</t>
  </si>
  <si>
    <t>06.01.503.01</t>
  </si>
  <si>
    <t>18.004.0001.S.CBR.DF</t>
  </si>
  <si>
    <t>Fornecimento de Barra Chata de Alumínio de 7/8"x1/8"x3m com furos, com acessórios para fixação. Ref.: TEL-771 Termotécnica ou equivalentes técnicos.</t>
  </si>
  <si>
    <t>Instalação de Barra Chata de Alumínio de 7/8"x1/8"x3m com furos, com acessórios para fixação. Ref.: TEL-771 Termotécnica ou equivalentes técnicos.</t>
  </si>
  <si>
    <t>18.004.0002.S.CBR.DF</t>
  </si>
  <si>
    <t>06.01.503.02</t>
  </si>
  <si>
    <t>06.01.503.03</t>
  </si>
  <si>
    <t>SINAPI 96986</t>
  </si>
  <si>
    <t>HASTE DE ATERRAMENTO 3/4 PARA SPDA - FORNECIMENTO E INSTALAÇÃO.</t>
  </si>
  <si>
    <t>06.01.504</t>
  </si>
  <si>
    <t>Cabos de descida</t>
  </si>
  <si>
    <t>06.01.504.01</t>
  </si>
  <si>
    <t>SINAPI 96973</t>
  </si>
  <si>
    <t>CORDOALHA DE COBRE NU 35 MM², NÃO ENTERRADA, COM ISOLADOR - FORNECIMENTO E INSTALAÇÃO</t>
  </si>
  <si>
    <t>FORNECIMENTO DE CORDOALHA DE COBRE NU 50 MM², ENTERRADA, SEM ISOLADOR</t>
  </si>
  <si>
    <t>18.001.0001.S.CBR.DF</t>
  </si>
  <si>
    <t>06.01.504.02</t>
  </si>
  <si>
    <t>06.01.504.03</t>
  </si>
  <si>
    <t>18.001.0002.S.CBR.DF</t>
  </si>
  <si>
    <t>INSTALAÇÃO DE CORDOALHA DE COBRE NU 50 MM², ENTERRADA, SEM ISOLADOR</t>
  </si>
  <si>
    <t>06.01.507</t>
  </si>
  <si>
    <t>Mastro</t>
  </si>
  <si>
    <t>06.01.507.01</t>
  </si>
  <si>
    <t>18.003.0005.S.CBR.DF</t>
  </si>
  <si>
    <t>Fornecimento e Instalação de Base em alumínio fundido para mastros Ø 2􀆎 . Ref.: TEL-075 Termotécnica ou equivalentes técnicos.</t>
  </si>
  <si>
    <t>Fornecimento e Instalação de Mastros Simples 6 metros x Ø 2􀆎 com redução para 3/4. Ref.: TEL- 475 Termotécnica ou equivalentes técnicos</t>
  </si>
  <si>
    <t>18.003.0006.S.CBR.DF</t>
  </si>
  <si>
    <t>06.01.507.02</t>
  </si>
  <si>
    <t>06.01.507.03</t>
  </si>
  <si>
    <t>18.003.0007.S.CBR.DF</t>
  </si>
  <si>
    <t>Fornecimento e Instalação de Conjuntos de Estais com Cordoalhas e Esticadores 2 metros cada Estais x Ø 2 . Ref.: TEL-410 Termotécnica ou equivalentes técnicos</t>
  </si>
  <si>
    <t>18.003.0008.S.CBR.DF</t>
  </si>
  <si>
    <t>06.01.507.04</t>
  </si>
  <si>
    <t>06.01.507.05</t>
  </si>
  <si>
    <t>18.003.0009.S.CBR.DF</t>
  </si>
  <si>
    <t>Fornecimento e Instalação de Abraçadeiras Guia para Mastros Simples para Duas Descidas Ø 2'. Ref.: TEL-370 Termotécnica ou equivalentes técnicos.</t>
  </si>
  <si>
    <t>Fornecimento e Instalação de Conjuntos de Estais com Cordoalhas e Esticadores 8 metros cada Estais x Ø 2'.". Ref.: TEL-412 Termotécnica ou equivalentes técnicos.</t>
  </si>
  <si>
    <t>Fornecimento e Instalação de Abraçadeiras Guia para Mastros Reforçada para Duas Descidas Ø
2'. Ref.: TEL-370 Termotécnica ou equivalentes técnicos.</t>
  </si>
  <si>
    <t>18.003.0010.S.CBR.DF</t>
  </si>
  <si>
    <t>06.01.507.06</t>
  </si>
  <si>
    <t>06.01.508</t>
  </si>
  <si>
    <t>Caixa de Inspeção</t>
  </si>
  <si>
    <t>06.01.508.01</t>
  </si>
  <si>
    <t>SINAPI 98111</t>
  </si>
  <si>
    <t>CAIXA DE INSPEÇÃO PARA ATERRAMENTO, CIRCULAR, EM POLIETILENO, DIÂMETRO INTERNO = 0,3 M</t>
  </si>
  <si>
    <t>Fornecimento e Instalação de Tampa em Ferro Fundido Ø300mm Aba Larga para caixa de inspeção, com acessórios para fixação Ref.: TEL-506 Termotécnica ou equivalentes técnicos.</t>
  </si>
  <si>
    <t>18.004.0003.S.CBR.DF</t>
  </si>
  <si>
    <t>06.01.508.02</t>
  </si>
  <si>
    <t>06.01.509</t>
  </si>
  <si>
    <t>Proteção contra surto</t>
  </si>
  <si>
    <t>06.01.509.01</t>
  </si>
  <si>
    <t>18.004.0004.S.CBR.DF</t>
  </si>
  <si>
    <t>Fornecimento e Instalação de Caixa de equalização c/ barramento de cobre, 9 terminais de pressão e dispositivo de proteção contra surto (DPS). Ref.: TEL-917 Equibox Compact - Classe 2 da Termotécnica ou equivalentes técnicos</t>
  </si>
  <si>
    <t>06.01.510</t>
  </si>
  <si>
    <t>Escavação e reaterro</t>
  </si>
  <si>
    <t>06.01.510.01</t>
  </si>
  <si>
    <t>SINAPI 93358</t>
  </si>
  <si>
    <t>ESCAVAÇÃO MANUAL DE VALA COM PROFUNDIDADE MENOR OU IGUAL A 1,30 M</t>
  </si>
  <si>
    <t>REATERRO MANUAL APILOADO COM SOQUETE</t>
  </si>
  <si>
    <t>SINAPI 96995</t>
  </si>
  <si>
    <t>06.01.510.02</t>
  </si>
  <si>
    <t>06.01.510.03</t>
  </si>
  <si>
    <t>18.004.0005.S.CBR.DF</t>
  </si>
  <si>
    <t>Fornecimento de Selante em Poliuretano (PU) flexível</t>
  </si>
  <si>
    <t>CONTRAPISO EM ARGAMASSA TRAÇO 1:4 (CIMENTO E AREIA), PREPARO MANUAL, ESPESSURA 5CM</t>
  </si>
  <si>
    <t>SINAPI 87692</t>
  </si>
  <si>
    <t>06.01.510.04</t>
  </si>
  <si>
    <t>06.01.511</t>
  </si>
  <si>
    <t>Medição</t>
  </si>
  <si>
    <t>06.01.511.01</t>
  </si>
  <si>
    <t>18.004.0006.S.CBR.DF</t>
  </si>
  <si>
    <t>Serviço de Medição de resistência de aterramento com aparelho aferido, com apresentação de laudo e ART.</t>
  </si>
  <si>
    <t>06.03.000</t>
  </si>
  <si>
    <t>DETECÇÃO E ALARME DE INCÊNDIO</t>
  </si>
  <si>
    <t>06.03.100</t>
  </si>
  <si>
    <t>Painéis de Supervisão</t>
  </si>
  <si>
    <t>06.03.101</t>
  </si>
  <si>
    <t>15.001.0001.S.CBR.DF</t>
  </si>
  <si>
    <t>Fornecimento de Central de Alarme de Incêndio com um laço. Ref.: J-NET-EN54-SC-001 da Global Fire ou equivalente ténicos.</t>
  </si>
  <si>
    <t>Instalação de Central de Alarme de Incêndio com um laço. Ref.: J-NET-EN54-SC-001 da Global Fire ou equivalente ténicos.</t>
  </si>
  <si>
    <t>15.001.0005.S.CBR.DF</t>
  </si>
  <si>
    <t>06.03.102</t>
  </si>
  <si>
    <t>06.03.200</t>
  </si>
  <si>
    <t>Equipamentos de Detecção</t>
  </si>
  <si>
    <t>06.03.201</t>
  </si>
  <si>
    <t>16.010.0002.S.CBR.DF</t>
  </si>
  <si>
    <t>Fornecimento e Instalação para Acionador Manual Endereçável. Ref.: MCPE A da Global Fire ou equivalentes técnicos.</t>
  </si>
  <si>
    <t>Fornecimento e Instalação para Sinalizador AudioVisual Endereçável de parede. Ref.: VALKYRIE ASB da Global Fire ou equivalentes técnicos.</t>
  </si>
  <si>
    <t>16.010.0003.S.CBR.DF</t>
  </si>
  <si>
    <t>06.03.202</t>
  </si>
  <si>
    <t>06.03.203</t>
  </si>
  <si>
    <t>16.010.0004.S.CBR.DF</t>
  </si>
  <si>
    <t>Fornecimento e Instalação para Sinalizador Áudio Endereçável de parede. Ref.: VALKYRIE AS da Global Fire ou equivalentes técnicos.</t>
  </si>
  <si>
    <t>06.03.400</t>
  </si>
  <si>
    <t>Cabos e Fios</t>
  </si>
  <si>
    <t>06.03.401</t>
  </si>
  <si>
    <t>Fornecimento e Instalação de Cabo de cobre blindado com fita de poliester para alarme de incêndio 2x1,50 mm² e condutor dreno 0,5 mm². Ref: Tucano referência CAIP215 (2x1,5mm²) ou equivalentes técnicos.</t>
  </si>
  <si>
    <t>06.03.500</t>
  </si>
  <si>
    <t>Conectores e Terminais</t>
  </si>
  <si>
    <t>06.03.501</t>
  </si>
  <si>
    <t>15.001.0002.S.CBR.DF</t>
  </si>
  <si>
    <t>08.00.000</t>
  </si>
  <si>
    <t>INSTALAÇÕES DE PREVENÇÃO E COMBATE A INCÊNDIO</t>
  </si>
  <si>
    <t>08.01.000</t>
  </si>
  <si>
    <t>PREVENÇÃO E COMBATE A INCÊNDIO</t>
  </si>
  <si>
    <t>08.01.200</t>
  </si>
  <si>
    <t>Tubulações de Aço-Carbono e Conexões de Ferro Maleável</t>
  </si>
  <si>
    <t>08.01.201</t>
  </si>
  <si>
    <t>Tubo</t>
  </si>
  <si>
    <t>08.01.201.01</t>
  </si>
  <si>
    <t>SINAPI 92367</t>
  </si>
  <si>
    <t>TUBO DE AÇO GALVANIZADO COM COSTURA, CLASSE MÉDIA, DN 65 (2 1/2"), CONEXÃO  ROSQUEADA, INSTALADO EM REDE DE ALIMENTAÇÃO PARA HIDRANTE -  FORNECIMENTO E INSTALAÇÃO</t>
  </si>
  <si>
    <t>TUBO DE AÇO GALVANIZADO COM COSTURA, CLASSE MÉDIA, DN 80 (3"), CONEXÃO ROSQUEADA, INSTALADO EM REDE DE ALIMENTAÇÃO PARA HIDRANTE - FORNECIMENTO E INSTALAÇÃO</t>
  </si>
  <si>
    <t>SINAPI 92368</t>
  </si>
  <si>
    <t>08.01.201.02</t>
  </si>
  <si>
    <t>08.01.201.03</t>
  </si>
  <si>
    <t>SINAPI 92688</t>
  </si>
  <si>
    <t>TUBO DE AÇO GALVANIZADO COM COSTURA, CLASSE MÉDIA, CONEXÃO ROSQUEADA, DN 20 (3/4"), INSTALADO EM RAMAIS E SUB-RAMAIS DE GÁS - FORNECIMENTO E INSTALAÇÃO</t>
  </si>
  <si>
    <t>PINTURA COM FUNDO ANTICORROSIVO (1 DEMÃO) SOBRE SUPERFICIE METALICA</t>
  </si>
  <si>
    <t>15.012.0003.S.CBR.DF</t>
  </si>
  <si>
    <t>08.01.201.04</t>
  </si>
  <si>
    <t>08.01.201.05</t>
  </si>
  <si>
    <t>Pintura na cor vermelha dos Eletrodutos de Ferro Galvanizado a Fogo leve Ø20mm (3/4"), conforme projeto.</t>
  </si>
  <si>
    <t>Curva</t>
  </si>
  <si>
    <t>08.01.202</t>
  </si>
  <si>
    <t>08.01.202.01</t>
  </si>
  <si>
    <t>15.010.0001.S.CBR.DF</t>
  </si>
  <si>
    <t>CURVA 90º em aço galvanizado 3"</t>
  </si>
  <si>
    <t>CURVA 90º em aço galvanizado 2 1/2"</t>
  </si>
  <si>
    <t>15.010.0002.S.CBR.DF</t>
  </si>
  <si>
    <t>08.01.202.02</t>
  </si>
  <si>
    <t>08.01.202.03</t>
  </si>
  <si>
    <t>15.010.0003.S.CBR.DF</t>
  </si>
  <si>
    <t>CURVA 90º em aço galvanizado 3/4"</t>
  </si>
  <si>
    <t>08.01.204</t>
  </si>
  <si>
    <t>Tê</t>
  </si>
  <si>
    <t>08.01.204.01</t>
  </si>
  <si>
    <t>08.01.204.02</t>
  </si>
  <si>
    <t>15.010.0004.S.CBR.DF</t>
  </si>
  <si>
    <t>15.010.0005.S.CBR.DF</t>
  </si>
  <si>
    <t>TÊ em aço galvanizado 3"</t>
  </si>
  <si>
    <t>TÊ em aço galvanizado 2 1/2"</t>
  </si>
  <si>
    <t>08.01.207</t>
  </si>
  <si>
    <t>Equipamentos e Acessórios</t>
  </si>
  <si>
    <t>08.01.511</t>
  </si>
  <si>
    <t>Hidrante de passeio</t>
  </si>
  <si>
    <t>08.01.511.01</t>
  </si>
  <si>
    <t>15.004.0001.S.CBR.DF</t>
  </si>
  <si>
    <t>Hidrante de Passeio</t>
  </si>
  <si>
    <t>08.01.517</t>
  </si>
  <si>
    <t>Extintor portátil</t>
  </si>
  <si>
    <t>08.01.517.01</t>
  </si>
  <si>
    <t>08.01.517.02</t>
  </si>
  <si>
    <t>SINAPI 73775/002</t>
  </si>
  <si>
    <t>SINAPI 83635</t>
  </si>
  <si>
    <t>EXTINTOR INCENDIO AGUA-PRESSURIZADA 10L INCL SUPORTE PAREDE CARGA COMPLETA FORNECIMENTO E COLOCACAO</t>
  </si>
  <si>
    <t>EXTINTOR INCENDIO TP PO QUIMICO 6KG - FORNECIMENTO E INSTALACAO</t>
  </si>
  <si>
    <t>08.01.519</t>
  </si>
  <si>
    <t>Bomba hidráulica com acionador</t>
  </si>
  <si>
    <t>08.01.519.01</t>
  </si>
  <si>
    <t>PPCI.000008</t>
  </si>
  <si>
    <t>Fornecimento de Conjunto de bomba Hidráulica com 02 bombas centrífugas (Q=26,4m3/h, Hman= 30mca, Potência: 6cv, 01 pressostato, 01 tanque de pressão, 01 manômetro, 01 chava de fluxo, 02 registros gaveta 2.1/2" e 3" e 02 válvula de retenção 2.1/2"</t>
  </si>
  <si>
    <t>CJ</t>
  </si>
  <si>
    <t>Instalação de Conjunto de bomba Hidráulica com 02 bombas centrífugas (Q=26,4m3/h, Hman= 30mca, Potência: 6cv, 01 pressostato, 01 tanque de pressão, 01 manômetro, 01 chava de fluxo, 02 registros gaveta 2.1/2" e 3" e 02 válvula de retenção 2.1/2"</t>
  </si>
  <si>
    <t>08.01.519.02</t>
  </si>
  <si>
    <t>08.01.526</t>
  </si>
  <si>
    <t>Suporte Extintor</t>
  </si>
  <si>
    <t>15.003.0001.S.CBR.DF</t>
  </si>
  <si>
    <t>Suporte Tripé para Extintor</t>
  </si>
  <si>
    <t>Suporte para Extintor de parede</t>
  </si>
  <si>
    <t>15.003.0002.S.CBR.DF</t>
  </si>
  <si>
    <t>08.01.526.02</t>
  </si>
  <si>
    <t>08.01.526.01</t>
  </si>
  <si>
    <t>08.01.527</t>
  </si>
  <si>
    <t>Escavação e Reaterro</t>
  </si>
  <si>
    <t>08.01.527.01</t>
  </si>
  <si>
    <t>08.01.527.02</t>
  </si>
  <si>
    <t>08.01.527.03</t>
  </si>
  <si>
    <t>30.005.0001.S.CBR.DF</t>
  </si>
  <si>
    <t>CORTE E RECOMPOSICAO DE CAPA DE PAVIMENTO EM ASFALTO</t>
  </si>
  <si>
    <t>SERVIÇOS COMPLEMENTARES</t>
  </si>
  <si>
    <t>09.00.000</t>
  </si>
  <si>
    <t>09.02.000</t>
  </si>
  <si>
    <t>LIMPEZA DE OBRAS</t>
  </si>
  <si>
    <t>09.02.001</t>
  </si>
  <si>
    <t>32.003.0001.S.CBR.DF</t>
  </si>
  <si>
    <t>09.04.000</t>
  </si>
  <si>
    <t>LIMPEZA FINAL DA OBRA</t>
  </si>
  <si>
    <t>COMO CONSTRUíDO ('AS BUILT')</t>
  </si>
  <si>
    <t>09.04.001</t>
  </si>
  <si>
    <t>37.001.0001.S.CBR.DF</t>
  </si>
  <si>
    <t>"AS BUILT"</t>
  </si>
  <si>
    <t>SERVIÇOS AUXILIARES E ADMINISTRATIVOS</t>
  </si>
  <si>
    <t>10.00.000</t>
  </si>
  <si>
    <t>10.01.000</t>
  </si>
  <si>
    <t>10.01.100</t>
  </si>
  <si>
    <t>PESSOAL</t>
  </si>
  <si>
    <t>Mão-de-Obra</t>
  </si>
  <si>
    <t>h</t>
  </si>
  <si>
    <t>MESTRE DE OBRAS COM ENCARGOS COMPLEMENTARES</t>
  </si>
  <si>
    <t>SINAPI 90780</t>
  </si>
  <si>
    <t>10.01.111</t>
  </si>
  <si>
    <t>10.01.200</t>
  </si>
  <si>
    <t>Administração</t>
  </si>
  <si>
    <t>10.01.201</t>
  </si>
  <si>
    <t>SINAPI 90777</t>
  </si>
  <si>
    <t>ENGENHEIRO CIVIL DE OBRA JUNIOR COM ENCARGOS COMPLEMENTARES</t>
  </si>
  <si>
    <t>CUSTO GLOBAL</t>
  </si>
  <si>
    <t>SERVIÇOS PRELIMINARES</t>
  </si>
  <si>
    <t>BDI + BDI DIFERENCIADO</t>
  </si>
  <si>
    <t>08.01.207.01</t>
  </si>
  <si>
    <t>08.01.207.02</t>
  </si>
  <si>
    <t>08.01.207.03</t>
  </si>
  <si>
    <t>Bucha de redução</t>
  </si>
  <si>
    <t>15.010.0006.S.CBR.DF</t>
  </si>
  <si>
    <t>15.010.0007.S.CBR.DF</t>
  </si>
  <si>
    <t>15.010.0008.S.CBR.DF</t>
  </si>
  <si>
    <t>Bucha redução 3" para 2 1/2"</t>
  </si>
  <si>
    <t>Bucha redução 2 1/2" para 1.1/2"</t>
  </si>
  <si>
    <t>Bucha redução 1.1/2" para 3/4"</t>
  </si>
  <si>
    <t>Custo total
 Proposta</t>
  </si>
  <si>
    <t>PREÇO GLOBAL (CUSTO GLOBAL + BDI's)</t>
  </si>
  <si>
    <t>PLANILHA ORÇAMENTÁRIA</t>
  </si>
  <si>
    <t>LEIS SOCIAIS / ENCARGOS</t>
  </si>
  <si>
    <t>CRONOGRAMA DA OBRA</t>
  </si>
  <si>
    <t>CRONOGRAMA FÍSICO-FINANCEIRO DA OBRA</t>
  </si>
  <si>
    <t>Nº DA OS/OFB:</t>
  </si>
  <si>
    <t>UNIDADE VINCULADA AO SERVIÇO:</t>
  </si>
  <si>
    <t>NOME DO PROJETO:</t>
  </si>
  <si>
    <t>DATA:</t>
  </si>
  <si>
    <t>VERSÃO</t>
  </si>
  <si>
    <t>PRAZO PARA CONCLUSÃO DA OBRA</t>
  </si>
  <si>
    <t>CÁLCULO DO BDI DIFERENCIADO</t>
  </si>
  <si>
    <t>DESCRIÇÃO</t>
  </si>
  <si>
    <t>Administração Central (AC)</t>
  </si>
  <si>
    <t>Despesas Financeiras (DF)</t>
  </si>
  <si>
    <t>Seguros (S)</t>
  </si>
  <si>
    <t>Ônus Garantias (G)</t>
  </si>
  <si>
    <t>Impostos (I)</t>
  </si>
  <si>
    <t>PIS</t>
  </si>
  <si>
    <t>CONFINS</t>
  </si>
  <si>
    <t>CPRB</t>
  </si>
  <si>
    <t>ISS</t>
  </si>
  <si>
    <t>Lucro Bruto (L)</t>
  </si>
  <si>
    <t>Risco e Imprevistos (R)</t>
  </si>
  <si>
    <t>BDI</t>
  </si>
  <si>
    <t>PAVILHÃO JOÃO CALMON</t>
  </si>
  <si>
    <t>OS 02</t>
  </si>
  <si>
    <t>R05</t>
  </si>
  <si>
    <t>45 DIAS</t>
  </si>
  <si>
    <t>VALORES REF. PELA UNB</t>
  </si>
  <si>
    <t>BDI DIFERENCIADO - UNB - UNIVERSIDADE DE BRASÍLIA</t>
  </si>
  <si>
    <t>BDI  - UNB - UNIVERSIDADE DE BRASÍLIA</t>
  </si>
  <si>
    <t>CÁLCULO 
DOS BDIs</t>
  </si>
  <si>
    <t>ITEM</t>
  </si>
  <si>
    <t>TOTAIS PARCIAIS</t>
  </si>
  <si>
    <t>%</t>
  </si>
  <si>
    <t>1ª PARCELA</t>
  </si>
  <si>
    <t>2ª PARCELA</t>
  </si>
  <si>
    <t>ARQUITETURA E ELEMENTOS URBANISMO</t>
  </si>
  <si>
    <t>INSTALAÇÕES ELÉTRICAS E ELETRÔNICAS</t>
  </si>
  <si>
    <t>INSTALAÇÕES E PREVENÇÃO E COMBATE A INCÊNDIO</t>
  </si>
  <si>
    <t>SERVIOS COMPLEMENTARES</t>
  </si>
  <si>
    <t>SERVIOS AUXILIARES E ADMINISTRATIVOS</t>
  </si>
  <si>
    <t>TOTAIS</t>
  </si>
  <si>
    <t>MATERIAL + MÃO DE OBRA</t>
  </si>
  <si>
    <t>Valor da medição atual (parcela)</t>
  </si>
  <si>
    <t>Valor da medição acumulada</t>
  </si>
  <si>
    <t>Valor total do contrato</t>
  </si>
  <si>
    <r>
      <rPr>
        <b/>
        <sz val="5.5"/>
        <rFont val="Arial"/>
        <family val="2"/>
      </rPr>
      <t>CÓDIGO</t>
    </r>
  </si>
  <si>
    <r>
      <rPr>
        <b/>
        <sz val="5.5"/>
        <rFont val="Arial"/>
        <family val="2"/>
      </rPr>
      <t>DESCRIÇÃO</t>
    </r>
  </si>
  <si>
    <r>
      <rPr>
        <b/>
        <sz val="5.5"/>
        <rFont val="Arial"/>
        <family val="2"/>
      </rPr>
      <t>CLASS</t>
    </r>
  </si>
  <si>
    <r>
      <rPr>
        <b/>
        <sz val="5.5"/>
        <rFont val="Arial"/>
        <family val="2"/>
      </rPr>
      <t>UNIDADE</t>
    </r>
  </si>
  <si>
    <r>
      <rPr>
        <b/>
        <sz val="5.5"/>
        <rFont val="Arial"/>
        <family val="2"/>
      </rPr>
      <t>COEF.</t>
    </r>
  </si>
  <si>
    <r>
      <rPr>
        <b/>
        <sz val="5.5"/>
        <rFont val="Arial"/>
        <family val="2"/>
      </rPr>
      <t>PREÇO(R$)</t>
    </r>
  </si>
  <si>
    <r>
      <rPr>
        <b/>
        <sz val="5.5"/>
        <rFont val="Arial"/>
        <family val="2"/>
      </rPr>
      <t>PREÇO TOTAL (R$)</t>
    </r>
  </si>
  <si>
    <r>
      <rPr>
        <b/>
        <sz val="5.5"/>
        <rFont val="Arial"/>
        <family val="2"/>
      </rPr>
      <t>02.01.107</t>
    </r>
  </si>
  <si>
    <r>
      <rPr>
        <b/>
        <sz val="5.5"/>
        <rFont val="Arial"/>
        <family val="2"/>
      </rPr>
      <t>SERVIÇOS INICIAIS E INSTALAÇÕES PROVISÓRIAS</t>
    </r>
  </si>
  <si>
    <r>
      <rPr>
        <b/>
        <sz val="5.5"/>
        <rFont val="Arial"/>
        <family val="2"/>
      </rPr>
      <t>02.01.107.01</t>
    </r>
  </si>
  <si>
    <r>
      <rPr>
        <b/>
        <sz val="5.5"/>
        <rFont val="Arial"/>
        <family val="2"/>
      </rPr>
      <t xml:space="preserve">Mobilização e desmobilização de pessoal, materiais e
</t>
    </r>
    <r>
      <rPr>
        <b/>
        <sz val="5.5"/>
        <rFont val="Arial"/>
        <family val="2"/>
      </rPr>
      <t>equipamentos</t>
    </r>
  </si>
  <si>
    <r>
      <rPr>
        <sz val="5.5"/>
        <rFont val="Arial"/>
        <family val="2"/>
      </rPr>
      <t>SINAPI 88309</t>
    </r>
  </si>
  <si>
    <r>
      <rPr>
        <sz val="5.5"/>
        <rFont val="Arial"/>
        <family val="2"/>
      </rPr>
      <t>PEDREIRO COM ENCARGOS COMPLEMENTARES</t>
    </r>
  </si>
  <si>
    <r>
      <rPr>
        <sz val="5.5"/>
        <rFont val="Arial"/>
        <family val="2"/>
      </rPr>
      <t>SER.CG</t>
    </r>
  </si>
  <si>
    <r>
      <rPr>
        <sz val="5.5"/>
        <rFont val="Arial"/>
        <family val="2"/>
      </rPr>
      <t>H</t>
    </r>
  </si>
  <si>
    <r>
      <rPr>
        <sz val="5.5"/>
        <rFont val="Arial"/>
        <family val="2"/>
      </rPr>
      <t>SINAPI 88316</t>
    </r>
  </si>
  <si>
    <r>
      <rPr>
        <sz val="5.5"/>
        <rFont val="Arial"/>
        <family val="2"/>
      </rPr>
      <t>SERVENTE COM ENCARGOS COMPLEMENTARES</t>
    </r>
  </si>
  <si>
    <r>
      <rPr>
        <sz val="5.5"/>
        <rFont val="Arial"/>
        <family val="2"/>
      </rPr>
      <t>SINAPI 88264</t>
    </r>
  </si>
  <si>
    <r>
      <rPr>
        <sz val="5.5"/>
        <rFont val="Arial"/>
        <family val="2"/>
      </rPr>
      <t>ELETRICISTA COM ENCARGOS COMPLEMENTARES</t>
    </r>
  </si>
  <si>
    <r>
      <rPr>
        <sz val="5.5"/>
        <rFont val="Arial"/>
        <family val="2"/>
      </rPr>
      <t>SINAPI 88247</t>
    </r>
  </si>
  <si>
    <r>
      <rPr>
        <sz val="5.5"/>
        <rFont val="Arial"/>
        <family val="2"/>
      </rPr>
      <t xml:space="preserve">AUXILIAR DE ELETRICISTA COM ENCARGOS
</t>
    </r>
    <r>
      <rPr>
        <sz val="5.5"/>
        <rFont val="Arial"/>
        <family val="2"/>
      </rPr>
      <t>COMPLEMENTARES</t>
    </r>
  </si>
  <si>
    <r>
      <rPr>
        <sz val="5.5"/>
        <rFont val="Arial"/>
        <family val="2"/>
      </rPr>
      <t>SINAPI 88267</t>
    </r>
  </si>
  <si>
    <r>
      <rPr>
        <sz val="5.5"/>
        <rFont val="Arial"/>
        <family val="2"/>
      </rPr>
      <t xml:space="preserve">ENCANADOR OU BOMBEIRO HIDRÁULICO COM
</t>
    </r>
    <r>
      <rPr>
        <sz val="5.5"/>
        <rFont val="Arial"/>
        <family val="2"/>
      </rPr>
      <t>ENCARGOS COMPLEMENTARES</t>
    </r>
  </si>
  <si>
    <r>
      <rPr>
        <sz val="5.5"/>
        <rFont val="Arial"/>
        <family val="2"/>
      </rPr>
      <t>SINAPI 88248</t>
    </r>
  </si>
  <si>
    <r>
      <rPr>
        <sz val="5.5"/>
        <rFont val="Arial"/>
        <family val="2"/>
      </rPr>
      <t>AUXILIAR DE ENCANADOR OU BOMBEIRO HIDRÁULICO COM ENCARGOS COMPLEMENTARES</t>
    </r>
  </si>
  <si>
    <r>
      <rPr>
        <sz val="5.5"/>
        <rFont val="Arial"/>
        <family val="2"/>
      </rPr>
      <t>SINAPI 5824</t>
    </r>
  </si>
  <si>
    <r>
      <rPr>
        <sz val="5.5"/>
        <rFont val="Arial"/>
        <family val="2"/>
      </rPr>
      <t>CAMINHÃO TOCO, PBT 16.000 KG, CARGA ÚTIL MÁX. 10.685 KG, DIST. ENTRE EIXOS 4,8 M, POTÊNCIA 189 CV, INCLUSIVE CARROCERIA FIXA ABERTA DE MADEIRA P/ TRANSPORTE GERAL DE CARGA SECA, DIMEN. APROX. 2,5 X 7,00 X 0,50M</t>
    </r>
  </si>
  <si>
    <r>
      <rPr>
        <sz val="5.5"/>
        <rFont val="Arial"/>
        <family val="2"/>
      </rPr>
      <t>MAT.</t>
    </r>
  </si>
  <si>
    <r>
      <rPr>
        <sz val="5.5"/>
        <rFont val="Arial"/>
        <family val="2"/>
      </rPr>
      <t>CHP</t>
    </r>
  </si>
  <si>
    <r>
      <rPr>
        <sz val="5.5"/>
        <rFont val="Arial"/>
        <family val="2"/>
      </rPr>
      <t>SINAPI 92145</t>
    </r>
  </si>
  <si>
    <r>
      <rPr>
        <sz val="5.5"/>
        <rFont val="Arial"/>
        <family val="2"/>
      </rPr>
      <t>CAMINHONETE CABINE SIMPLES COM MOTOR 1.6 FLEX, CÂMBIO MANUAL, POTÊNCIA CHP CR 90,63 101/104 CV, 2 PORTAS</t>
    </r>
  </si>
  <si>
    <r>
      <rPr>
        <sz val="5.5"/>
        <rFont val="Arial"/>
        <family val="2"/>
      </rPr>
      <t>PREÇO (mão-de-obra):</t>
    </r>
  </si>
  <si>
    <r>
      <rPr>
        <sz val="5.5"/>
        <rFont val="Arial"/>
        <family val="2"/>
      </rPr>
      <t>PREÇO (material):</t>
    </r>
  </si>
  <si>
    <r>
      <rPr>
        <sz val="5.5"/>
        <rFont val="Arial"/>
        <family val="2"/>
      </rPr>
      <t>CUSTO UNITÁRIO:</t>
    </r>
  </si>
  <si>
    <r>
      <rPr>
        <b/>
        <sz val="5.5"/>
        <rFont val="Arial"/>
        <family val="2"/>
      </rPr>
      <t>VALOR TOTAL (R$)</t>
    </r>
  </si>
  <si>
    <r>
      <rPr>
        <b/>
        <sz val="5.5"/>
        <rFont val="Arial"/>
        <family val="2"/>
      </rPr>
      <t>02.01.404</t>
    </r>
  </si>
  <si>
    <r>
      <rPr>
        <b/>
        <sz val="5.5"/>
        <rFont val="Arial"/>
        <family val="2"/>
      </rPr>
      <t>Placas</t>
    </r>
  </si>
  <si>
    <r>
      <rPr>
        <b/>
        <sz val="5.5"/>
        <rFont val="Arial"/>
        <family val="2"/>
      </rPr>
      <t>02.01.404.02</t>
    </r>
  </si>
  <si>
    <r>
      <rPr>
        <b/>
        <sz val="5.5"/>
        <rFont val="Arial"/>
        <family val="2"/>
      </rPr>
      <t xml:space="preserve">INSTALAÇÃO DE PLACA DE OBRA EM CHAPA DE
</t>
    </r>
    <r>
      <rPr>
        <b/>
        <sz val="5.5"/>
        <rFont val="Arial"/>
        <family val="2"/>
      </rPr>
      <t>ACO GALVANIZADO</t>
    </r>
  </si>
  <si>
    <r>
      <rPr>
        <b/>
        <sz val="5.5"/>
        <rFont val="Arial"/>
        <family val="2"/>
      </rPr>
      <t>SER.CG</t>
    </r>
  </si>
  <si>
    <r>
      <rPr>
        <b/>
        <sz val="5.5"/>
        <rFont val="Arial"/>
        <family val="2"/>
      </rPr>
      <t>kg</t>
    </r>
  </si>
  <si>
    <r>
      <rPr>
        <sz val="5.5"/>
        <rFont val="Arial"/>
        <family val="2"/>
      </rPr>
      <t>SINAPI 88262</t>
    </r>
  </si>
  <si>
    <r>
      <rPr>
        <sz val="5.5"/>
        <rFont val="Arial"/>
        <family val="2"/>
      </rPr>
      <t xml:space="preserve">CARPINTEIRO DE FORMAS COM ENCARGOS
</t>
    </r>
    <r>
      <rPr>
        <sz val="5.5"/>
        <rFont val="Arial"/>
        <family val="2"/>
      </rPr>
      <t>COMPLEMENTARES</t>
    </r>
  </si>
  <si>
    <r>
      <rPr>
        <sz val="5.5"/>
        <rFont val="Arial"/>
        <family val="2"/>
      </rPr>
      <t>SINAPI 94962</t>
    </r>
  </si>
  <si>
    <r>
      <rPr>
        <sz val="5.5"/>
        <rFont val="Arial"/>
        <family val="2"/>
      </rPr>
      <t>CONCRETO MAGRO PARA LASTRO, TRAÇO 1:4,5:4,5 (CIMENTO/ AREIA MÉDIA/ BRITA 1) - PREPARO MECÂNICO COM BETONEIRA 400 L. AF_07/2016</t>
    </r>
  </si>
  <si>
    <r>
      <rPr>
        <sz val="5.5"/>
        <rFont val="Arial"/>
        <family val="2"/>
      </rPr>
      <t>M³</t>
    </r>
  </si>
  <si>
    <r>
      <rPr>
        <sz val="5.5"/>
        <rFont val="Arial"/>
        <family val="2"/>
      </rPr>
      <t>CUSTO (mão-de-obra):</t>
    </r>
  </si>
  <si>
    <r>
      <rPr>
        <sz val="5.5"/>
        <rFont val="Arial"/>
        <family val="2"/>
      </rPr>
      <t>CUSTO (material):</t>
    </r>
  </si>
  <si>
    <r>
      <rPr>
        <sz val="5.5"/>
        <color rgb="FFFF0000"/>
        <rFont val="Arial"/>
        <family val="2"/>
      </rPr>
      <t>OBS: itens de Mão de Obra da composição SINAPI 74209/001 utilizada como base.</t>
    </r>
  </si>
  <si>
    <r>
      <rPr>
        <b/>
        <sz val="5.5"/>
        <rFont val="Arial"/>
        <family val="2"/>
      </rPr>
      <t>04.02.102</t>
    </r>
  </si>
  <si>
    <r>
      <rPr>
        <b/>
        <sz val="5.5"/>
        <rFont val="Arial"/>
        <family val="2"/>
      </rPr>
      <t>Placas e quadros</t>
    </r>
  </si>
  <si>
    <r>
      <rPr>
        <b/>
        <sz val="5.5"/>
        <rFont val="Arial"/>
        <family val="2"/>
      </rPr>
      <t>04.02.102.01</t>
    </r>
  </si>
  <si>
    <r>
      <rPr>
        <b/>
        <sz val="5.5"/>
        <rFont val="Arial"/>
        <family val="2"/>
      </rPr>
      <t xml:space="preserve">PLACAS DE EMERGÊNCIA (UNIDADES EXTINTORAS)
</t>
    </r>
    <r>
      <rPr>
        <b/>
        <sz val="5.5"/>
        <rFont val="Arial"/>
        <family val="2"/>
      </rPr>
      <t>- PLACA EM PVC 2mm, ANTI CHAMAS. (DIMENSÃO 20X20cm)</t>
    </r>
  </si>
  <si>
    <r>
      <rPr>
        <b/>
        <sz val="5.5"/>
        <rFont val="Arial"/>
        <family val="2"/>
      </rPr>
      <t>und</t>
    </r>
  </si>
  <si>
    <r>
      <rPr>
        <sz val="5.5"/>
        <rFont val="Arial"/>
        <family val="2"/>
      </rPr>
      <t>h</t>
    </r>
  </si>
  <si>
    <r>
      <rPr>
        <sz val="5.5"/>
        <rFont val="Arial"/>
        <family val="2"/>
      </rPr>
      <t>SINAPI 00037556</t>
    </r>
  </si>
  <si>
    <r>
      <rPr>
        <sz val="5.5"/>
        <rFont val="Arial"/>
        <family val="2"/>
      </rPr>
      <t>PLACA DE SINALIZACAO DE SEGURANCA CONTRA INCENDIO, FOTOLUMINESCENTE, QUADRADA, *20 X 20* CM, EM PVC *2* MM ANTI-CHAMAS (SIMBOLOS, CORES E PICTOGRAMAS CONFORME NBR 13434)</t>
    </r>
  </si>
  <si>
    <r>
      <rPr>
        <sz val="5.5"/>
        <rFont val="Arial"/>
        <family val="2"/>
      </rPr>
      <t>MAT</t>
    </r>
  </si>
  <si>
    <r>
      <rPr>
        <sz val="5.5"/>
        <rFont val="Arial"/>
        <family val="2"/>
      </rPr>
      <t>und</t>
    </r>
  </si>
  <si>
    <r>
      <rPr>
        <sz val="5.5"/>
        <color rgb="FFFF0000"/>
        <rFont val="Arial"/>
        <family val="2"/>
      </rPr>
      <t xml:space="preserve">OBS: composição do ORSE 12137 utilizada como base.                                                                                                                                            </t>
    </r>
    <r>
      <rPr>
        <sz val="5.5"/>
        <rFont val="Arial"/>
        <family val="2"/>
      </rPr>
      <t>PREÇO TOTAL (c/ taxa):</t>
    </r>
  </si>
  <si>
    <r>
      <rPr>
        <b/>
        <sz val="5.5"/>
        <rFont val="Arial"/>
        <family val="2"/>
      </rPr>
      <t>04.02.102.02</t>
    </r>
  </si>
  <si>
    <r>
      <rPr>
        <b/>
        <sz val="5.5"/>
        <rFont val="Arial"/>
        <family val="2"/>
      </rPr>
      <t xml:space="preserve">PLACAS DE SEGURANÇA (PROIBIDO FUMAR) - PLACA EM PVC 2mm, ANTI CHAMAS. (DIMENSÃO
</t>
    </r>
    <r>
      <rPr>
        <b/>
        <sz val="5.5"/>
        <rFont val="Arial"/>
        <family val="2"/>
      </rPr>
      <t>20X20cm)</t>
    </r>
  </si>
  <si>
    <r>
      <rPr>
        <b/>
        <sz val="5.5"/>
        <rFont val="Arial"/>
        <family val="2"/>
      </rPr>
      <t>04.02.102.03</t>
    </r>
  </si>
  <si>
    <r>
      <rPr>
        <b/>
        <sz val="5.5"/>
        <rFont val="Arial"/>
        <family val="2"/>
      </rPr>
      <t xml:space="preserve">PLACAS DE SEGURANÇA (CUIDADO, RISCO, DE
</t>
    </r>
    <r>
      <rPr>
        <b/>
        <sz val="5.5"/>
        <rFont val="Arial"/>
        <family val="2"/>
      </rPr>
      <t>CHOQUE  ELÉTRICO) - PLACA EM PVC 2mm, ANTI CHAMAS. (DIMENSÃO 20X20cm)</t>
    </r>
  </si>
  <si>
    <r>
      <rPr>
        <b/>
        <sz val="5.5"/>
        <rFont val="Arial"/>
        <family val="2"/>
      </rPr>
      <t>04.02.102.04</t>
    </r>
  </si>
  <si>
    <r>
      <rPr>
        <b/>
        <sz val="5.5"/>
        <rFont val="Arial"/>
        <family val="2"/>
      </rPr>
      <t xml:space="preserve">PLACA INDICATIVA DAS ROTAS DE SAÍDA - SETA PARA ESQUERDA - PLACA EM PVC 2mm, ANTI
</t>
    </r>
    <r>
      <rPr>
        <b/>
        <sz val="5.5"/>
        <rFont val="Arial"/>
        <family val="2"/>
      </rPr>
      <t>CHAMAS. (DIMENSÃO 12,5X25,2cm)</t>
    </r>
  </si>
  <si>
    <r>
      <rPr>
        <sz val="5.5"/>
        <rFont val="Arial"/>
        <family val="2"/>
      </rPr>
      <t>SINAPI 00037539</t>
    </r>
  </si>
  <si>
    <r>
      <rPr>
        <sz val="5.5"/>
        <rFont val="Arial"/>
        <family val="2"/>
      </rPr>
      <t>PLACA DE SINALIZACAO DE SEGURANCA CONTRA INCENDIO, FOTOLUMINESCENTE, RETANGULAR, *13 X 26* CM, EM PVC *2* MM ANTI-CHAMAS (SIMBOLOS, CORES E PICTOGRAMAS CONFORME NBR 13434)</t>
    </r>
  </si>
  <si>
    <r>
      <rPr>
        <b/>
        <sz val="5.5"/>
        <rFont val="Arial"/>
        <family val="2"/>
      </rPr>
      <t>04.02.102.05</t>
    </r>
  </si>
  <si>
    <r>
      <rPr>
        <b/>
        <sz val="5.5"/>
        <rFont val="Arial"/>
        <family val="2"/>
      </rPr>
      <t xml:space="preserve">PLACA INDICATIVA DAS ROTAS DE SAÍDA - SETA
</t>
    </r>
    <r>
      <rPr>
        <b/>
        <sz val="5.5"/>
        <rFont val="Arial"/>
        <family val="2"/>
      </rPr>
      <t>PARA DIREITA - PLACA EM PVC 2mm, ANTI CHAMAS. (DIMENSÃO 12,5X25,2cm)</t>
    </r>
  </si>
  <si>
    <r>
      <rPr>
        <b/>
        <sz val="5.5"/>
        <rFont val="Arial"/>
        <family val="2"/>
      </rPr>
      <t>04.02.102.06</t>
    </r>
  </si>
  <si>
    <r>
      <rPr>
        <b/>
        <sz val="5.5"/>
        <rFont val="Arial"/>
        <family val="2"/>
      </rPr>
      <t xml:space="preserve">PLACA INDICATIVA DAS ROTAS DE SAÍDA - ACIMA DA PORTA - PLACA EM PVC 2mm, ANTI CHAMAS.
</t>
    </r>
    <r>
      <rPr>
        <b/>
        <sz val="5.5"/>
        <rFont val="Arial"/>
        <family val="2"/>
      </rPr>
      <t>(DIMENSÃO 12,5X25,2cm)</t>
    </r>
  </si>
  <si>
    <r>
      <rPr>
        <b/>
        <sz val="5.5"/>
        <rFont val="Arial"/>
        <family val="2"/>
      </rPr>
      <t>04.02.102.07</t>
    </r>
  </si>
  <si>
    <r>
      <rPr>
        <b/>
        <sz val="5.5"/>
        <rFont val="Arial"/>
        <family val="2"/>
      </rPr>
      <t xml:space="preserve">PLACA INDICATIVA DAS ROTAS DE SAÍDA - PLACA AUXILIAR - PLACA EM PVC 2mm, ANTI CHAMAS.
</t>
    </r>
    <r>
      <rPr>
        <b/>
        <sz val="5.5"/>
        <rFont val="Arial"/>
        <family val="2"/>
      </rPr>
      <t>(DIMENSÃO 12,5X25,2cm)</t>
    </r>
  </si>
  <si>
    <r>
      <rPr>
        <b/>
        <sz val="5.5"/>
        <rFont val="Arial"/>
        <family val="2"/>
      </rPr>
      <t>04.02.102.08</t>
    </r>
  </si>
  <si>
    <r>
      <rPr>
        <b/>
        <sz val="5.5"/>
        <rFont val="Arial"/>
        <family val="2"/>
      </rPr>
      <t xml:space="preserve">PLACAS DE EMERGÊNCIA (ACIONAMENTO ALARME DE INCÊNDIO E BOMBAS) - PLACA EM PVC 2mm,
</t>
    </r>
    <r>
      <rPr>
        <b/>
        <sz val="5.5"/>
        <rFont val="Arial"/>
        <family val="2"/>
      </rPr>
      <t>ANTI CHAMAS. (DIMENSÃO 20X20cm)</t>
    </r>
  </si>
  <si>
    <r>
      <rPr>
        <b/>
        <sz val="5.5"/>
        <rFont val="Arial"/>
        <family val="2"/>
      </rPr>
      <t>04.02.102.09</t>
    </r>
  </si>
  <si>
    <r>
      <rPr>
        <b/>
        <sz val="5.5"/>
        <rFont val="Arial"/>
        <family val="2"/>
      </rPr>
      <t>FORNECIMENTO DE Barra antipânico de sobrepor com maçaneta e chave, para porta dupla</t>
    </r>
  </si>
  <si>
    <r>
      <rPr>
        <sz val="5.5"/>
        <rFont val="Arial"/>
        <family val="2"/>
      </rPr>
      <t>CPOS H.01.000.021198</t>
    </r>
  </si>
  <si>
    <r>
      <rPr>
        <sz val="5.5"/>
        <rFont val="Arial"/>
        <family val="2"/>
      </rPr>
      <t xml:space="preserve">Barra antipânico para porta dupla com travamentos horizontal e vertical completa, com maçaneta tipo
</t>
    </r>
    <r>
      <rPr>
        <sz val="5.5"/>
        <rFont val="Arial"/>
        <family val="2"/>
      </rPr>
      <t>alavanca e chave, para vãos de 1,40 a 1,60 m</t>
    </r>
  </si>
  <si>
    <r>
      <rPr>
        <sz val="5.5"/>
        <rFont val="Arial"/>
        <family val="2"/>
      </rPr>
      <t>M</t>
    </r>
  </si>
  <si>
    <r>
      <rPr>
        <sz val="5.5"/>
        <color rgb="FFFF0000"/>
        <rFont val="Arial"/>
        <family val="2"/>
      </rPr>
      <t xml:space="preserve">OBS: composição do CPOS 28.20.840 utilizada como base.                                                                                                                                      </t>
    </r>
    <r>
      <rPr>
        <sz val="5.5"/>
        <rFont val="Arial"/>
        <family val="2"/>
      </rPr>
      <t>PREÇO TOTAL (c/ taxa):</t>
    </r>
  </si>
  <si>
    <r>
      <rPr>
        <b/>
        <sz val="5.5"/>
        <rFont val="Arial"/>
        <family val="2"/>
      </rPr>
      <t>04.02.102.10</t>
    </r>
  </si>
  <si>
    <r>
      <rPr>
        <b/>
        <sz val="5.5"/>
        <rFont val="Arial"/>
        <family val="2"/>
      </rPr>
      <t xml:space="preserve">INSTALAÇÃO DE Barra antipânico de sobrepor com
</t>
    </r>
    <r>
      <rPr>
        <b/>
        <sz val="5.5"/>
        <rFont val="Arial"/>
        <family val="2"/>
      </rPr>
      <t>maçaneta e chave, para porta dupla</t>
    </r>
  </si>
  <si>
    <r>
      <rPr>
        <sz val="5.5"/>
        <rFont val="Arial"/>
        <family val="2"/>
      </rPr>
      <t>AUXILIAR DE ELETRICISTA COM ENCARGOS</t>
    </r>
  </si>
  <si>
    <r>
      <rPr>
        <b/>
        <sz val="5.5"/>
        <rFont val="Arial"/>
        <family val="2"/>
      </rPr>
      <t>04.02.102.11</t>
    </r>
  </si>
  <si>
    <r>
      <rPr>
        <b/>
        <sz val="5.5"/>
        <rFont val="Arial"/>
        <family val="2"/>
      </rPr>
      <t xml:space="preserve">PLACAS DE EMERGÊNCIA (ABRIGO DE MANGUEIRA E HIDRANTES) - PLACA EM PVC 2mm, ANTI
</t>
    </r>
    <r>
      <rPr>
        <b/>
        <sz val="5.5"/>
        <rFont val="Arial"/>
        <family val="2"/>
      </rPr>
      <t>CHAMAS. (DIMENSÃO 20X20cm)</t>
    </r>
  </si>
  <si>
    <r>
      <rPr>
        <b/>
        <sz val="5.5"/>
        <rFont val="Arial"/>
        <family val="2"/>
      </rPr>
      <t>06.01.304</t>
    </r>
  </si>
  <si>
    <r>
      <rPr>
        <b/>
        <sz val="5.5"/>
        <rFont val="Arial"/>
        <family val="2"/>
      </rPr>
      <t>Eletrodutos</t>
    </r>
  </si>
  <si>
    <r>
      <rPr>
        <b/>
        <sz val="5.5"/>
        <rFont val="Arial"/>
        <family val="2"/>
      </rPr>
      <t>06.01.304.01</t>
    </r>
  </si>
  <si>
    <r>
      <rPr>
        <b/>
        <sz val="5.5"/>
        <rFont val="Arial"/>
        <family val="2"/>
      </rPr>
      <t>FORNECIMENTO DE ELETRODUTO DE AÇO</t>
    </r>
  </si>
  <si>
    <r>
      <rPr>
        <sz val="5.5"/>
        <rFont val="Arial"/>
        <family val="2"/>
      </rPr>
      <t>SINAPI 00021128</t>
    </r>
  </si>
  <si>
    <r>
      <rPr>
        <sz val="5.5"/>
        <rFont val="Arial"/>
        <family val="2"/>
      </rPr>
      <t>ELETRODUTO EM ACO GALVANIZADO</t>
    </r>
  </si>
  <si>
    <r>
      <rPr>
        <sz val="5.5"/>
        <color rgb="FFFF0000"/>
        <rFont val="Arial"/>
        <family val="2"/>
      </rPr>
      <t xml:space="preserve">OBS: composição do SINAPI 95745  utilizada como base.                                                                                                                                         </t>
    </r>
    <r>
      <rPr>
        <sz val="5.5"/>
        <rFont val="Arial"/>
        <family val="2"/>
      </rPr>
      <t>PREÇO TOTAL (c/ taxa):</t>
    </r>
  </si>
  <si>
    <r>
      <rPr>
        <b/>
        <sz val="5.5"/>
        <rFont val="Arial"/>
        <family val="2"/>
      </rPr>
      <t>06.01.304.02</t>
    </r>
  </si>
  <si>
    <r>
      <rPr>
        <b/>
        <sz val="5.5"/>
        <rFont val="Arial"/>
        <family val="2"/>
      </rPr>
      <t>INSTALAÇÃO DE ELETRODUTO DE AÇO</t>
    </r>
  </si>
  <si>
    <r>
      <rPr>
        <sz val="5.5"/>
        <rFont val="Arial"/>
        <family val="2"/>
      </rPr>
      <t>SINAPI 91170</t>
    </r>
  </si>
  <si>
    <r>
      <rPr>
        <sz val="5.5"/>
        <rFont val="Arial"/>
        <family val="2"/>
      </rPr>
      <t>FIXAÇÃO DE TUBOS HORIZONTAIS DE PVC, CPVC</t>
    </r>
  </si>
  <si>
    <r>
      <rPr>
        <sz val="5.5"/>
        <rFont val="Arial"/>
        <family val="2"/>
      </rPr>
      <t>SINAPI 95753</t>
    </r>
  </si>
  <si>
    <r>
      <rPr>
        <sz val="5.5"/>
        <rFont val="Arial"/>
        <family val="2"/>
      </rPr>
      <t>LUVA DE EMENDA PARA ELETRODUTO, AÇO</t>
    </r>
  </si>
  <si>
    <r>
      <rPr>
        <sz val="5.5"/>
        <rFont val="Arial"/>
        <family val="2"/>
      </rPr>
      <t>UN</t>
    </r>
  </si>
  <si>
    <r>
      <rPr>
        <b/>
        <sz val="5.5"/>
        <rFont val="Arial"/>
        <family val="2"/>
      </rPr>
      <t>06.01.306</t>
    </r>
  </si>
  <si>
    <r>
      <rPr>
        <b/>
        <sz val="5.5"/>
        <rFont val="Arial"/>
        <family val="2"/>
      </rPr>
      <t>Caixas de passagem</t>
    </r>
  </si>
  <si>
    <r>
      <rPr>
        <b/>
        <sz val="5.5"/>
        <rFont val="Arial"/>
        <family val="2"/>
      </rPr>
      <t xml:space="preserve">Fornecimento e instalação de Tampa cega Ø 3/4"
</t>
    </r>
    <r>
      <rPr>
        <b/>
        <sz val="5.5"/>
        <rFont val="Arial"/>
        <family val="2"/>
      </rPr>
      <t>para conduletes em aluminínio.</t>
    </r>
  </si>
  <si>
    <r>
      <rPr>
        <b/>
        <sz val="5.5"/>
        <rFont val="Arial"/>
        <family val="2"/>
      </rPr>
      <t>UN</t>
    </r>
  </si>
  <si>
    <r>
      <rPr>
        <sz val="5.5"/>
        <rFont val="Arial"/>
        <family val="2"/>
      </rPr>
      <t>ORSE 3954</t>
    </r>
  </si>
  <si>
    <r>
      <rPr>
        <sz val="5.5"/>
        <rFont val="Arial"/>
        <family val="2"/>
      </rPr>
      <t>Tampa cega 3/4" p/condulete em alumínio fundido</t>
    </r>
  </si>
  <si>
    <r>
      <rPr>
        <sz val="5.5"/>
        <color rgb="FFFF0000"/>
        <rFont val="Arial"/>
        <family val="2"/>
      </rPr>
      <t>OBS:composição do AGETOP 072390 utilizada como base.</t>
    </r>
  </si>
  <si>
    <r>
      <rPr>
        <b/>
        <sz val="5.5"/>
        <rFont val="Arial"/>
        <family val="2"/>
      </rPr>
      <t xml:space="preserve">Fornecimento e instalação de Tampa para caixa de derivação 4"x2" Em alumínio,  com 1 posto para tomada 2P+T 10A.  Ref.: Tramontina, Pial Legrand ou
</t>
    </r>
    <r>
      <rPr>
        <b/>
        <sz val="5.5"/>
        <rFont val="Arial"/>
        <family val="2"/>
      </rPr>
      <t>equivalentes técnicos.</t>
    </r>
  </si>
  <si>
    <r>
      <rPr>
        <sz val="5.5"/>
        <rFont val="Arial"/>
        <family val="2"/>
      </rPr>
      <t>SINAPI 00038092</t>
    </r>
  </si>
  <si>
    <r>
      <rPr>
        <sz val="5.5"/>
        <rFont val="Arial"/>
        <family val="2"/>
      </rPr>
      <t xml:space="preserve">ESPELHO / PLACA DE 1 POSTO 4" X 2", PARA
</t>
    </r>
    <r>
      <rPr>
        <sz val="5.5"/>
        <rFont val="Arial"/>
        <family val="2"/>
      </rPr>
      <t>INSTALACAO DE TOMADAS E INTERRUPTORES</t>
    </r>
  </si>
  <si>
    <r>
      <rPr>
        <sz val="5.5"/>
        <color rgb="FFFF0000"/>
        <rFont val="Arial"/>
        <family val="2"/>
      </rPr>
      <t>OBS:composição do AGETOP 072430 utilizada como base.</t>
    </r>
  </si>
  <si>
    <r>
      <rPr>
        <b/>
        <sz val="5.5"/>
        <rFont val="Arial"/>
        <family val="2"/>
      </rPr>
      <t>06.01.401</t>
    </r>
  </si>
  <si>
    <r>
      <rPr>
        <b/>
        <sz val="5.5"/>
        <rFont val="Arial"/>
        <family val="2"/>
      </rPr>
      <t>Luminárias</t>
    </r>
  </si>
  <si>
    <r>
      <rPr>
        <b/>
        <sz val="5.5"/>
        <rFont val="Arial"/>
        <family val="2"/>
      </rPr>
      <t>06.01.401.01</t>
    </r>
  </si>
  <si>
    <r>
      <rPr>
        <b/>
        <sz val="5.5"/>
        <rFont val="Arial"/>
        <family val="2"/>
      </rPr>
      <t>Fornecimento e Instalação de Bloco Autônomo de identificação saída de emergência, em LED VERDE alto brilho, face única, com a palavra SAÍDA,  com bateria Niquel-Cádmio e autonomia superior a 1 hora. Ref.: 01651 da Ilumac ou equivalentes técnicos.</t>
    </r>
  </si>
  <si>
    <r>
      <rPr>
        <sz val="5.5"/>
        <rFont val="Arial"/>
        <family val="2"/>
      </rPr>
      <t>mercado</t>
    </r>
  </si>
  <si>
    <r>
      <rPr>
        <sz val="5.5"/>
        <rFont val="Arial"/>
        <family val="2"/>
      </rPr>
      <t>Bloco Autônomo de identificação saída de emergência, em LED VERDE alto brilho, face única, com a palavra SAÍDA,  com bateria Niquel-Cádmio e autonomia superior a 1 hora. Ref.: 01651 da Ilumac ou equivalentes técnicos.</t>
    </r>
  </si>
  <si>
    <r>
      <rPr>
        <sz val="5.5"/>
        <color rgb="FFFF0000"/>
        <rFont val="Arial"/>
        <family val="2"/>
      </rPr>
      <t>OBS:composição do ORSE 11866 utilizada como base.</t>
    </r>
  </si>
  <si>
    <r>
      <rPr>
        <b/>
        <sz val="5.5"/>
        <rFont val="Arial"/>
        <family val="2"/>
      </rPr>
      <t>06.01.401.02</t>
    </r>
  </si>
  <si>
    <r>
      <rPr>
        <b/>
        <sz val="5.5"/>
        <rFont val="Arial"/>
        <family val="2"/>
      </rPr>
      <t>Fornecimento e Instalação de Bloco Autônomo de identificação saída de emergência, em LED VERDE alto brilho , face única, com a palavra SAÍDA E SETA , com bateria Niquel-Cádmio e autonomia superior a 1 hora. Ref.: 01652 da Ilumac ou equivalentes técnicos.</t>
    </r>
  </si>
  <si>
    <r>
      <rPr>
        <sz val="5.5"/>
        <rFont val="Arial"/>
        <family val="2"/>
      </rPr>
      <t xml:space="preserve">Bloco Autônomo de identificação saída de emergência, em LED VERDE alto brilho , face única, com a palavra SAÍDA E SETA ,  com bateria Niquel-Cádmio e autonomia superior a 1 hora. Ref.: 01652 da Ilumac ou
</t>
    </r>
    <r>
      <rPr>
        <sz val="5.5"/>
        <rFont val="Arial"/>
        <family val="2"/>
      </rPr>
      <t>equivalentes técnicos.</t>
    </r>
  </si>
  <si>
    <r>
      <rPr>
        <b/>
        <sz val="5.5"/>
        <rFont val="Arial"/>
        <family val="2"/>
      </rPr>
      <t>06.01.401.03</t>
    </r>
  </si>
  <si>
    <r>
      <rPr>
        <b/>
        <sz val="5.5"/>
        <rFont val="Arial"/>
        <family val="2"/>
      </rPr>
      <t xml:space="preserve">Fornecimento de Bloco autônomo para iluminação de emergência LED 3W, autonomia superior a 4 horas.
</t>
    </r>
    <r>
      <rPr>
        <b/>
        <sz val="5.5"/>
        <rFont val="Arial"/>
        <family val="2"/>
      </rPr>
      <t xml:space="preserve">Ref.: BLA 102 da Engesul ou ILED40 da Ilumac ou
</t>
    </r>
    <r>
      <rPr>
        <b/>
        <sz val="5.5"/>
        <rFont val="Arial"/>
        <family val="2"/>
      </rPr>
      <t>equivalentes técnicos</t>
    </r>
  </si>
  <si>
    <r>
      <rPr>
        <sz val="5.5"/>
        <rFont val="Arial"/>
        <family val="2"/>
      </rPr>
      <t>Bloco autônomo para iluminação de emergência LED 3W, autonomia superior a 4 horas. Ref.: BLA 102 da Engesul ou ILED40 da Ilumac ou equivalentes técnicos</t>
    </r>
  </si>
  <si>
    <r>
      <rPr>
        <b/>
        <sz val="5.5"/>
        <rFont val="Arial"/>
        <family val="2"/>
      </rPr>
      <t>06.01.401.04</t>
    </r>
  </si>
  <si>
    <r>
      <rPr>
        <b/>
        <sz val="5.5"/>
        <rFont val="Arial"/>
        <family val="2"/>
      </rPr>
      <t xml:space="preserve">Instalação de Bloco autônomo para iluminação de emergência LED 3W, autonomia superior a 4 horas. Ref.: BLA 102 da Engesul ou ILED40 da Ilumac ou
</t>
    </r>
    <r>
      <rPr>
        <b/>
        <sz val="5.5"/>
        <rFont val="Arial"/>
        <family val="2"/>
      </rPr>
      <t>equivalentes técnicos</t>
    </r>
  </si>
  <si>
    <r>
      <rPr>
        <b/>
        <sz val="5.5"/>
        <rFont val="Arial"/>
        <family val="2"/>
      </rPr>
      <t>06.01.404</t>
    </r>
  </si>
  <si>
    <r>
      <rPr>
        <b/>
        <sz val="5.5"/>
        <rFont val="Arial"/>
        <family val="2"/>
      </rPr>
      <t>TOMADAS</t>
    </r>
  </si>
  <si>
    <r>
      <rPr>
        <b/>
        <sz val="5.5"/>
        <rFont val="Arial"/>
        <family val="2"/>
      </rPr>
      <t>06.01.404.01</t>
    </r>
  </si>
  <si>
    <r>
      <rPr>
        <b/>
        <sz val="5.5"/>
        <rFont val="Arial"/>
        <family val="2"/>
      </rPr>
      <t xml:space="preserve">FORNECIMENTO E INSTALAÇÃO DE TOMADA DE
</t>
    </r>
    <r>
      <rPr>
        <b/>
        <sz val="5.5"/>
        <rFont val="Arial"/>
        <family val="2"/>
      </rPr>
      <t>SOBREPOR 10A/250V 2P+T</t>
    </r>
  </si>
  <si>
    <r>
      <rPr>
        <sz val="5.5"/>
        <rFont val="Arial"/>
        <family val="2"/>
      </rPr>
      <t>SINAPI 00012147</t>
    </r>
  </si>
  <si>
    <r>
      <rPr>
        <sz val="5.5"/>
        <rFont val="Arial"/>
        <family val="2"/>
      </rPr>
      <t xml:space="preserve">TOMADA 2P+T 10A, 250V, CONJUNTO MONTADO
</t>
    </r>
    <r>
      <rPr>
        <sz val="5.5"/>
        <rFont val="Arial"/>
        <family val="2"/>
      </rPr>
      <t>PARA SOBREPOR 4" X 2" (CAIXA + MODULO)</t>
    </r>
  </si>
  <si>
    <r>
      <rPr>
        <sz val="5.5"/>
        <color rgb="FFFF0000"/>
        <rFont val="Arial"/>
        <family val="2"/>
      </rPr>
      <t>OBS:composição do ORSE 9922 utilizada como base.</t>
    </r>
  </si>
  <si>
    <r>
      <rPr>
        <b/>
        <sz val="5.5"/>
        <rFont val="Arial"/>
        <family val="2"/>
      </rPr>
      <t>06.01.502</t>
    </r>
  </si>
  <si>
    <r>
      <rPr>
        <b/>
        <sz val="5.5"/>
        <rFont val="Arial"/>
        <family val="2"/>
      </rPr>
      <t>Conectores e terminais</t>
    </r>
  </si>
  <si>
    <r>
      <rPr>
        <b/>
        <sz val="5.5"/>
        <rFont val="Arial"/>
        <family val="2"/>
      </rPr>
      <t>06.01.502.01</t>
    </r>
  </si>
  <si>
    <r>
      <rPr>
        <b/>
        <sz val="5.5"/>
        <rFont val="Arial"/>
        <family val="2"/>
      </rPr>
      <t>Fornecimento e Instalação de terminal aéreo em aço galvanizado a fogo, com base horizontal com 2 furos, h=600mm, com acessórios para fixação. Ref.: TEL- 2056 Termotécnica ou equivalentes técnicos.</t>
    </r>
  </si>
  <si>
    <r>
      <rPr>
        <sz val="5.5"/>
        <rFont val="Arial"/>
        <family val="2"/>
      </rPr>
      <t>CPOS P.19.000.092009</t>
    </r>
  </si>
  <si>
    <r>
      <rPr>
        <sz val="5.5"/>
        <rFont val="Arial"/>
        <family val="2"/>
      </rPr>
      <t xml:space="preserve">Captor terminal aéreo h= 600mm,Ø 3/8´ galvanizado a fogo, ref. PRT-152A/156A/160A/164A Paratec,PK- 0034/0083/0097/0177 Paraklin, TEL-040/050/051/052
</t>
    </r>
    <r>
      <rPr>
        <sz val="5.5"/>
        <rFont val="Arial"/>
        <family val="2"/>
      </rPr>
      <t>Termotécnica</t>
    </r>
  </si>
  <si>
    <r>
      <rPr>
        <sz val="5.5"/>
        <color rgb="FFFF0000"/>
        <rFont val="Arial"/>
        <family val="2"/>
      </rPr>
      <t>OBS:composição do CPOS 42.01.098 utilizada como base.</t>
    </r>
  </si>
  <si>
    <r>
      <rPr>
        <b/>
        <sz val="5.5"/>
        <rFont val="Arial"/>
        <family val="2"/>
      </rPr>
      <t>06.01.502.02</t>
    </r>
  </si>
  <si>
    <r>
      <rPr>
        <b/>
        <sz val="5.5"/>
        <rFont val="Arial"/>
        <family val="2"/>
      </rPr>
      <t xml:space="preserve">Fornecimento e Instalação de Terminal Tipo Compressão para cabo de #50mm² com dois furos. Ref.: TEL-5177 Termotécnica ou equivalentes
</t>
    </r>
    <r>
      <rPr>
        <b/>
        <sz val="5.5"/>
        <rFont val="Arial"/>
        <family val="2"/>
      </rPr>
      <t>técnicos.</t>
    </r>
  </si>
  <si>
    <r>
      <rPr>
        <sz val="5.5"/>
        <rFont val="Arial"/>
        <family val="2"/>
      </rPr>
      <t>SETOP 99900.1.53</t>
    </r>
  </si>
  <si>
    <r>
      <rPr>
        <sz val="5.5"/>
        <rFont val="Arial"/>
        <family val="2"/>
      </rPr>
      <t xml:space="preserve">TERMINAL A COMPRESSAO EM COBRE ESTANHADO
</t>
    </r>
    <r>
      <rPr>
        <sz val="5.5"/>
        <rFont val="Arial"/>
        <family val="2"/>
      </rPr>
      <t>2 FUROS PARA CABO 50 MM2</t>
    </r>
  </si>
  <si>
    <r>
      <rPr>
        <sz val="5.5"/>
        <color rgb="FFFF0000"/>
        <rFont val="Arial"/>
        <family val="2"/>
      </rPr>
      <t>OBS:composição do SETOP SPDA-TER-050 utilizada como base.</t>
    </r>
  </si>
  <si>
    <r>
      <rPr>
        <b/>
        <sz val="5.5"/>
        <rFont val="Arial"/>
        <family val="2"/>
      </rPr>
      <t>06.01.502.03</t>
    </r>
  </si>
  <si>
    <r>
      <rPr>
        <b/>
        <sz val="5.5"/>
        <rFont val="Arial"/>
        <family val="2"/>
      </rPr>
      <t xml:space="preserve">Fornecimento e Instalação de Terminal Tipo Compressão para cabo de #35mm² com um furo. Ref.: TEL-5135 Termotécnica ou equivalentes
</t>
    </r>
    <r>
      <rPr>
        <b/>
        <sz val="5.5"/>
        <rFont val="Arial"/>
        <family val="2"/>
      </rPr>
      <t>técnicos.</t>
    </r>
  </si>
  <si>
    <r>
      <rPr>
        <sz val="5.5"/>
        <rFont val="Arial"/>
        <family val="2"/>
      </rPr>
      <t>SINAPI 00001577</t>
    </r>
  </si>
  <si>
    <r>
      <rPr>
        <sz val="5.5"/>
        <rFont val="Arial"/>
        <family val="2"/>
      </rPr>
      <t>TERMINAL A COMPRESSAO EM COBRE ESTANHADO PARA CABO 35 MM2, 1 FURO E 1 COMPRESSAO, PARA PARAFUSO DE FIXACAO M8</t>
    </r>
  </si>
  <si>
    <r>
      <rPr>
        <b/>
        <sz val="5.5"/>
        <rFont val="Arial"/>
        <family val="2"/>
      </rPr>
      <t>06.01.502.04</t>
    </r>
  </si>
  <si>
    <r>
      <rPr>
        <b/>
        <sz val="5.5"/>
        <rFont val="Arial"/>
        <family val="2"/>
      </rPr>
      <t>Fornecimento e Instalação de Conector Cabo-Haste Estanhado Para Dois Cabos de Cobre 16-70mm² com grampo U, porcas e arruelas em Aço GF. Ref.: TEL- 581 Termotécnica ou equivalentes técnicos.</t>
    </r>
  </si>
  <si>
    <r>
      <rPr>
        <sz val="5.5"/>
        <rFont val="Arial"/>
        <family val="2"/>
      </rPr>
      <t>SETOP 99900.1.35</t>
    </r>
  </si>
  <si>
    <r>
      <rPr>
        <sz val="5.5"/>
        <rFont val="Arial"/>
        <family val="2"/>
      </rPr>
      <t xml:space="preserve">CONECTOR CABO-HASTE EM BRONZE NATURAL
</t>
    </r>
    <r>
      <rPr>
        <sz val="5.5"/>
        <rFont val="Arial"/>
        <family val="2"/>
      </rPr>
      <t>PARA DOIS CABOS DE COBRE DE 16-70 MM²</t>
    </r>
  </si>
  <si>
    <r>
      <rPr>
        <sz val="5.5"/>
        <color rgb="FFFF0000"/>
        <rFont val="Arial"/>
        <family val="2"/>
      </rPr>
      <t>OBS:composição do SETOP SPDA-CON-025 utilizada como base.</t>
    </r>
  </si>
  <si>
    <r>
      <rPr>
        <b/>
        <sz val="5.5"/>
        <rFont val="Arial"/>
        <family val="2"/>
      </rPr>
      <t>06.01.503</t>
    </r>
  </si>
  <si>
    <r>
      <rPr>
        <b/>
        <sz val="5.5"/>
        <rFont val="Arial"/>
        <family val="2"/>
      </rPr>
      <t>Isoladores</t>
    </r>
  </si>
  <si>
    <r>
      <rPr>
        <b/>
        <sz val="5.5"/>
        <rFont val="Arial"/>
        <family val="2"/>
      </rPr>
      <t>06.01.503.01</t>
    </r>
  </si>
  <si>
    <r>
      <rPr>
        <b/>
        <sz val="5.5"/>
        <rFont val="Arial"/>
        <family val="2"/>
      </rPr>
      <t>Fornecimento de Barra Chata de Alumínio de 7/8"x1/8"x3m com furos, com acessórios para fixação. Ref.: TEL-771 Termotécnica ou equivalentes técnicos.</t>
    </r>
  </si>
  <si>
    <r>
      <rPr>
        <sz val="5.5"/>
        <rFont val="Arial"/>
        <family val="2"/>
      </rPr>
      <t>IOPES 026877</t>
    </r>
  </si>
  <si>
    <r>
      <rPr>
        <sz val="5.5"/>
        <rFont val="Arial"/>
        <family val="2"/>
      </rPr>
      <t xml:space="preserve">PARAFUSO AUTOATARRACHANTE DIM 4.2X32MM
</t>
    </r>
    <r>
      <rPr>
        <sz val="5.5"/>
        <rFont val="Arial"/>
        <family val="2"/>
      </rPr>
      <t>REF TEL5333</t>
    </r>
  </si>
  <si>
    <r>
      <rPr>
        <sz val="5.5"/>
        <rFont val="Arial"/>
        <family val="2"/>
      </rPr>
      <t>IOPES 026894</t>
    </r>
  </si>
  <si>
    <r>
      <rPr>
        <sz val="5.5"/>
        <rFont val="Arial"/>
        <family val="2"/>
      </rPr>
      <t>BUCHA DE NYLON N.º6 REF.: TEL-5306</t>
    </r>
  </si>
  <si>
    <r>
      <rPr>
        <sz val="5.5"/>
        <rFont val="Arial"/>
        <family val="2"/>
      </rPr>
      <t>IOPES 048701</t>
    </r>
  </si>
  <si>
    <r>
      <rPr>
        <sz val="5.5"/>
        <rFont val="Arial"/>
        <family val="2"/>
      </rPr>
      <t xml:space="preserve">BARRA CHATA EM ALUMINIO 7/8" X 1/8" X 3M
</t>
    </r>
    <r>
      <rPr>
        <sz val="5.5"/>
        <rFont val="Arial"/>
        <family val="2"/>
      </rPr>
      <t>(70MM2) TEL-711</t>
    </r>
  </si>
  <si>
    <r>
      <rPr>
        <sz val="5.5"/>
        <color rgb="FFFF0000"/>
        <rFont val="Arial"/>
        <family val="2"/>
      </rPr>
      <t>OBS:composição do IOPES 160326 utilizada como base.</t>
    </r>
  </si>
  <si>
    <r>
      <rPr>
        <b/>
        <sz val="5.5"/>
        <rFont val="Arial"/>
        <family val="2"/>
      </rPr>
      <t>06.01.503.02</t>
    </r>
  </si>
  <si>
    <r>
      <rPr>
        <b/>
        <sz val="5.5"/>
        <rFont val="Arial"/>
        <family val="2"/>
      </rPr>
      <t xml:space="preserve">Instalação de Barra Chata de Alumínio de 7/8"x1/8"x3m com furos, com acessórios para fixação. Ref.: TEL-771 Termotécnica ou equivalentes
</t>
    </r>
    <r>
      <rPr>
        <b/>
        <sz val="5.5"/>
        <rFont val="Arial"/>
        <family val="2"/>
      </rPr>
      <t>técnicos.</t>
    </r>
  </si>
  <si>
    <r>
      <rPr>
        <b/>
        <sz val="5.5"/>
        <rFont val="Arial"/>
        <family val="2"/>
      </rPr>
      <t>06.01.504</t>
    </r>
  </si>
  <si>
    <r>
      <rPr>
        <b/>
        <sz val="5.5"/>
        <rFont val="Arial"/>
        <family val="2"/>
      </rPr>
      <t>Cabos de descida</t>
    </r>
  </si>
  <si>
    <r>
      <rPr>
        <b/>
        <sz val="5.5"/>
        <rFont val="Arial"/>
        <family val="2"/>
      </rPr>
      <t>06.01.504.02</t>
    </r>
  </si>
  <si>
    <r>
      <rPr>
        <b/>
        <sz val="5.5"/>
        <rFont val="Arial"/>
        <family val="2"/>
      </rPr>
      <t xml:space="preserve">FORNECIMENTO DE CORDOALHA DE COBRE NU 50
</t>
    </r>
    <r>
      <rPr>
        <b/>
        <sz val="5.5"/>
        <rFont val="Arial"/>
        <family val="2"/>
      </rPr>
      <t>MM², ENTERRADA, SEM ISOLADOR</t>
    </r>
  </si>
  <si>
    <r>
      <rPr>
        <sz val="5.5"/>
        <rFont val="Arial"/>
        <family val="2"/>
      </rPr>
      <t>SINAPI 00000867</t>
    </r>
  </si>
  <si>
    <r>
      <rPr>
        <sz val="5.5"/>
        <rFont val="Arial"/>
        <family val="2"/>
      </rPr>
      <t>CABO DE COBRE NU 50 MM2 MEIO-DURO</t>
    </r>
  </si>
  <si>
    <r>
      <rPr>
        <sz val="5.5"/>
        <color rgb="FFFF0000"/>
        <rFont val="Arial"/>
        <family val="2"/>
      </rPr>
      <t>OBS:composição do SINAPI 96977 utilizada como base.</t>
    </r>
  </si>
  <si>
    <r>
      <rPr>
        <b/>
        <sz val="5.5"/>
        <rFont val="Arial"/>
        <family val="2"/>
      </rPr>
      <t>06.01.504.03</t>
    </r>
  </si>
  <si>
    <r>
      <rPr>
        <b/>
        <sz val="5.5"/>
        <rFont val="Arial"/>
        <family val="2"/>
      </rPr>
      <t xml:space="preserve">INSTALAÇÃO DE CORDOALHA DE COBRE NU 50
</t>
    </r>
    <r>
      <rPr>
        <b/>
        <sz val="5.5"/>
        <rFont val="Arial"/>
        <family val="2"/>
      </rPr>
      <t>MM², ENTERRADA, SEM ISOLADOR</t>
    </r>
  </si>
  <si>
    <r>
      <rPr>
        <b/>
        <sz val="5.5"/>
        <rFont val="Arial"/>
        <family val="2"/>
      </rPr>
      <t>06.01.507</t>
    </r>
  </si>
  <si>
    <r>
      <rPr>
        <b/>
        <sz val="5.5"/>
        <rFont val="Arial"/>
        <family val="2"/>
      </rPr>
      <t>Mastro</t>
    </r>
  </si>
  <si>
    <r>
      <rPr>
        <b/>
        <sz val="5.5"/>
        <rFont val="Arial"/>
        <family val="2"/>
      </rPr>
      <t>06.01.507.01</t>
    </r>
  </si>
  <si>
    <r>
      <rPr>
        <b/>
        <sz val="5.5"/>
        <rFont val="Arial"/>
        <family val="2"/>
      </rPr>
      <t xml:space="preserve">Fornecimento e Instalação de Base em alumínio
</t>
    </r>
    <r>
      <rPr>
        <b/>
        <sz val="5.5"/>
        <rFont val="Arial"/>
        <family val="2"/>
      </rPr>
      <t xml:space="preserve">fundido para mastros Ø 2" . Ref.: TEL-075
</t>
    </r>
    <r>
      <rPr>
        <b/>
        <sz val="5.5"/>
        <rFont val="Arial"/>
        <family val="2"/>
      </rPr>
      <t>Termotécnica ou equivalentes técnicos.</t>
    </r>
  </si>
  <si>
    <r>
      <rPr>
        <sz val="5.5"/>
        <rFont val="Arial"/>
        <family val="2"/>
      </rPr>
      <t>SINAPI 00010956</t>
    </r>
  </si>
  <si>
    <r>
      <rPr>
        <sz val="5.5"/>
        <rFont val="Arial"/>
        <family val="2"/>
      </rPr>
      <t xml:space="preserve">BASE PARA MASTRO DE PARA-RAIOS DIAMETRO
</t>
    </r>
    <r>
      <rPr>
        <sz val="5.5"/>
        <rFont val="Arial"/>
        <family val="2"/>
      </rPr>
      <t>NOMINAL 2"</t>
    </r>
  </si>
  <si>
    <r>
      <rPr>
        <sz val="5.5"/>
        <color rgb="FFFF0000"/>
        <rFont val="Arial"/>
        <family val="2"/>
      </rPr>
      <t>OBS:composição do SINAPI 96987 utilizada como base.</t>
    </r>
  </si>
  <si>
    <r>
      <rPr>
        <b/>
        <sz val="5.5"/>
        <rFont val="Arial"/>
        <family val="2"/>
      </rPr>
      <t>06.01.507.02</t>
    </r>
  </si>
  <si>
    <r>
      <rPr>
        <b/>
        <sz val="5.5"/>
        <rFont val="Arial"/>
        <family val="2"/>
      </rPr>
      <t xml:space="preserve">Fornecimento e Instalação de Mastros Simples 6
</t>
    </r>
    <r>
      <rPr>
        <b/>
        <sz val="5.5"/>
        <rFont val="Arial"/>
        <family val="2"/>
      </rPr>
      <t xml:space="preserve">metros x Ø 2" com redução para 3/4. Ref.: TEL-475
</t>
    </r>
    <r>
      <rPr>
        <b/>
        <sz val="5.5"/>
        <rFont val="Arial"/>
        <family val="2"/>
      </rPr>
      <t>Termotécnica ou equivalentes técnicos.</t>
    </r>
  </si>
  <si>
    <r>
      <rPr>
        <sz val="5.5"/>
        <rFont val="Arial"/>
        <family val="2"/>
      </rPr>
      <t>CPOS P.19.000.042240</t>
    </r>
  </si>
  <si>
    <r>
      <rPr>
        <sz val="5.5"/>
        <rFont val="Arial"/>
        <family val="2"/>
      </rPr>
      <t xml:space="preserve">Mastro simples galvanizado de 2´, Inclusive luva de
</t>
    </r>
    <r>
      <rPr>
        <sz val="5.5"/>
        <rFont val="Arial"/>
        <family val="2"/>
      </rPr>
      <t>redução, ref. 703 Paraklin ou equivalente</t>
    </r>
  </si>
  <si>
    <r>
      <rPr>
        <sz val="5.5"/>
        <color rgb="FFFF0000"/>
        <rFont val="Arial"/>
        <family val="2"/>
      </rPr>
      <t>OBS:composição do SINAPI 96988 utilizada como base.</t>
    </r>
  </si>
  <si>
    <r>
      <rPr>
        <b/>
        <sz val="5.5"/>
        <rFont val="Arial"/>
        <family val="2"/>
      </rPr>
      <t>06.01.507.03</t>
    </r>
  </si>
  <si>
    <r>
      <rPr>
        <b/>
        <sz val="5.5"/>
        <rFont val="Arial"/>
        <family val="2"/>
      </rPr>
      <t xml:space="preserve">Fornecimento e Instalação de Conjuntos de Estais com Cordoalhas e Esticadores 2 metros cada Estais x Ø 2 . Ref.: TEL-410 Termotécnica ou equivalentes
</t>
    </r>
    <r>
      <rPr>
        <b/>
        <sz val="5.5"/>
        <rFont val="Arial"/>
        <family val="2"/>
      </rPr>
      <t>técnicos.</t>
    </r>
  </si>
  <si>
    <r>
      <rPr>
        <sz val="5.5"/>
        <rFont val="Arial"/>
        <family val="2"/>
      </rPr>
      <t>IOPES 048784</t>
    </r>
  </si>
  <si>
    <r>
      <rPr>
        <sz val="5.5"/>
        <rFont val="Arial"/>
        <family val="2"/>
      </rPr>
      <t xml:space="preserve">CONJ ESTAIAMENTO TIPO RIGIDO 2M CADA ESTAIS
</t>
    </r>
    <r>
      <rPr>
        <sz val="5.5"/>
        <rFont val="Arial"/>
        <family val="2"/>
      </rPr>
      <t>X 2" - TEL-453</t>
    </r>
  </si>
  <si>
    <r>
      <rPr>
        <b/>
        <sz val="5.5"/>
        <rFont val="Arial"/>
        <family val="2"/>
      </rPr>
      <t>06.01.507.04</t>
    </r>
  </si>
  <si>
    <r>
      <rPr>
        <b/>
        <sz val="5.5"/>
        <rFont val="Arial"/>
        <family val="2"/>
      </rPr>
      <t xml:space="preserve">Fornecimento e Instalação de Conjuntos de Estais com Cordoalhas e Esticadores 8 metros cada Estais x Ø 2". Ref.: TEL-412 Termotécnica ou equivalentes
</t>
    </r>
    <r>
      <rPr>
        <b/>
        <sz val="5.5"/>
        <rFont val="Arial"/>
        <family val="2"/>
      </rPr>
      <t>técnicos.</t>
    </r>
  </si>
  <si>
    <r>
      <rPr>
        <sz val="5.5"/>
        <rFont val="Arial"/>
        <family val="2"/>
      </rPr>
      <t>ORSE 9482</t>
    </r>
  </si>
  <si>
    <r>
      <rPr>
        <sz val="5.5"/>
        <rFont val="Arial"/>
        <family val="2"/>
      </rPr>
      <t>Conjunto de estais 2" para mastro d=2" (pára-raio)</t>
    </r>
  </si>
  <si>
    <r>
      <rPr>
        <b/>
        <sz val="5.5"/>
        <rFont val="Arial"/>
        <family val="2"/>
      </rPr>
      <t>06.01.507.05</t>
    </r>
  </si>
  <si>
    <r>
      <rPr>
        <b/>
        <sz val="5.5"/>
        <rFont val="Arial"/>
        <family val="2"/>
      </rPr>
      <t>Fornecimento e Instalação de Abraçadeiras Guia para Mastros Simples para Duas Descidas Ø 2". Ref.: TEL- 370 Termotécnica ou equivalentes técnicos</t>
    </r>
  </si>
  <si>
    <r>
      <rPr>
        <sz val="5.5"/>
        <rFont val="Arial"/>
        <family val="2"/>
      </rPr>
      <t>SETOP 99900.1.41</t>
    </r>
  </si>
  <si>
    <r>
      <rPr>
        <sz val="5.5"/>
        <rFont val="Arial"/>
        <family val="2"/>
      </rPr>
      <t xml:space="preserve">ABRAÇADEIRA GUIA PARA MASTROS SIMPLES PARA
</t>
    </r>
    <r>
      <rPr>
        <sz val="5.5"/>
        <rFont val="Arial"/>
        <family val="2"/>
      </rPr>
      <t>DUAS DESCIDA 2"</t>
    </r>
  </si>
  <si>
    <r>
      <rPr>
        <sz val="5.5"/>
        <color rgb="FFFF0000"/>
        <rFont val="Arial"/>
        <family val="2"/>
      </rPr>
      <t>OBS:composição do SETOP SPDA-ABR-025 utilizada como base.</t>
    </r>
  </si>
  <si>
    <r>
      <rPr>
        <b/>
        <sz val="5.5"/>
        <rFont val="Arial"/>
        <family val="2"/>
      </rPr>
      <t>06.01.507.06</t>
    </r>
  </si>
  <si>
    <r>
      <rPr>
        <b/>
        <sz val="5.5"/>
        <rFont val="Arial"/>
        <family val="2"/>
      </rPr>
      <t>Fornecimento e Instalação de Abraçadeiras Guia para Mastros Reforçada para Duas Descidas Ø 2". Ref.: TEL-370 Termotécnica ou equivalentes técnicos</t>
    </r>
  </si>
  <si>
    <r>
      <rPr>
        <b/>
        <sz val="5.5"/>
        <rFont val="Arial"/>
        <family val="2"/>
      </rPr>
      <t>06.01.508</t>
    </r>
  </si>
  <si>
    <r>
      <rPr>
        <b/>
        <sz val="5.5"/>
        <rFont val="Arial"/>
        <family val="2"/>
      </rPr>
      <t>Caixa de Inspeção</t>
    </r>
  </si>
  <si>
    <r>
      <rPr>
        <b/>
        <sz val="5.5"/>
        <rFont val="Arial"/>
        <family val="2"/>
      </rPr>
      <t>06.01.508.02</t>
    </r>
  </si>
  <si>
    <r>
      <rPr>
        <b/>
        <sz val="5.5"/>
        <rFont val="Arial"/>
        <family val="2"/>
      </rPr>
      <t xml:space="preserve">Fornecimento e Instalação de Tampa em Ferro Fundido Ø300mm Aba Larga para caixa de inspeção, com acessórios para fixação Ref.: TEL-506
</t>
    </r>
    <r>
      <rPr>
        <b/>
        <sz val="5.5"/>
        <rFont val="Arial"/>
        <family val="2"/>
      </rPr>
      <t>Termotécnica ou equivalentes técnicos.</t>
    </r>
  </si>
  <si>
    <r>
      <rPr>
        <sz val="5.5"/>
        <rFont val="Arial"/>
        <family val="2"/>
      </rPr>
      <t>SBC 063720</t>
    </r>
  </si>
  <si>
    <r>
      <rPr>
        <sz val="5.5"/>
        <rFont val="Arial"/>
        <family val="2"/>
      </rPr>
      <t xml:space="preserve">TAMPAO FERRO DUCTIL B125 AKSESS 400
</t>
    </r>
    <r>
      <rPr>
        <sz val="5.5"/>
        <rFont val="Arial"/>
        <family val="2"/>
      </rPr>
      <t>300x300mm 12,8kg</t>
    </r>
  </si>
  <si>
    <r>
      <rPr>
        <sz val="5.5"/>
        <color rgb="FFFF0000"/>
        <rFont val="Arial"/>
        <family val="2"/>
      </rPr>
      <t>OBS:composição do SBC 053347 utilizada como base.</t>
    </r>
  </si>
  <si>
    <r>
      <rPr>
        <b/>
        <sz val="5.5"/>
        <rFont val="Arial"/>
        <family val="2"/>
      </rPr>
      <t>06.01.509</t>
    </r>
  </si>
  <si>
    <r>
      <rPr>
        <b/>
        <sz val="5.5"/>
        <rFont val="Arial"/>
        <family val="2"/>
      </rPr>
      <t>06.01.509.01</t>
    </r>
  </si>
  <si>
    <r>
      <rPr>
        <b/>
        <sz val="5.5"/>
        <rFont val="Arial"/>
        <family val="2"/>
      </rPr>
      <t>Fornecimento e Instalação de Caixa de equalização c/ barramento de cobre, 9 terminais de pressão e dispositivo de proteção contra surto (DPS). Ref.: TEL- 917 Equibox Compact - Classe 2 da Termotécnica ou equivalentes técnicos</t>
    </r>
  </si>
  <si>
    <r>
      <rPr>
        <sz val="5.5"/>
        <rFont val="Arial"/>
        <family val="2"/>
      </rPr>
      <t>SUDECAP 74.51.16</t>
    </r>
  </si>
  <si>
    <r>
      <rPr>
        <sz val="5.5"/>
        <rFont val="Arial"/>
        <family val="2"/>
      </rPr>
      <t xml:space="preserve">CAIXA EQUALIZACAO 210X210X90mm COM 9
</t>
    </r>
    <r>
      <rPr>
        <sz val="5.5"/>
        <rFont val="Arial"/>
        <family val="2"/>
      </rPr>
      <t>TERMINAIS PARA USO INTERNO</t>
    </r>
  </si>
  <si>
    <r>
      <rPr>
        <sz val="5.5"/>
        <color rgb="FFFF0000"/>
        <rFont val="Arial"/>
        <family val="2"/>
      </rPr>
      <t>OBS:composição do SUDECAP 11.92.17 utilizada como base.</t>
    </r>
  </si>
  <si>
    <r>
      <rPr>
        <b/>
        <sz val="5.5"/>
        <rFont val="Arial"/>
        <family val="2"/>
      </rPr>
      <t>06.01.510</t>
    </r>
  </si>
  <si>
    <r>
      <rPr>
        <b/>
        <sz val="5.5"/>
        <rFont val="Arial"/>
        <family val="2"/>
      </rPr>
      <t>Escavação e reaterro</t>
    </r>
  </si>
  <si>
    <r>
      <rPr>
        <b/>
        <sz val="5.5"/>
        <rFont val="Arial"/>
        <family val="2"/>
      </rPr>
      <t>Fornecimento de Selante em Poliuretano (PU) flexível</t>
    </r>
  </si>
  <si>
    <r>
      <rPr>
        <sz val="5.5"/>
        <rFont val="Arial"/>
        <family val="2"/>
      </rPr>
      <t>IOPES 029337</t>
    </r>
  </si>
  <si>
    <r>
      <rPr>
        <sz val="5.5"/>
        <rFont val="Arial"/>
        <family val="2"/>
      </rPr>
      <t xml:space="preserve">SELANTE A BASE DE POLIURETANO SIKAFLEX
</t>
    </r>
    <r>
      <rPr>
        <sz val="5.5"/>
        <rFont val="Arial"/>
        <family val="2"/>
      </rPr>
      <t>UNIVERSAL OU EQUIVALENTE (CARTUCHO COM 300ML)</t>
    </r>
  </si>
  <si>
    <r>
      <rPr>
        <sz val="5.5"/>
        <color rgb="FFFF0000"/>
        <rFont val="Arial"/>
        <family val="2"/>
      </rPr>
      <t>OBS:composição do SUDECAP 11.92.46 utilizada como base.</t>
    </r>
  </si>
  <si>
    <r>
      <rPr>
        <b/>
        <sz val="5.5"/>
        <rFont val="Arial"/>
        <family val="2"/>
      </rPr>
      <t>06.01.511</t>
    </r>
  </si>
  <si>
    <r>
      <rPr>
        <b/>
        <sz val="5.5"/>
        <rFont val="Arial"/>
        <family val="2"/>
      </rPr>
      <t>Medição</t>
    </r>
  </si>
  <si>
    <r>
      <rPr>
        <b/>
        <sz val="5.5"/>
        <rFont val="Arial"/>
        <family val="2"/>
      </rPr>
      <t>06.01.511.01</t>
    </r>
  </si>
  <si>
    <r>
      <rPr>
        <b/>
        <sz val="5.5"/>
        <rFont val="Arial"/>
        <family val="2"/>
      </rPr>
      <t xml:space="preserve">Serviço de Medição de resistência de aterramento com aparelho aferido, com apresentação de laudo e
</t>
    </r>
    <r>
      <rPr>
        <b/>
        <sz val="5.5"/>
        <rFont val="Arial"/>
        <family val="2"/>
      </rPr>
      <t>ART.</t>
    </r>
  </si>
  <si>
    <r>
      <rPr>
        <sz val="5.5"/>
        <rFont val="Arial"/>
        <family val="2"/>
      </rPr>
      <t>SBC 048751</t>
    </r>
  </si>
  <si>
    <r>
      <rPr>
        <sz val="5.5"/>
        <rFont val="Arial"/>
        <family val="2"/>
      </rPr>
      <t>CONSULTORIA TABELA ABCE ARQUITETO SENIOR</t>
    </r>
  </si>
  <si>
    <r>
      <rPr>
        <sz val="5.5"/>
        <rFont val="Arial"/>
        <family val="2"/>
      </rPr>
      <t>TABELA 2018 CREA DF</t>
    </r>
  </si>
  <si>
    <r>
      <rPr>
        <sz val="5.5"/>
        <rFont val="Arial"/>
        <family val="2"/>
      </rPr>
      <t>TAXA PARA OBRAS ACIMA DE R$15.000,01</t>
    </r>
  </si>
  <si>
    <r>
      <rPr>
        <sz val="5.5"/>
        <color rgb="FFFF0000"/>
        <rFont val="Arial"/>
        <family val="2"/>
      </rPr>
      <t>OBS:composição do SBC 078016 utilizada como base.</t>
    </r>
  </si>
  <si>
    <r>
      <rPr>
        <b/>
        <sz val="5.5"/>
        <rFont val="Arial"/>
        <family val="2"/>
      </rPr>
      <t>06.03.100</t>
    </r>
  </si>
  <si>
    <r>
      <rPr>
        <b/>
        <sz val="5.5"/>
        <rFont val="Arial"/>
        <family val="2"/>
      </rPr>
      <t>Painéis de Supervisão</t>
    </r>
  </si>
  <si>
    <r>
      <rPr>
        <b/>
        <sz val="5.5"/>
        <rFont val="Arial"/>
        <family val="2"/>
      </rPr>
      <t>06.03.101</t>
    </r>
  </si>
  <si>
    <r>
      <rPr>
        <b/>
        <sz val="5.5"/>
        <rFont val="Arial"/>
        <family val="2"/>
      </rPr>
      <t xml:space="preserve">Fornecimento de Central de Alarme de Incêndio com
</t>
    </r>
    <r>
      <rPr>
        <b/>
        <sz val="5.5"/>
        <rFont val="Arial"/>
        <family val="2"/>
      </rPr>
      <t>um laço. Ref.: J-NET-EN54-SC-001 da Global Fire ou equivalente ténicos.</t>
    </r>
  </si>
  <si>
    <r>
      <rPr>
        <sz val="5.5"/>
        <rFont val="Arial"/>
        <family val="2"/>
      </rPr>
      <t>MERCADO</t>
    </r>
  </si>
  <si>
    <r>
      <rPr>
        <sz val="5.5"/>
        <rFont val="Arial"/>
        <family val="2"/>
      </rPr>
      <t>Central de Alarme de Incêndio com um laço. Ref.: J-NET- EN54-SC-001 da Global Fire ou equivalente ténicos.</t>
    </r>
  </si>
  <si>
    <r>
      <rPr>
        <sz val="5.5"/>
        <color rgb="FFFF0000"/>
        <rFont val="Arial"/>
        <family val="2"/>
      </rPr>
      <t>OBS:composição do ORSE 12136 utilizada como base.</t>
    </r>
  </si>
  <si>
    <r>
      <rPr>
        <b/>
        <sz val="5.5"/>
        <rFont val="Arial"/>
        <family val="2"/>
      </rPr>
      <t>06.03.102</t>
    </r>
  </si>
  <si>
    <r>
      <rPr>
        <b/>
        <sz val="5.5"/>
        <rFont val="Arial"/>
        <family val="2"/>
      </rPr>
      <t xml:space="preserve">Instalação de Central de Alarme de Incêndio com um
</t>
    </r>
    <r>
      <rPr>
        <b/>
        <sz val="5.5"/>
        <rFont val="Arial"/>
        <family val="2"/>
      </rPr>
      <t>laço. Ref.: J-NET-EN54-SC-001 da Global Fire ou equivalente ténicos.</t>
    </r>
  </si>
  <si>
    <r>
      <rPr>
        <b/>
        <sz val="5.5"/>
        <rFont val="Arial"/>
        <family val="2"/>
      </rPr>
      <t>06.03.200</t>
    </r>
  </si>
  <si>
    <r>
      <rPr>
        <b/>
        <sz val="5.5"/>
        <rFont val="Arial"/>
        <family val="2"/>
      </rPr>
      <t>Equipamentos de Detecção</t>
    </r>
  </si>
  <si>
    <r>
      <rPr>
        <b/>
        <sz val="5.5"/>
        <rFont val="Arial"/>
        <family val="2"/>
      </rPr>
      <t>06.03.201</t>
    </r>
  </si>
  <si>
    <r>
      <rPr>
        <b/>
        <sz val="5.5"/>
        <rFont val="Arial"/>
        <family val="2"/>
      </rPr>
      <t xml:space="preserve">Fornecimento e Instalação para Acionador Manual Endereçável. Ref.: MCPE A da Global Fire ou
</t>
    </r>
    <r>
      <rPr>
        <b/>
        <sz val="5.5"/>
        <rFont val="Arial"/>
        <family val="2"/>
      </rPr>
      <t>equivalentes técnicos.</t>
    </r>
  </si>
  <si>
    <r>
      <rPr>
        <sz val="5.5"/>
        <rFont val="Arial"/>
        <family val="2"/>
      </rPr>
      <t xml:space="preserve">Acionador Manual Endereçável. Ref.: MCPE A da Global
</t>
    </r>
    <r>
      <rPr>
        <sz val="5.5"/>
        <rFont val="Arial"/>
        <family val="2"/>
      </rPr>
      <t>Fire ou equivalentes técnicos.</t>
    </r>
  </si>
  <si>
    <r>
      <rPr>
        <sz val="5.5"/>
        <color rgb="FFFF0000"/>
        <rFont val="Arial"/>
        <family val="2"/>
      </rPr>
      <t>OBS:composição do SBC 058003 utilizada como base.</t>
    </r>
  </si>
  <si>
    <r>
      <rPr>
        <b/>
        <sz val="5.5"/>
        <rFont val="Arial"/>
        <family val="2"/>
      </rPr>
      <t>06.03.202</t>
    </r>
  </si>
  <si>
    <r>
      <rPr>
        <b/>
        <sz val="5.5"/>
        <rFont val="Arial"/>
        <family val="2"/>
      </rPr>
      <t>Fornecimento e Instalação para Sinalizador AudioVisual Endereçável de parede. Ref.: VALKYRIE ASB da Global Fire ou equivalentes técnicos.</t>
    </r>
  </si>
  <si>
    <r>
      <rPr>
        <sz val="5.5"/>
        <rFont val="Arial"/>
        <family val="2"/>
      </rPr>
      <t>Sinalizador AudioVisual Endereçável de parede. Ref.: VALKYRIE ASB da Global Fire ou equivalentes técnicos.</t>
    </r>
  </si>
  <si>
    <r>
      <rPr>
        <sz val="5.5"/>
        <color rgb="FFFF0000"/>
        <rFont val="Arial"/>
        <family val="2"/>
      </rPr>
      <t>OBS:composição do CPOS 50.05.490 utilizada como base.</t>
    </r>
  </si>
  <si>
    <r>
      <rPr>
        <b/>
        <sz val="5.5"/>
        <rFont val="Arial"/>
        <family val="2"/>
      </rPr>
      <t>06.03.203</t>
    </r>
  </si>
  <si>
    <r>
      <rPr>
        <b/>
        <sz val="5.5"/>
        <rFont val="Arial"/>
        <family val="2"/>
      </rPr>
      <t xml:space="preserve">Fornecimento e Instalação para Sinalizador Áudio Endereçável de parede. Ref.: VALKYRIE AS da Global
</t>
    </r>
    <r>
      <rPr>
        <b/>
        <sz val="5.5"/>
        <rFont val="Arial"/>
        <family val="2"/>
      </rPr>
      <t>Fire ou equivalentes técnicos.</t>
    </r>
  </si>
  <si>
    <r>
      <rPr>
        <sz val="5.5"/>
        <rFont val="Arial"/>
        <family val="2"/>
      </rPr>
      <t>Sinalizador Áudio Endereçável de parede. Ref.: VALKYRIE AS da Global Fire ou equivalentes técnicos.</t>
    </r>
  </si>
  <si>
    <r>
      <rPr>
        <b/>
        <sz val="5.5"/>
        <rFont val="Arial"/>
        <family val="2"/>
      </rPr>
      <t>06.03.400</t>
    </r>
  </si>
  <si>
    <r>
      <rPr>
        <b/>
        <sz val="5.5"/>
        <rFont val="Arial"/>
        <family val="2"/>
      </rPr>
      <t>Cabos e Fios</t>
    </r>
  </si>
  <si>
    <r>
      <rPr>
        <b/>
        <sz val="5.5"/>
        <rFont val="Arial"/>
        <family val="2"/>
      </rPr>
      <t>06.03.401</t>
    </r>
  </si>
  <si>
    <r>
      <rPr>
        <b/>
        <sz val="5.5"/>
        <rFont val="Arial"/>
        <family val="2"/>
      </rPr>
      <t xml:space="preserve">Fornecimento e Instalação de Cabo de cobre blindado com fita de poliester para alarme de incêndio 2x1,50 mm² e condutor dreno 0,5 mm². Ref: Tucano referência CAIP215 (2x1,5mm²) ou
</t>
    </r>
    <r>
      <rPr>
        <b/>
        <sz val="5.5"/>
        <rFont val="Arial"/>
        <family val="2"/>
      </rPr>
      <t>equivalentes técnicos.</t>
    </r>
  </si>
  <si>
    <r>
      <rPr>
        <sz val="5.5"/>
        <rFont val="Arial"/>
        <family val="2"/>
      </rPr>
      <t>CPOS P.23.000.043131</t>
    </r>
  </si>
  <si>
    <r>
      <rPr>
        <sz val="5.5"/>
        <rFont val="Arial"/>
        <family val="2"/>
      </rPr>
      <t>Cabo de cobre flexivel de 2x1,5mm², encordoamento com isolação termoplástico PVC/E 105°C, classe 4, tensão de isolamento 600V, para sistema de detecção incêndio</t>
    </r>
  </si>
  <si>
    <r>
      <rPr>
        <sz val="5.5"/>
        <color rgb="FFFF0000"/>
        <rFont val="Arial"/>
        <family val="2"/>
      </rPr>
      <t>OBS:composição do CPOS 39.12.510 utilizada como base.</t>
    </r>
  </si>
  <si>
    <r>
      <rPr>
        <b/>
        <sz val="5.5"/>
        <rFont val="Arial"/>
        <family val="2"/>
      </rPr>
      <t>06.03.500</t>
    </r>
  </si>
  <si>
    <r>
      <rPr>
        <b/>
        <sz val="5.5"/>
        <rFont val="Arial"/>
        <family val="2"/>
      </rPr>
      <t>Conectores e Terminais</t>
    </r>
  </si>
  <si>
    <r>
      <rPr>
        <b/>
        <sz val="5.5"/>
        <rFont val="Arial"/>
        <family val="2"/>
      </rPr>
      <t>06.03.501</t>
    </r>
  </si>
  <si>
    <r>
      <rPr>
        <b/>
        <sz val="5.5"/>
        <rFont val="Arial"/>
        <family val="2"/>
      </rPr>
      <t>08.01.201</t>
    </r>
  </si>
  <si>
    <r>
      <rPr>
        <b/>
        <sz val="5.5"/>
        <rFont val="Arial"/>
        <family val="2"/>
      </rPr>
      <t>TUBO</t>
    </r>
  </si>
  <si>
    <r>
      <rPr>
        <b/>
        <sz val="5.5"/>
        <rFont val="Arial"/>
        <family val="2"/>
      </rPr>
      <t>08.01.201.04</t>
    </r>
  </si>
  <si>
    <r>
      <rPr>
        <b/>
        <sz val="5.5"/>
        <rFont val="Arial"/>
        <family val="2"/>
      </rPr>
      <t xml:space="preserve">PINTURA  COM FUNDO ANTICORROSIVO (1 DEMÃO)
</t>
    </r>
    <r>
      <rPr>
        <b/>
        <sz val="5.5"/>
        <rFont val="Arial"/>
        <family val="2"/>
      </rPr>
      <t>SOBRE SUPERFICIE METALICA</t>
    </r>
  </si>
  <si>
    <r>
      <rPr>
        <sz val="5.5"/>
        <rFont val="Arial"/>
        <family val="2"/>
      </rPr>
      <t>SINAPI 88310</t>
    </r>
  </si>
  <si>
    <r>
      <rPr>
        <sz val="5.5"/>
        <rFont val="Arial"/>
        <family val="2"/>
      </rPr>
      <t>PINTOR COM ENCARGOS COMPLEMENTARES</t>
    </r>
  </si>
  <si>
    <r>
      <rPr>
        <sz val="5.5"/>
        <rFont val="Arial"/>
        <family val="2"/>
      </rPr>
      <t>ORSE 2699</t>
    </r>
  </si>
  <si>
    <r>
      <rPr>
        <sz val="5.5"/>
        <rFont val="Arial"/>
        <family val="2"/>
      </rPr>
      <t xml:space="preserve">Tinta anti-corrosiva oxibar DAL 535 bt 0527 (componente
</t>
    </r>
    <r>
      <rPr>
        <sz val="5.5"/>
        <rFont val="Arial"/>
        <family val="2"/>
      </rPr>
      <t>a+b), Renner marítima</t>
    </r>
  </si>
  <si>
    <r>
      <rPr>
        <sz val="5.5"/>
        <rFont val="Arial"/>
        <family val="2"/>
      </rPr>
      <t>L</t>
    </r>
  </si>
  <si>
    <r>
      <rPr>
        <sz val="5.5"/>
        <rFont val="Arial"/>
        <family val="2"/>
      </rPr>
      <t>SINAPI 00003768</t>
    </r>
  </si>
  <si>
    <r>
      <rPr>
        <sz val="5.5"/>
        <rFont val="Arial"/>
        <family val="2"/>
      </rPr>
      <t>LIXA EM FOLHA PARA FERRO, NUMERO 150</t>
    </r>
  </si>
  <si>
    <r>
      <rPr>
        <sz val="5.5"/>
        <color rgb="FFFF0000"/>
        <rFont val="Arial"/>
        <family val="2"/>
      </rPr>
      <t>OBS:composição do ORSE 3411 utilizada como base.</t>
    </r>
  </si>
  <si>
    <r>
      <rPr>
        <b/>
        <sz val="5.5"/>
        <rFont val="Arial"/>
        <family val="2"/>
      </rPr>
      <t>08.01.202</t>
    </r>
  </si>
  <si>
    <r>
      <rPr>
        <b/>
        <sz val="5.5"/>
        <rFont val="Arial"/>
        <family val="2"/>
      </rPr>
      <t>Curva</t>
    </r>
  </si>
  <si>
    <r>
      <rPr>
        <b/>
        <sz val="5.5"/>
        <rFont val="Arial"/>
        <family val="2"/>
      </rPr>
      <t>08.01.202.01</t>
    </r>
  </si>
  <si>
    <r>
      <rPr>
        <b/>
        <sz val="5.5"/>
        <rFont val="Arial"/>
        <family val="2"/>
      </rPr>
      <t>CURVA  90º em aço galvanizado 3"</t>
    </r>
  </si>
  <si>
    <r>
      <rPr>
        <sz val="5.5"/>
        <rFont val="Arial"/>
        <family val="2"/>
      </rPr>
      <t>SINAPI 00001792</t>
    </r>
  </si>
  <si>
    <r>
      <rPr>
        <sz val="5.5"/>
        <rFont val="Arial"/>
        <family val="2"/>
      </rPr>
      <t xml:space="preserve">CURVA 90 GRAUS DE FERRO GALVANIZADO, COM
</t>
    </r>
    <r>
      <rPr>
        <sz val="5.5"/>
        <rFont val="Arial"/>
        <family val="2"/>
      </rPr>
      <t>ROSCA BSP FEMEA, DE 3"</t>
    </r>
  </si>
  <si>
    <r>
      <rPr>
        <sz val="5.5"/>
        <color rgb="FFFF0000"/>
        <rFont val="Arial"/>
        <family val="2"/>
      </rPr>
      <t>OBS:composição do SEINFRA C1017 utilizada como base.</t>
    </r>
  </si>
  <si>
    <r>
      <rPr>
        <b/>
        <sz val="5.5"/>
        <rFont val="Arial"/>
        <family val="2"/>
      </rPr>
      <t>08.01.202.02</t>
    </r>
  </si>
  <si>
    <r>
      <rPr>
        <b/>
        <sz val="5.5"/>
        <rFont val="Arial"/>
        <family val="2"/>
      </rPr>
      <t>CURVA  90º em aço galvanizado 2 1/2"</t>
    </r>
  </si>
  <si>
    <r>
      <rPr>
        <sz val="5.5"/>
        <rFont val="Arial"/>
        <family val="2"/>
      </rPr>
      <t>SINAPI 00001791</t>
    </r>
  </si>
  <si>
    <r>
      <rPr>
        <sz val="5.5"/>
        <rFont val="Arial"/>
        <family val="2"/>
      </rPr>
      <t xml:space="preserve">CURVA 90 GRAUS DE FERRO GALVANIZADO, COM
</t>
    </r>
    <r>
      <rPr>
        <sz val="5.5"/>
        <rFont val="Arial"/>
        <family val="2"/>
      </rPr>
      <t>ROSCA BSP FEMEA, DE 2 1/2"</t>
    </r>
  </si>
  <si>
    <r>
      <rPr>
        <b/>
        <sz val="5.5"/>
        <rFont val="Arial"/>
        <family val="2"/>
      </rPr>
      <t>08.01.202.03</t>
    </r>
  </si>
  <si>
    <r>
      <rPr>
        <b/>
        <sz val="5.5"/>
        <rFont val="Arial"/>
        <family val="2"/>
      </rPr>
      <t xml:space="preserve">Fornecimento e instalação de CURVA  90º em aço
</t>
    </r>
    <r>
      <rPr>
        <b/>
        <sz val="5.5"/>
        <rFont val="Arial"/>
        <family val="2"/>
      </rPr>
      <t>galvanizado 20 mm(3/4")</t>
    </r>
  </si>
  <si>
    <r>
      <rPr>
        <sz val="5.5"/>
        <rFont val="Arial"/>
        <family val="2"/>
      </rPr>
      <t>SINAPI 00001813</t>
    </r>
  </si>
  <si>
    <r>
      <rPr>
        <sz val="5.5"/>
        <rFont val="Arial"/>
        <family val="2"/>
      </rPr>
      <t xml:space="preserve">CURVA 90 GRAUS DE FERRO GALVANIZADO, COM
</t>
    </r>
    <r>
      <rPr>
        <sz val="5.5"/>
        <rFont val="Arial"/>
        <family val="2"/>
      </rPr>
      <t>ROSCA BSP FEMEA, DE 3/4"</t>
    </r>
  </si>
  <si>
    <r>
      <rPr>
        <sz val="5.5"/>
        <color rgb="FFFF0000"/>
        <rFont val="Arial"/>
        <family val="2"/>
      </rPr>
      <t>OBS:composição do SEINFRA C1016 utilizada como base.</t>
    </r>
  </si>
  <si>
    <r>
      <rPr>
        <b/>
        <sz val="5.5"/>
        <rFont val="Arial"/>
        <family val="2"/>
      </rPr>
      <t>08.01.204</t>
    </r>
  </si>
  <si>
    <r>
      <rPr>
        <b/>
        <sz val="5.5"/>
        <rFont val="Arial"/>
        <family val="2"/>
      </rPr>
      <t>TÊ</t>
    </r>
  </si>
  <si>
    <r>
      <rPr>
        <b/>
        <sz val="5.5"/>
        <rFont val="Arial"/>
        <family val="2"/>
      </rPr>
      <t>08.01.204.01</t>
    </r>
  </si>
  <si>
    <r>
      <rPr>
        <b/>
        <sz val="5.5"/>
        <rFont val="Arial"/>
        <family val="2"/>
      </rPr>
      <t>TÊ  em aço galvanizado 3"</t>
    </r>
  </si>
  <si>
    <r>
      <rPr>
        <sz val="5.5"/>
        <rFont val="Arial"/>
        <family val="2"/>
      </rPr>
      <t>SINAPI 00006322</t>
    </r>
  </si>
  <si>
    <r>
      <rPr>
        <sz val="5.5"/>
        <rFont val="Arial"/>
        <family val="2"/>
      </rPr>
      <t>TE DE FERRO GALVANIZADO, DE 3"</t>
    </r>
  </si>
  <si>
    <r>
      <rPr>
        <sz val="5.5"/>
        <color rgb="FFFF0000"/>
        <rFont val="Arial"/>
        <family val="2"/>
      </rPr>
      <t>OBS:composição do SINAPI 72719 utilizada como base. Coeficientes adequados para antender a demanda</t>
    </r>
  </si>
  <si>
    <r>
      <rPr>
        <b/>
        <sz val="5.5"/>
        <rFont val="Arial"/>
        <family val="2"/>
      </rPr>
      <t>TÊ  em aço galvanizado 2 1/2"</t>
    </r>
  </si>
  <si>
    <r>
      <rPr>
        <sz val="5.5"/>
        <rFont val="Arial"/>
        <family val="2"/>
      </rPr>
      <t>SINAPI 00006299</t>
    </r>
  </si>
  <si>
    <r>
      <rPr>
        <sz val="5.5"/>
        <rFont val="Arial"/>
        <family val="2"/>
      </rPr>
      <t>TE DE FERRO GALVANIZADO, DE 2 1/2"</t>
    </r>
  </si>
  <si>
    <r>
      <rPr>
        <b/>
        <sz val="5.5"/>
        <rFont val="Arial"/>
        <family val="2"/>
      </rPr>
      <t>08.01.207</t>
    </r>
  </si>
  <si>
    <r>
      <rPr>
        <b/>
        <sz val="5.5"/>
        <rFont val="Arial"/>
        <family val="2"/>
      </rPr>
      <t>Bucha de redução</t>
    </r>
  </si>
  <si>
    <r>
      <rPr>
        <b/>
        <sz val="5.5"/>
        <rFont val="Arial"/>
        <family val="2"/>
      </rPr>
      <t>08.01.207.01</t>
    </r>
  </si>
  <si>
    <r>
      <rPr>
        <b/>
        <sz val="5.5"/>
        <rFont val="Arial"/>
        <family val="2"/>
      </rPr>
      <t>Bucha redução 3" para 2 1/2"</t>
    </r>
  </si>
  <si>
    <r>
      <rPr>
        <sz val="5.5"/>
        <rFont val="Arial"/>
        <family val="2"/>
      </rPr>
      <t>SINAPI 00003143</t>
    </r>
  </si>
  <si>
    <r>
      <rPr>
        <sz val="5.5"/>
        <rFont val="Arial"/>
        <family val="2"/>
      </rPr>
      <t xml:space="preserve">FITA VEDA ROSCA EM ROLOS DE 18 MM X 25 M (L X
</t>
    </r>
    <r>
      <rPr>
        <sz val="5.5"/>
        <rFont val="Arial"/>
        <family val="2"/>
      </rPr>
      <t>C)</t>
    </r>
  </si>
  <si>
    <r>
      <rPr>
        <sz val="5.5"/>
        <rFont val="Arial"/>
        <family val="2"/>
      </rPr>
      <t>SINAPI 00000780</t>
    </r>
  </si>
  <si>
    <r>
      <rPr>
        <sz val="5.5"/>
        <rFont val="Arial"/>
        <family val="2"/>
      </rPr>
      <t xml:space="preserve">BUCHA DE REDUCAO DE FERRO GALVANIZADO,
</t>
    </r>
    <r>
      <rPr>
        <sz val="5.5"/>
        <rFont val="Arial"/>
        <family val="2"/>
      </rPr>
      <t>COM ROSCA BSP, DE 3" X 2 1/2"</t>
    </r>
  </si>
  <si>
    <r>
      <rPr>
        <sz val="5.5"/>
        <color rgb="FFFF0000"/>
        <rFont val="Arial"/>
        <family val="2"/>
      </rPr>
      <t>OBS:composição do SBC 052331 utilizada como base.</t>
    </r>
  </si>
  <si>
    <r>
      <rPr>
        <b/>
        <sz val="5.5"/>
        <rFont val="Arial"/>
        <family val="2"/>
      </rPr>
      <t>08.01.207.02</t>
    </r>
  </si>
  <si>
    <r>
      <rPr>
        <b/>
        <sz val="5.5"/>
        <rFont val="Arial"/>
        <family val="2"/>
      </rPr>
      <t>Bucha redução 2 1/2" para 1.1/2"</t>
    </r>
  </si>
  <si>
    <r>
      <rPr>
        <sz val="5.5"/>
        <rFont val="Arial"/>
        <family val="2"/>
      </rPr>
      <t>SINAPI 00000787</t>
    </r>
  </si>
  <si>
    <r>
      <rPr>
        <sz val="5.5"/>
        <rFont val="Arial"/>
        <family val="2"/>
      </rPr>
      <t xml:space="preserve">BUCHA DE REDUCAO DE FERRO GALVANIZADO,
</t>
    </r>
    <r>
      <rPr>
        <sz val="5.5"/>
        <rFont val="Arial"/>
        <family val="2"/>
      </rPr>
      <t>COM ROSCA BSP, DE 2 1/2" X 1 1/2"</t>
    </r>
  </si>
  <si>
    <r>
      <rPr>
        <sz val="5.5"/>
        <color rgb="FFFF0000"/>
        <rFont val="Arial"/>
        <family val="2"/>
      </rPr>
      <t>OBS:composição do SBC 052334 utilizada como base.</t>
    </r>
  </si>
  <si>
    <r>
      <rPr>
        <b/>
        <sz val="5.5"/>
        <rFont val="Arial"/>
        <family val="2"/>
      </rPr>
      <t>08.01.207.03</t>
    </r>
  </si>
  <si>
    <r>
      <rPr>
        <b/>
        <sz val="5.5"/>
        <rFont val="Arial"/>
        <family val="2"/>
      </rPr>
      <t>Bucha redução 1.1/2" para 3/4"</t>
    </r>
  </si>
  <si>
    <r>
      <rPr>
        <sz val="5.5"/>
        <rFont val="Arial"/>
        <family val="2"/>
      </rPr>
      <t>SINAPI 00000767</t>
    </r>
  </si>
  <si>
    <r>
      <rPr>
        <sz val="5.5"/>
        <rFont val="Arial"/>
        <family val="2"/>
      </rPr>
      <t xml:space="preserve">BUCHA DE REDUCAO DE FERRO GALVANIZADO,
</t>
    </r>
    <r>
      <rPr>
        <sz val="5.5"/>
        <rFont val="Arial"/>
        <family val="2"/>
      </rPr>
      <t>COM ROSCA BSP, DE 1 1/2" X 3/4"</t>
    </r>
  </si>
  <si>
    <r>
      <rPr>
        <sz val="5.5"/>
        <color rgb="FFFF0000"/>
        <rFont val="Arial"/>
        <family val="2"/>
      </rPr>
      <t>OBS:composição do SBC 055332 utilizada como base.</t>
    </r>
  </si>
  <si>
    <r>
      <rPr>
        <b/>
        <sz val="5.5"/>
        <rFont val="Arial"/>
        <family val="2"/>
      </rPr>
      <t>08.01.511</t>
    </r>
  </si>
  <si>
    <r>
      <rPr>
        <sz val="6"/>
        <rFont val="Calibri"/>
        <family val="2"/>
      </rPr>
      <t>Hidrante de passeio</t>
    </r>
  </si>
  <si>
    <r>
      <rPr>
        <b/>
        <sz val="5.5"/>
        <rFont val="Arial"/>
        <family val="2"/>
      </rPr>
      <t>08.01.511.01</t>
    </r>
  </si>
  <si>
    <r>
      <rPr>
        <b/>
        <sz val="5.5"/>
        <rFont val="Arial"/>
        <family val="2"/>
      </rPr>
      <t>Hidrante de passeio</t>
    </r>
  </si>
  <si>
    <r>
      <rPr>
        <sz val="5.5"/>
        <rFont val="Arial"/>
        <family val="2"/>
      </rPr>
      <t xml:space="preserve">AUXILIAR DE ENCANADOR OU BOMBEIRO
</t>
    </r>
    <r>
      <rPr>
        <sz val="5.5"/>
        <rFont val="Arial"/>
        <family val="2"/>
      </rPr>
      <t>HIDRÁULICO COM ENCARGOS COMPLEMENTARES</t>
    </r>
  </si>
  <si>
    <r>
      <rPr>
        <sz val="5.5"/>
        <rFont val="Arial"/>
        <family val="2"/>
      </rPr>
      <t>SINAPI 00013284</t>
    </r>
  </si>
  <si>
    <r>
      <rPr>
        <sz val="5.5"/>
        <rFont val="Arial"/>
        <family val="2"/>
      </rPr>
      <t>CIMENTO PORTLAND DE ALTO FORNO (AF) CP III-32</t>
    </r>
  </si>
  <si>
    <r>
      <rPr>
        <sz val="5.5"/>
        <rFont val="Arial"/>
        <family val="2"/>
      </rPr>
      <t>KG</t>
    </r>
  </si>
  <si>
    <r>
      <rPr>
        <sz val="5.5"/>
        <rFont val="Arial"/>
        <family val="2"/>
      </rPr>
      <t>SBC 000062</t>
    </r>
  </si>
  <si>
    <r>
      <rPr>
        <sz val="5.5"/>
        <rFont val="Arial"/>
        <family val="2"/>
      </rPr>
      <t>REGISTRO 45 DE PASSEIO COMPLETO 2.1/2"</t>
    </r>
  </si>
  <si>
    <r>
      <rPr>
        <sz val="5.5"/>
        <rFont val="Arial"/>
        <family val="2"/>
      </rPr>
      <t>SBC 000067</t>
    </r>
  </si>
  <si>
    <r>
      <rPr>
        <sz val="5.5"/>
        <rFont val="Arial"/>
        <family val="2"/>
      </rPr>
      <t>VALVULA RETENCAO BRONZE ROSCA 2.1/2"</t>
    </r>
  </si>
  <si>
    <r>
      <rPr>
        <sz val="5.5"/>
        <rFont val="Arial"/>
        <family val="2"/>
      </rPr>
      <t>SINAPI 00000367</t>
    </r>
  </si>
  <si>
    <r>
      <rPr>
        <sz val="5.5"/>
        <rFont val="Arial"/>
        <family val="2"/>
      </rPr>
      <t xml:space="preserve">AREIA GROSSA - POSTO JAZIDA/FORNECEDOR
</t>
    </r>
    <r>
      <rPr>
        <sz val="5.5"/>
        <rFont val="Arial"/>
        <family val="2"/>
      </rPr>
      <t>(RETIRADO NA JAZIDA, SEM TRANSPORTE)</t>
    </r>
  </si>
  <si>
    <r>
      <rPr>
        <sz val="5.5"/>
        <rFont val="Arial"/>
        <family val="2"/>
      </rPr>
      <t>SINAPI 00007258</t>
    </r>
  </si>
  <si>
    <r>
      <rPr>
        <sz val="5.5"/>
        <rFont val="Arial"/>
        <family val="2"/>
      </rPr>
      <t>TIJOLO CERAMICO MACICO *5 X 10 X 20* CM</t>
    </r>
  </si>
  <si>
    <r>
      <rPr>
        <sz val="5.5"/>
        <rFont val="Arial"/>
        <family val="2"/>
      </rPr>
      <t>SBC 006808</t>
    </r>
  </si>
  <si>
    <r>
      <rPr>
        <sz val="5.5"/>
        <rFont val="Arial"/>
        <family val="2"/>
      </rPr>
      <t>TAMPAO INCENDIO METAL COM CORRENTE 2.1/2"</t>
    </r>
  </si>
  <si>
    <r>
      <rPr>
        <sz val="5.5"/>
        <color rgb="FFFF0000"/>
        <rFont val="Arial"/>
        <family val="2"/>
      </rPr>
      <t>OBS:composição do SBC 055993 utilizada como base.</t>
    </r>
  </si>
  <si>
    <r>
      <rPr>
        <b/>
        <sz val="5.5"/>
        <rFont val="Arial"/>
        <family val="2"/>
      </rPr>
      <t>08.01.519</t>
    </r>
  </si>
  <si>
    <r>
      <rPr>
        <sz val="6"/>
        <rFont val="Calibri"/>
        <family val="2"/>
      </rPr>
      <t>Bomba hidráulica com acionador</t>
    </r>
  </si>
  <si>
    <r>
      <rPr>
        <b/>
        <sz val="5.5"/>
        <rFont val="Arial"/>
        <family val="2"/>
      </rPr>
      <t>08.01.519.01</t>
    </r>
  </si>
  <si>
    <r>
      <rPr>
        <b/>
        <sz val="5.5"/>
        <rFont val="Arial"/>
        <family val="2"/>
      </rPr>
      <t>Fornecimento de Conjunto de bomba Hidráulica com 02 bombas centrífugas (Q=26,4m3/h, Hman= 30mca, Potência: 6cv, 01 pressostato, 01 tanque de pressão, 01 manômetro, 01 chava de fluxo, 02 registros gaveta 2.1/2" e 3" e 02 válvula de retenção 2.1/2".</t>
    </r>
  </si>
  <si>
    <r>
      <rPr>
        <b/>
        <sz val="5.5"/>
        <rFont val="Arial"/>
        <family val="2"/>
      </rPr>
      <t>un</t>
    </r>
  </si>
  <si>
    <r>
      <rPr>
        <sz val="5.5"/>
        <rFont val="Arial"/>
        <family val="2"/>
      </rPr>
      <t>ORSE 9670</t>
    </r>
  </si>
  <si>
    <r>
      <rPr>
        <sz val="5.5"/>
        <rFont val="Arial"/>
        <family val="2"/>
      </rPr>
      <t>Fornecimento e instalação de pressostato 0 a 10 kgf/cm2</t>
    </r>
  </si>
  <si>
    <r>
      <rPr>
        <sz val="5.5"/>
        <rFont val="Arial"/>
        <family val="2"/>
      </rPr>
      <t>un</t>
    </r>
  </si>
  <si>
    <r>
      <rPr>
        <sz val="5.5"/>
        <rFont val="Arial"/>
        <family val="2"/>
      </rPr>
      <t>SBC 052409</t>
    </r>
  </si>
  <si>
    <r>
      <rPr>
        <sz val="5.5"/>
        <rFont val="Arial"/>
        <family val="2"/>
      </rPr>
      <t xml:space="preserve">TANQUE PRESSAO-CILINDRICO ACO CAPACIDADE
</t>
    </r>
    <r>
      <rPr>
        <sz val="5.5"/>
        <rFont val="Arial"/>
        <family val="2"/>
      </rPr>
      <t>30 LITROS</t>
    </r>
  </si>
  <si>
    <r>
      <rPr>
        <sz val="5.5"/>
        <rFont val="Arial"/>
        <family val="2"/>
      </rPr>
      <t>SINAPI 85120</t>
    </r>
  </si>
  <si>
    <r>
      <rPr>
        <sz val="5.5"/>
        <rFont val="Arial"/>
        <family val="2"/>
      </rPr>
      <t xml:space="preserve">MANOMETRO 0 A 200 PSI (0 A 14 KGF/CM2), D =
</t>
    </r>
    <r>
      <rPr>
        <sz val="5.5"/>
        <rFont val="Arial"/>
        <family val="2"/>
      </rPr>
      <t>50MM - FORNECIMENTO E COLOCACAO</t>
    </r>
  </si>
  <si>
    <r>
      <rPr>
        <sz val="5.5"/>
        <rFont val="Arial"/>
        <family val="2"/>
      </rPr>
      <t>CPOS 47.20.300</t>
    </r>
  </si>
  <si>
    <r>
      <rPr>
        <sz val="5.5"/>
        <rFont val="Arial"/>
        <family val="2"/>
      </rPr>
      <t xml:space="preserve">Chave de fluxo de água com retardo para tubulações
</t>
    </r>
    <r>
      <rPr>
        <sz val="5.5"/>
        <rFont val="Arial"/>
        <family val="2"/>
      </rPr>
      <t>com diâmetro nominal de 1" a 6" - conexão BSP</t>
    </r>
  </si>
  <si>
    <r>
      <rPr>
        <sz val="5.5"/>
        <rFont val="Arial"/>
        <family val="2"/>
      </rPr>
      <t>SINAPI 94499</t>
    </r>
  </si>
  <si>
    <r>
      <rPr>
        <sz val="5.5"/>
        <rFont val="Arial"/>
        <family val="2"/>
      </rPr>
      <t xml:space="preserve">REGISTRO DE GAVETA BRUTO, LATÃO, ROSCÁVEL, 2 1/2”, INSTALADO EM RESERVAÇÃO DE ÁGUA DE EDIFICAÇÃO QUE POSSUA RESERVATÓRIO DE FIBRA/FIBROCIMENTO –FORNECIMENTO E
</t>
    </r>
    <r>
      <rPr>
        <sz val="5.5"/>
        <rFont val="Arial"/>
        <family val="2"/>
      </rPr>
      <t>INSTALAÇÃO</t>
    </r>
  </si>
  <si>
    <r>
      <rPr>
        <sz val="5.5"/>
        <rFont val="Arial"/>
        <family val="2"/>
      </rPr>
      <t>SINAPI 94500</t>
    </r>
  </si>
  <si>
    <r>
      <rPr>
        <sz val="5.5"/>
        <rFont val="Arial"/>
        <family val="2"/>
      </rPr>
      <t xml:space="preserve">REGISTRO DE GAVETA BRUTO, LATÃO, ROSCÁVEL, 3”, INSTALADO EM RESERVAÇÃO DE ÁGUA DE EDIFICAÇÃO QUE POSSUA RESERVATÓRIO DE FIBRA/FIBROCIMENTO –FORNECIMENTO E
</t>
    </r>
    <r>
      <rPr>
        <sz val="5.5"/>
        <rFont val="Arial"/>
        <family val="2"/>
      </rPr>
      <t>INSTALAÇÃO</t>
    </r>
  </si>
  <si>
    <r>
      <rPr>
        <sz val="5.5"/>
        <rFont val="Arial"/>
        <family val="2"/>
      </rPr>
      <t>SINAPI 73795/013</t>
    </r>
  </si>
  <si>
    <r>
      <rPr>
        <sz val="5.5"/>
        <rFont val="Arial"/>
        <family val="2"/>
      </rPr>
      <t xml:space="preserve">VÁLVULA DE RETENÇÃO HORIZONTAL Ø 65MM
</t>
    </r>
    <r>
      <rPr>
        <sz val="5.5"/>
        <rFont val="Arial"/>
        <family val="2"/>
      </rPr>
      <t>(2.1/2") - FORNECIMENTO E INSTALAÇÃO</t>
    </r>
  </si>
  <si>
    <r>
      <rPr>
        <sz val="5.5"/>
        <rFont val="Arial"/>
        <family val="2"/>
      </rPr>
      <t>BOMBA BC-21 R 1 1/2 7,5cv</t>
    </r>
  </si>
  <si>
    <r>
      <rPr>
        <sz val="5.5"/>
        <color rgb="FFFF0000"/>
        <rFont val="Arial"/>
        <family val="2"/>
      </rPr>
      <t>OBS:composição do SINAPI 94480(com coeficientes ajustado) utilizada como base.</t>
    </r>
  </si>
  <si>
    <r>
      <rPr>
        <b/>
        <sz val="5.5"/>
        <rFont val="Arial"/>
        <family val="2"/>
      </rPr>
      <t>08.01.519.02</t>
    </r>
  </si>
  <si>
    <r>
      <rPr>
        <b/>
        <sz val="5.5"/>
        <rFont val="Arial"/>
        <family val="2"/>
      </rPr>
      <t>Instalação de Conjunto de bomba Hidráulica com 02 bombas centrífugas (Q=26,4m3/h, Hman= 30mca, Potência: 6cv, 01 pressostato, 01 tanque de pressão, 01 manômetro, 01 chava de fluxo, 02 registros gaveta 2.1/2" e 3" e 02 válvula de retenção 2.1/2".</t>
    </r>
  </si>
  <si>
    <r>
      <rPr>
        <b/>
        <sz val="5.5"/>
        <rFont val="Arial"/>
        <family val="2"/>
      </rPr>
      <t>08.01.526</t>
    </r>
  </si>
  <si>
    <r>
      <rPr>
        <sz val="6"/>
        <rFont val="Calibri"/>
        <family val="2"/>
      </rPr>
      <t>Suporte Extintor</t>
    </r>
  </si>
  <si>
    <r>
      <rPr>
        <b/>
        <sz val="5.5"/>
        <rFont val="Arial"/>
        <family val="2"/>
      </rPr>
      <t>08.01.526.01</t>
    </r>
  </si>
  <si>
    <r>
      <rPr>
        <b/>
        <sz val="5.5"/>
        <rFont val="Arial"/>
        <family val="2"/>
      </rPr>
      <t>Suporte Tripé para Extintor</t>
    </r>
  </si>
  <si>
    <r>
      <rPr>
        <sz val="5.5"/>
        <rFont val="Arial"/>
        <family val="2"/>
      </rPr>
      <t>ORSE 11097</t>
    </r>
  </si>
  <si>
    <r>
      <rPr>
        <sz val="6"/>
        <rFont val="Calibri"/>
        <family val="2"/>
      </rPr>
      <t>Suporte tripé para extintor cromado</t>
    </r>
  </si>
  <si>
    <r>
      <rPr>
        <sz val="5.5"/>
        <color rgb="FFFF0000"/>
        <rFont val="Arial"/>
        <family val="2"/>
      </rPr>
      <t>OBS:composição do CPOS 50.10.220 utilizada como base.</t>
    </r>
  </si>
  <si>
    <r>
      <rPr>
        <b/>
        <sz val="5.5"/>
        <rFont val="Arial"/>
        <family val="2"/>
      </rPr>
      <t>Suporte Extintor</t>
    </r>
  </si>
  <si>
    <r>
      <rPr>
        <b/>
        <sz val="5.5"/>
        <rFont val="Arial"/>
        <family val="2"/>
      </rPr>
      <t>08.01.526.02</t>
    </r>
  </si>
  <si>
    <r>
      <rPr>
        <b/>
        <sz val="5.5"/>
        <rFont val="Arial"/>
        <family val="2"/>
      </rPr>
      <t>SUPORTE DE PAREDE PARA EXTINTOR</t>
    </r>
  </si>
  <si>
    <r>
      <rPr>
        <sz val="5.5"/>
        <rFont val="Arial"/>
        <family val="2"/>
      </rPr>
      <t>IOPES 067035</t>
    </r>
  </si>
  <si>
    <r>
      <rPr>
        <sz val="5.5"/>
        <rFont val="Arial"/>
        <family val="2"/>
      </rPr>
      <t>SUPORTE PARA EXTINTOR</t>
    </r>
  </si>
  <si>
    <r>
      <rPr>
        <b/>
        <sz val="5.5"/>
        <rFont val="Arial"/>
        <family val="2"/>
      </rPr>
      <t>08.01.527</t>
    </r>
  </si>
  <si>
    <r>
      <rPr>
        <b/>
        <sz val="5.5"/>
        <rFont val="Arial"/>
        <family val="2"/>
      </rPr>
      <t>Escavação e Reaterro</t>
    </r>
  </si>
  <si>
    <r>
      <rPr>
        <b/>
        <sz val="5.5"/>
        <rFont val="Arial"/>
        <family val="2"/>
      </rPr>
      <t>08.01.527.03</t>
    </r>
  </si>
  <si>
    <r>
      <rPr>
        <b/>
        <sz val="5.5"/>
        <rFont val="Arial"/>
        <family val="2"/>
      </rPr>
      <t xml:space="preserve">CORTE E RECOMPOSICAO DE CAPA DE PAVIMENTO
</t>
    </r>
    <r>
      <rPr>
        <b/>
        <sz val="5.5"/>
        <rFont val="Arial"/>
        <family val="2"/>
      </rPr>
      <t>EM ASFALTO</t>
    </r>
  </si>
  <si>
    <r>
      <rPr>
        <sz val="5.5"/>
        <rFont val="Arial"/>
        <family val="2"/>
      </rPr>
      <t>SINAPI 88284</t>
    </r>
  </si>
  <si>
    <r>
      <rPr>
        <sz val="5.5"/>
        <rFont val="Arial"/>
        <family val="2"/>
      </rPr>
      <t xml:space="preserve">MOTORISTA DE VEIÍCULO LEVE COM ENCARGOS
</t>
    </r>
    <r>
      <rPr>
        <sz val="5.5"/>
        <rFont val="Arial"/>
        <family val="2"/>
      </rPr>
      <t>COMPLEMENTARES</t>
    </r>
  </si>
  <si>
    <r>
      <rPr>
        <sz val="5.5"/>
        <rFont val="Arial"/>
        <family val="2"/>
      </rPr>
      <t>SINAPI 88303</t>
    </r>
  </si>
  <si>
    <r>
      <rPr>
        <sz val="5.5"/>
        <rFont val="Arial"/>
        <family val="2"/>
      </rPr>
      <t xml:space="preserve">OPERADOR DE ROLO COMPACTADOR COM
</t>
    </r>
    <r>
      <rPr>
        <sz val="5.5"/>
        <rFont val="Arial"/>
        <family val="2"/>
      </rPr>
      <t>ENCARGOS COMPLEMENTARES</t>
    </r>
  </si>
  <si>
    <r>
      <rPr>
        <sz val="5.5"/>
        <rFont val="Arial"/>
        <family val="2"/>
      </rPr>
      <t>SINAPI 88301</t>
    </r>
  </si>
  <si>
    <r>
      <rPr>
        <sz val="5.5"/>
        <rFont val="Arial"/>
        <family val="2"/>
      </rPr>
      <t xml:space="preserve">OPERADOR DE PÁ CARREGADEIRA COM
</t>
    </r>
    <r>
      <rPr>
        <sz val="5.5"/>
        <rFont val="Arial"/>
        <family val="2"/>
      </rPr>
      <t>ENCARGOS COMPLEMENTARES</t>
    </r>
  </si>
  <si>
    <r>
      <rPr>
        <sz val="5.5"/>
        <rFont val="Arial"/>
        <family val="2"/>
      </rPr>
      <t>SINAPI 88297</t>
    </r>
  </si>
  <si>
    <r>
      <rPr>
        <sz val="5.5"/>
        <rFont val="Arial"/>
        <family val="2"/>
      </rPr>
      <t xml:space="preserve">OPERADOR DE MÁQUINAS E EQUIPAMENTOS COM
</t>
    </r>
    <r>
      <rPr>
        <sz val="5.5"/>
        <rFont val="Arial"/>
        <family val="2"/>
      </rPr>
      <t>ENCARGOS COMPLEMENTARES</t>
    </r>
  </si>
  <si>
    <r>
      <rPr>
        <sz val="5.5"/>
        <rFont val="Arial"/>
        <family val="2"/>
      </rPr>
      <t>SINAPI 00004741</t>
    </r>
  </si>
  <si>
    <r>
      <rPr>
        <sz val="5.5"/>
        <rFont val="Arial"/>
        <family val="2"/>
      </rPr>
      <t xml:space="preserve">PO DE PEDRA (POSTO PEDREIRA/FORNECEDOR,
</t>
    </r>
    <r>
      <rPr>
        <sz val="5.5"/>
        <rFont val="Arial"/>
        <family val="2"/>
      </rPr>
      <t>SEM FRETE)</t>
    </r>
  </si>
  <si>
    <r>
      <rPr>
        <sz val="5.5"/>
        <rFont val="Arial"/>
        <family val="2"/>
      </rPr>
      <t>SBC 001571</t>
    </r>
  </si>
  <si>
    <r>
      <rPr>
        <sz val="5.5"/>
        <rFont val="Arial"/>
        <family val="2"/>
      </rPr>
      <t>CIMENTO ASFALTICO CAP 85/100 PARA PAVIMENTO</t>
    </r>
  </si>
  <si>
    <r>
      <rPr>
        <sz val="5.5"/>
        <rFont val="Arial"/>
        <family val="2"/>
      </rPr>
      <t>SINAPI 00004721</t>
    </r>
  </si>
  <si>
    <r>
      <rPr>
        <sz val="5.5"/>
        <rFont val="Arial"/>
        <family val="2"/>
      </rPr>
      <t xml:space="preserve">PEDRA BRITADA N. 1 (9,5 a 19 MM) POSTO
</t>
    </r>
    <r>
      <rPr>
        <sz val="5.5"/>
        <rFont val="Arial"/>
        <family val="2"/>
      </rPr>
      <t>PEDREIRA/FORNECEDOR, SEM FRETE</t>
    </r>
  </si>
  <si>
    <r>
      <rPr>
        <sz val="5.5"/>
        <rFont val="Arial"/>
        <family val="2"/>
      </rPr>
      <t>SBC 030247</t>
    </r>
  </si>
  <si>
    <r>
      <rPr>
        <sz val="5.5"/>
        <rFont val="Arial"/>
        <family val="2"/>
      </rPr>
      <t xml:space="preserve">CALDEIRA REBOC.DISTR.ASFALTO ALMEIDA 3000L
</t>
    </r>
    <r>
      <rPr>
        <sz val="5.5"/>
        <rFont val="Arial"/>
        <family val="2"/>
      </rPr>
      <t>11CV (19704)</t>
    </r>
  </si>
  <si>
    <r>
      <rPr>
        <sz val="5.5"/>
        <rFont val="Arial"/>
        <family val="2"/>
      </rPr>
      <t>SBC 030568</t>
    </r>
  </si>
  <si>
    <r>
      <rPr>
        <sz val="5.5"/>
        <rFont val="Arial"/>
        <family val="2"/>
      </rPr>
      <t>PA CARREGADEIRA PNEUS 170CV 2,6m3</t>
    </r>
  </si>
  <si>
    <r>
      <rPr>
        <sz val="5.5"/>
        <rFont val="Arial"/>
        <family val="2"/>
      </rPr>
      <t>SBC 032080</t>
    </r>
  </si>
  <si>
    <r>
      <rPr>
        <sz val="5.5"/>
        <rFont val="Arial"/>
        <family val="2"/>
      </rPr>
      <t xml:space="preserve">CAMINHAO BASC.MERCEDES LK 620/42 5,0m3 200CV
</t>
    </r>
    <r>
      <rPr>
        <sz val="5.5"/>
        <rFont val="Arial"/>
        <family val="2"/>
      </rPr>
      <t>(19380)</t>
    </r>
  </si>
  <si>
    <r>
      <rPr>
        <sz val="5.5"/>
        <rFont val="Arial"/>
        <family val="2"/>
      </rPr>
      <t>SBC 035455</t>
    </r>
  </si>
  <si>
    <r>
      <rPr>
        <sz val="5.5"/>
        <rFont val="Arial"/>
        <family val="2"/>
      </rPr>
      <t xml:space="preserve">COMPACTADOR AUTOPROP.VIBR.TDN DYNAPAC
</t>
    </r>
    <r>
      <rPr>
        <sz val="5.5"/>
        <rFont val="Arial"/>
        <family val="2"/>
      </rPr>
      <t>27CV</t>
    </r>
  </si>
  <si>
    <r>
      <rPr>
        <sz val="5.5"/>
        <color rgb="FFFF0000"/>
        <rFont val="Arial"/>
        <family val="2"/>
      </rPr>
      <t>OBS:composição do SBC 022001 utilizada como base.</t>
    </r>
  </si>
  <si>
    <r>
      <rPr>
        <b/>
        <sz val="5.5"/>
        <rFont val="Arial"/>
        <family val="2"/>
      </rPr>
      <t>09.02.000</t>
    </r>
  </si>
  <si>
    <r>
      <rPr>
        <sz val="6"/>
        <rFont val="Calibri"/>
        <family val="2"/>
      </rPr>
      <t>LIMPEZA DE OBRAS</t>
    </r>
  </si>
  <si>
    <r>
      <rPr>
        <b/>
        <sz val="5.5"/>
        <rFont val="Arial"/>
        <family val="2"/>
      </rPr>
      <t>09.02.001</t>
    </r>
  </si>
  <si>
    <r>
      <rPr>
        <b/>
        <sz val="5.5"/>
        <rFont val="Arial"/>
        <family val="2"/>
      </rPr>
      <t>LIMPEZA FINAL DA OBRA</t>
    </r>
  </si>
  <si>
    <r>
      <rPr>
        <sz val="5.5"/>
        <rFont val="Arial"/>
        <family val="2"/>
      </rPr>
      <t>SINAPI 00000016</t>
    </r>
  </si>
  <si>
    <r>
      <rPr>
        <sz val="5.5"/>
        <rFont val="Arial"/>
        <family val="2"/>
      </rPr>
      <t>SABAO EM PO</t>
    </r>
  </si>
  <si>
    <r>
      <rPr>
        <sz val="5.5"/>
        <rFont val="Arial"/>
        <family val="2"/>
      </rPr>
      <t>SINAPI 00038400</t>
    </r>
  </si>
  <si>
    <r>
      <rPr>
        <sz val="5.5"/>
        <rFont val="Arial"/>
        <family val="2"/>
      </rPr>
      <t>VASSOURA 40 CM COM CABO</t>
    </r>
  </si>
  <si>
    <r>
      <rPr>
        <sz val="5.5"/>
        <color rgb="FFFF0000"/>
        <rFont val="Arial"/>
        <family val="2"/>
      </rPr>
      <t>OBS:composição do ORSE 2450 utilizada como base.</t>
    </r>
  </si>
  <si>
    <r>
      <rPr>
        <b/>
        <sz val="5.5"/>
        <rFont val="Arial"/>
        <family val="2"/>
      </rPr>
      <t>09.04.000</t>
    </r>
  </si>
  <si>
    <r>
      <rPr>
        <sz val="6"/>
        <rFont val="Calibri"/>
        <family val="2"/>
      </rPr>
      <t>COMO CONSTRUÍDO (“AS BUILT”)</t>
    </r>
  </si>
  <si>
    <r>
      <rPr>
        <b/>
        <sz val="5.5"/>
        <rFont val="Arial"/>
        <family val="2"/>
      </rPr>
      <t>09.04.001</t>
    </r>
  </si>
  <si>
    <r>
      <rPr>
        <b/>
        <sz val="5.5"/>
        <rFont val="Arial"/>
        <family val="2"/>
      </rPr>
      <t>“AS BUILT”</t>
    </r>
  </si>
  <si>
    <r>
      <rPr>
        <sz val="5.5"/>
        <rFont val="Arial"/>
        <family val="2"/>
      </rPr>
      <t>SINAPI 90773</t>
    </r>
  </si>
  <si>
    <r>
      <rPr>
        <sz val="6"/>
        <rFont val="Calibri"/>
        <family val="2"/>
      </rPr>
      <t>DESENHISTA COPISTA COM ENCARGOS COMPLEMENTARE</t>
    </r>
  </si>
  <si>
    <r>
      <rPr>
        <sz val="5.5"/>
        <color rgb="FFFF0000"/>
        <rFont val="Arial"/>
        <family val="2"/>
      </rPr>
      <t>OBS:composição do ORSE 10832 utilizada como base.</t>
    </r>
  </si>
  <si>
    <t>VALOR TOTAL (R$)</t>
  </si>
  <si>
    <t>COMPOSIÇÕES UNITÁRIAS</t>
  </si>
  <si>
    <t>PREÇO (mão-de-obra):</t>
  </si>
  <si>
    <t>PREÇO (material):</t>
  </si>
  <si>
    <t>CUSTO UNITÁRIO:</t>
  </si>
  <si>
    <t>OBS: composição do CPOS 28.20.840 utilizada como base.                                                                                                                                      PREÇO TOTAL (c/ taxa):</t>
  </si>
  <si>
    <t>45 DIAS CORRIDOS DA ORDEM DE SERVIÇO</t>
  </si>
  <si>
    <t>30 DIAS CORRIDOS DA ORDEM DE 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</si>
</sst>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&quot;R$&quot;\ #,##0.0000"/>
  </numFmts>
  <fonts count="15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36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5.5"/>
      <name val="Arial"/>
      <family val="2"/>
    </font>
    <font>
      <sz val="5.5"/>
      <color rgb="FF000000"/>
      <name val="Arial"/>
      <family val="2"/>
    </font>
    <font>
      <sz val="5.5"/>
      <color rgb="FFFF0000"/>
      <name val="Arial"/>
      <family val="2"/>
    </font>
    <font>
      <sz val="6"/>
      <name val="Calibri"/>
      <family val="2"/>
    </font>
    <font>
      <sz val="6"/>
      <color rgb="FF000000"/>
      <name val="Calibri"/>
      <family val="2"/>
    </font>
    <font>
      <b/>
      <sz val="14"/>
      <name val="Arial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14" fillId="0" borderId="0" applyFont="0" applyFill="0" applyBorder="0" applyAlignment="0" applyProtection="0"/>
  </cellStyleXfs>
  <cellXfs count="42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6" xfId="0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4" fontId="0" fillId="2" borderId="11" xfId="0" applyNumberForma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1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164" fontId="0" fillId="0" borderId="6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164" fontId="1" fillId="0" borderId="0" xfId="0" applyNumberFormat="1" applyFont="1" applyAlignment="1">
      <alignment horizont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164" fontId="0" fillId="0" borderId="0" xfId="0" applyNumberFormat="1"/>
    <xf numFmtId="10" fontId="0" fillId="0" borderId="0" xfId="0" applyNumberFormat="1" applyAlignment="1">
      <alignment horizontal="center"/>
    </xf>
    <xf numFmtId="164" fontId="1" fillId="3" borderId="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0" borderId="4" xfId="0" applyFont="1" applyBorder="1" applyAlignment="1">
      <alignment horizontal="left" vertical="top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4" xfId="0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0" fontId="0" fillId="0" borderId="0" xfId="0" applyNumberFormat="1"/>
    <xf numFmtId="10" fontId="0" fillId="0" borderId="2" xfId="0" applyNumberFormat="1" applyBorder="1"/>
    <xf numFmtId="10" fontId="0" fillId="0" borderId="22" xfId="0" applyNumberFormat="1" applyBorder="1"/>
    <xf numFmtId="0" fontId="0" fillId="0" borderId="4" xfId="0" applyBorder="1" applyAlignment="1">
      <alignment horizontal="right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0" borderId="0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10" fontId="0" fillId="0" borderId="5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0" fontId="1" fillId="2" borderId="25" xfId="0" applyFont="1" applyFill="1" applyBorder="1"/>
    <xf numFmtId="10" fontId="1" fillId="2" borderId="24" xfId="0" applyNumberFormat="1" applyFont="1" applyFill="1" applyBorder="1" applyAlignment="1">
      <alignment horizontal="center" vertical="center"/>
    </xf>
    <xf numFmtId="0" fontId="1" fillId="2" borderId="26" xfId="0" applyFont="1" applyFill="1" applyBorder="1"/>
    <xf numFmtId="10" fontId="1" fillId="2" borderId="26" xfId="0" applyNumberFormat="1" applyFont="1" applyFill="1" applyBorder="1" applyAlignment="1">
      <alignment horizontal="center" vertical="center"/>
    </xf>
    <xf numFmtId="0" fontId="1" fillId="2" borderId="24" xfId="0" applyFont="1" applyFill="1" applyBorder="1"/>
    <xf numFmtId="0" fontId="1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10" fontId="2" fillId="0" borderId="3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0" fillId="2" borderId="12" xfId="0" applyFill="1" applyBorder="1"/>
    <xf numFmtId="0" fontId="0" fillId="2" borderId="13" xfId="0" applyFill="1" applyBorder="1"/>
    <xf numFmtId="164" fontId="0" fillId="2" borderId="12" xfId="0" applyNumberFormat="1" applyFill="1" applyBorder="1"/>
    <xf numFmtId="164" fontId="1" fillId="0" borderId="0" xfId="0" applyNumberFormat="1" applyFont="1" applyAlignment="1">
      <alignment horizontal="center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33" xfId="0" applyFont="1" applyBorder="1" applyAlignment="1">
      <alignment horizontal="left" vertical="center"/>
    </xf>
    <xf numFmtId="10" fontId="1" fillId="0" borderId="35" xfId="0" applyNumberFormat="1" applyFont="1" applyBorder="1" applyAlignment="1">
      <alignment horizontal="center" vertical="center"/>
    </xf>
    <xf numFmtId="10" fontId="1" fillId="0" borderId="36" xfId="0" applyNumberFormat="1" applyFont="1" applyBorder="1" applyAlignment="1">
      <alignment horizontal="center" vertical="center"/>
    </xf>
    <xf numFmtId="0" fontId="1" fillId="0" borderId="0" xfId="0" applyFont="1"/>
    <xf numFmtId="165" fontId="1" fillId="0" borderId="0" xfId="0" applyNumberFormat="1" applyFont="1"/>
    <xf numFmtId="0" fontId="4" fillId="0" borderId="0" xfId="0" applyFont="1"/>
    <xf numFmtId="0" fontId="5" fillId="2" borderId="7" xfId="0" applyFont="1" applyFill="1" applyBorder="1" applyAlignment="1">
      <alignment horizontal="center" vertical="center"/>
    </xf>
    <xf numFmtId="0" fontId="6" fillId="0" borderId="0" xfId="1" applyAlignment="1">
      <alignment horizontal="left" vertical="top"/>
    </xf>
    <xf numFmtId="0" fontId="6" fillId="0" borderId="0" xfId="1" applyAlignment="1">
      <alignment horizontal="center" vertical="center"/>
    </xf>
    <xf numFmtId="0" fontId="7" fillId="0" borderId="48" xfId="1" applyFont="1" applyBorder="1" applyAlignment="1">
      <alignment horizontal="left" vertical="top" wrapText="1"/>
    </xf>
    <xf numFmtId="0" fontId="7" fillId="0" borderId="46" xfId="1" applyFont="1" applyBorder="1" applyAlignment="1">
      <alignment horizontal="center" vertical="center" wrapText="1"/>
    </xf>
    <xf numFmtId="0" fontId="6" fillId="0" borderId="45" xfId="1" applyBorder="1" applyAlignment="1">
      <alignment horizontal="left" vertical="top" wrapText="1"/>
    </xf>
    <xf numFmtId="0" fontId="6" fillId="0" borderId="48" xfId="1" applyBorder="1" applyAlignment="1">
      <alignment horizontal="center" vertical="center" wrapText="1"/>
    </xf>
    <xf numFmtId="0" fontId="6" fillId="0" borderId="0" xfId="1" applyAlignment="1">
      <alignment horizontal="left" vertical="center"/>
    </xf>
    <xf numFmtId="0" fontId="8" fillId="0" borderId="45" xfId="1" applyFont="1" applyBorder="1" applyAlignment="1">
      <alignment horizontal="left" vertical="center" wrapText="1"/>
    </xf>
    <xf numFmtId="0" fontId="8" fillId="0" borderId="48" xfId="1" applyFont="1" applyBorder="1" applyAlignment="1">
      <alignment horizontal="center" vertical="center" wrapText="1"/>
    </xf>
    <xf numFmtId="2" fontId="9" fillId="0" borderId="48" xfId="1" applyNumberFormat="1" applyFont="1" applyBorder="1" applyAlignment="1">
      <alignment horizontal="center" vertical="center" shrinkToFit="1"/>
    </xf>
    <xf numFmtId="0" fontId="6" fillId="0" borderId="45" xfId="1" applyBorder="1" applyAlignment="1">
      <alignment horizontal="left" vertical="center" wrapText="1"/>
    </xf>
    <xf numFmtId="0" fontId="6" fillId="4" borderId="0" xfId="1" applyFill="1" applyAlignment="1">
      <alignment horizontal="left" vertical="top"/>
    </xf>
    <xf numFmtId="0" fontId="8" fillId="4" borderId="46" xfId="1" applyFont="1" applyFill="1" applyBorder="1" applyAlignment="1">
      <alignment horizontal="right" vertical="top" wrapText="1"/>
    </xf>
    <xf numFmtId="0" fontId="8" fillId="4" borderId="46" xfId="1" applyFont="1" applyFill="1" applyBorder="1" applyAlignment="1">
      <alignment horizontal="center" vertical="center" wrapText="1"/>
    </xf>
    <xf numFmtId="0" fontId="8" fillId="4" borderId="47" xfId="1" applyFont="1" applyFill="1" applyBorder="1" applyAlignment="1">
      <alignment horizontal="center" vertical="center" wrapText="1"/>
    </xf>
    <xf numFmtId="0" fontId="7" fillId="0" borderId="45" xfId="1" applyFont="1" applyBorder="1" applyAlignment="1">
      <alignment horizontal="left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6" fillId="0" borderId="48" xfId="1" applyBorder="1" applyAlignment="1">
      <alignment horizontal="left" vertical="top" wrapText="1"/>
    </xf>
    <xf numFmtId="0" fontId="8" fillId="4" borderId="46" xfId="1" applyFont="1" applyFill="1" applyBorder="1" applyAlignment="1">
      <alignment horizontal="left" vertical="top" wrapText="1"/>
    </xf>
    <xf numFmtId="0" fontId="8" fillId="0" borderId="48" xfId="1" applyFont="1" applyBorder="1" applyAlignment="1">
      <alignment horizontal="left" vertical="top" wrapText="1"/>
    </xf>
    <xf numFmtId="4" fontId="9" fillId="0" borderId="48" xfId="1" applyNumberFormat="1" applyFont="1" applyBorder="1" applyAlignment="1">
      <alignment horizontal="center" vertical="center" shrinkToFit="1"/>
    </xf>
    <xf numFmtId="0" fontId="11" fillId="0" borderId="48" xfId="1" applyFont="1" applyBorder="1" applyAlignment="1">
      <alignment horizontal="left" vertical="top" wrapText="1"/>
    </xf>
    <xf numFmtId="2" fontId="12" fillId="0" borderId="48" xfId="1" applyNumberFormat="1" applyFont="1" applyBorder="1" applyAlignment="1">
      <alignment horizontal="center" vertical="center" shrinkToFit="1"/>
    </xf>
    <xf numFmtId="0" fontId="11" fillId="0" borderId="48" xfId="1" applyFont="1" applyBorder="1" applyAlignment="1">
      <alignment horizontal="left" vertical="center" wrapText="1"/>
    </xf>
    <xf numFmtId="0" fontId="8" fillId="0" borderId="45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45" xfId="1" applyBorder="1" applyAlignment="1">
      <alignment horizontal="center" vertical="center" wrapText="1"/>
    </xf>
    <xf numFmtId="0" fontId="6" fillId="0" borderId="46" xfId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center" vertical="center" shrinkToFit="1"/>
    </xf>
    <xf numFmtId="0" fontId="11" fillId="0" borderId="6" xfId="1" applyFont="1" applyBorder="1" applyAlignment="1">
      <alignment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7" fillId="2" borderId="48" xfId="1" applyFont="1" applyFill="1" applyBorder="1" applyAlignment="1">
      <alignment horizontal="center" vertical="center" wrapText="1"/>
    </xf>
    <xf numFmtId="0" fontId="8" fillId="2" borderId="46" xfId="1" applyFont="1" applyFill="1" applyBorder="1" applyAlignment="1">
      <alignment horizontal="center" vertical="center" wrapText="1"/>
    </xf>
    <xf numFmtId="0" fontId="8" fillId="2" borderId="47" xfId="1" applyFont="1" applyFill="1" applyBorder="1" applyAlignment="1">
      <alignment horizontal="center" vertical="center" wrapText="1"/>
    </xf>
    <xf numFmtId="0" fontId="8" fillId="4" borderId="52" xfId="1" applyFont="1" applyFill="1" applyBorder="1" applyAlignment="1">
      <alignment horizontal="right" vertical="top" wrapText="1"/>
    </xf>
    <xf numFmtId="0" fontId="8" fillId="4" borderId="52" xfId="1" applyFont="1" applyFill="1" applyBorder="1" applyAlignment="1">
      <alignment horizontal="center" vertical="center" wrapText="1"/>
    </xf>
    <xf numFmtId="0" fontId="8" fillId="4" borderId="54" xfId="1" applyFont="1" applyFill="1" applyBorder="1" applyAlignment="1">
      <alignment horizontal="center" vertical="center" wrapText="1"/>
    </xf>
    <xf numFmtId="0" fontId="7" fillId="2" borderId="55" xfId="1" applyFont="1" applyFill="1" applyBorder="1" applyAlignment="1">
      <alignment horizontal="center" vertical="center" wrapText="1"/>
    </xf>
    <xf numFmtId="0" fontId="7" fillId="2" borderId="53" xfId="1" applyFont="1" applyFill="1" applyBorder="1" applyAlignment="1">
      <alignment horizontal="center" vertical="center" wrapText="1"/>
    </xf>
    <xf numFmtId="0" fontId="7" fillId="0" borderId="56" xfId="1" applyFont="1" applyBorder="1" applyAlignment="1">
      <alignment horizontal="left" vertical="top" wrapText="1"/>
    </xf>
    <xf numFmtId="0" fontId="7" fillId="0" borderId="57" xfId="1" applyFont="1" applyBorder="1" applyAlignment="1">
      <alignment horizontal="center" vertical="center" wrapText="1"/>
    </xf>
    <xf numFmtId="0" fontId="8" fillId="2" borderId="58" xfId="1" applyFont="1" applyFill="1" applyBorder="1" applyAlignment="1">
      <alignment horizontal="right" vertical="top" wrapText="1"/>
    </xf>
    <xf numFmtId="0" fontId="8" fillId="2" borderId="58" xfId="1" applyFont="1" applyFill="1" applyBorder="1" applyAlignment="1">
      <alignment horizontal="center" vertical="center" wrapText="1"/>
    </xf>
    <xf numFmtId="0" fontId="8" fillId="2" borderId="59" xfId="1" applyFont="1" applyFill="1" applyBorder="1" applyAlignment="1">
      <alignment horizontal="center" vertical="center" wrapText="1"/>
    </xf>
    <xf numFmtId="0" fontId="6" fillId="2" borderId="48" xfId="1" applyFill="1" applyBorder="1" applyAlignment="1">
      <alignment horizontal="center" vertical="center" wrapText="1"/>
    </xf>
    <xf numFmtId="0" fontId="8" fillId="2" borderId="48" xfId="1" applyFont="1" applyFill="1" applyBorder="1" applyAlignment="1">
      <alignment horizontal="center" vertical="center" wrapText="1"/>
    </xf>
    <xf numFmtId="0" fontId="8" fillId="2" borderId="46" xfId="1" applyFont="1" applyFill="1" applyBorder="1" applyAlignment="1">
      <alignment horizontal="left" vertical="top" wrapText="1"/>
    </xf>
    <xf numFmtId="0" fontId="8" fillId="0" borderId="46" xfId="1" applyFont="1" applyFill="1" applyBorder="1" applyAlignment="1">
      <alignment horizontal="left" vertical="top" wrapText="1"/>
    </xf>
    <xf numFmtId="0" fontId="8" fillId="0" borderId="47" xfId="1" applyFont="1" applyFill="1" applyBorder="1" applyAlignment="1">
      <alignment horizontal="left" vertical="top" wrapText="1"/>
    </xf>
    <xf numFmtId="0" fontId="6" fillId="0" borderId="0" xfId="1" applyFill="1" applyAlignment="1">
      <alignment horizontal="left" vertical="top"/>
    </xf>
    <xf numFmtId="0" fontId="8" fillId="2" borderId="46" xfId="1" applyFont="1" applyFill="1" applyBorder="1" applyAlignment="1">
      <alignment horizontal="right" vertical="top" wrapText="1"/>
    </xf>
    <xf numFmtId="0" fontId="8" fillId="2" borderId="50" xfId="1" applyFont="1" applyFill="1" applyBorder="1" applyAlignment="1">
      <alignment vertical="top" wrapText="1"/>
    </xf>
    <xf numFmtId="0" fontId="8" fillId="2" borderId="46" xfId="1" applyFont="1" applyFill="1" applyBorder="1" applyAlignment="1">
      <alignment vertical="center" wrapText="1"/>
    </xf>
    <xf numFmtId="0" fontId="8" fillId="2" borderId="47" xfId="1" applyFont="1" applyFill="1" applyBorder="1" applyAlignment="1">
      <alignment vertical="center" wrapText="1"/>
    </xf>
    <xf numFmtId="0" fontId="8" fillId="0" borderId="49" xfId="1" applyFont="1" applyFill="1" applyBorder="1" applyAlignment="1">
      <alignment horizontal="left" vertical="top" wrapText="1"/>
    </xf>
    <xf numFmtId="0" fontId="8" fillId="0" borderId="50" xfId="1" applyFont="1" applyFill="1" applyBorder="1" applyAlignment="1">
      <alignment horizontal="left" vertical="top" wrapText="1"/>
    </xf>
    <xf numFmtId="0" fontId="6" fillId="0" borderId="48" xfId="1" applyFill="1" applyBorder="1" applyAlignment="1">
      <alignment horizontal="center" vertical="center" wrapText="1"/>
    </xf>
    <xf numFmtId="0" fontId="8" fillId="0" borderId="48" xfId="1" applyFont="1" applyFill="1" applyBorder="1" applyAlignment="1">
      <alignment horizontal="center" vertical="center" wrapText="1"/>
    </xf>
    <xf numFmtId="0" fontId="6" fillId="0" borderId="45" xfId="1" applyFill="1" applyBorder="1" applyAlignment="1">
      <alignment horizontal="center" vertical="center" wrapText="1"/>
    </xf>
    <xf numFmtId="0" fontId="6" fillId="2" borderId="48" xfId="1" applyFill="1" applyBorder="1" applyAlignment="1">
      <alignment horizontal="left" vertical="center" wrapText="1"/>
    </xf>
    <xf numFmtId="0" fontId="8" fillId="2" borderId="48" xfId="1" applyFont="1" applyFill="1" applyBorder="1" applyAlignment="1">
      <alignment horizontal="left" vertical="center" wrapText="1"/>
    </xf>
    <xf numFmtId="2" fontId="7" fillId="2" borderId="55" xfId="2" applyNumberFormat="1" applyFont="1" applyFill="1" applyBorder="1" applyAlignment="1">
      <alignment horizontal="center" vertical="center" wrapText="1"/>
    </xf>
    <xf numFmtId="2" fontId="7" fillId="0" borderId="57" xfId="2" applyNumberFormat="1" applyFont="1" applyBorder="1" applyAlignment="1">
      <alignment horizontal="center" vertical="center" wrapText="1"/>
    </xf>
    <xf numFmtId="2" fontId="6" fillId="0" borderId="48" xfId="2" applyNumberFormat="1" applyFont="1" applyBorder="1" applyAlignment="1">
      <alignment horizontal="center" vertical="center" wrapText="1"/>
    </xf>
    <xf numFmtId="2" fontId="9" fillId="0" borderId="48" xfId="2" applyNumberFormat="1" applyFont="1" applyBorder="1" applyAlignment="1">
      <alignment horizontal="center" vertical="center" shrinkToFit="1"/>
    </xf>
    <xf numFmtId="2" fontId="8" fillId="2" borderId="46" xfId="2" applyNumberFormat="1" applyFont="1" applyFill="1" applyBorder="1" applyAlignment="1">
      <alignment horizontal="center" vertical="center" wrapText="1"/>
    </xf>
    <xf numFmtId="2" fontId="8" fillId="2" borderId="58" xfId="2" applyNumberFormat="1" applyFont="1" applyFill="1" applyBorder="1" applyAlignment="1">
      <alignment horizontal="center" vertical="center" wrapText="1"/>
    </xf>
    <xf numFmtId="2" fontId="8" fillId="4" borderId="52" xfId="2" applyNumberFormat="1" applyFont="1" applyFill="1" applyBorder="1" applyAlignment="1">
      <alignment horizontal="center" vertical="center" wrapText="1"/>
    </xf>
    <xf numFmtId="2" fontId="7" fillId="2" borderId="48" xfId="2" applyNumberFormat="1" applyFont="1" applyFill="1" applyBorder="1" applyAlignment="1">
      <alignment horizontal="center" vertical="center" wrapText="1"/>
    </xf>
    <xf numFmtId="2" fontId="8" fillId="4" borderId="46" xfId="2" applyNumberFormat="1" applyFont="1" applyFill="1" applyBorder="1" applyAlignment="1">
      <alignment horizontal="center" vertical="center" wrapText="1"/>
    </xf>
    <xf numFmtId="2" fontId="7" fillId="0" borderId="46" xfId="2" applyNumberFormat="1" applyFont="1" applyBorder="1" applyAlignment="1">
      <alignment horizontal="center" vertical="center" wrapText="1"/>
    </xf>
    <xf numFmtId="2" fontId="6" fillId="0" borderId="45" xfId="2" applyNumberFormat="1" applyFont="1" applyBorder="1" applyAlignment="1">
      <alignment horizontal="center" vertical="center" wrapText="1"/>
    </xf>
    <xf numFmtId="2" fontId="8" fillId="0" borderId="46" xfId="2" applyNumberFormat="1" applyFont="1" applyFill="1" applyBorder="1" applyAlignment="1">
      <alignment horizontal="center" vertical="center" wrapText="1"/>
    </xf>
    <xf numFmtId="2" fontId="6" fillId="0" borderId="48" xfId="2" applyNumberFormat="1" applyFont="1" applyFill="1" applyBorder="1" applyAlignment="1">
      <alignment horizontal="center" vertical="center" wrapText="1"/>
    </xf>
    <xf numFmtId="2" fontId="6" fillId="2" borderId="48" xfId="2" applyNumberFormat="1" applyFont="1" applyFill="1" applyBorder="1" applyAlignment="1">
      <alignment horizontal="center" vertical="center" wrapText="1"/>
    </xf>
    <xf numFmtId="2" fontId="8" fillId="0" borderId="6" xfId="2" applyNumberFormat="1" applyFont="1" applyBorder="1" applyAlignment="1">
      <alignment horizontal="center" vertical="center" wrapText="1"/>
    </xf>
    <xf numFmtId="2" fontId="9" fillId="0" borderId="6" xfId="2" applyNumberFormat="1" applyFont="1" applyBorder="1" applyAlignment="1">
      <alignment horizontal="center" vertical="center" shrinkToFit="1"/>
    </xf>
    <xf numFmtId="2" fontId="11" fillId="0" borderId="6" xfId="2" applyNumberFormat="1" applyFont="1" applyBorder="1" applyAlignment="1">
      <alignment horizontal="center" vertical="center" wrapText="1"/>
    </xf>
    <xf numFmtId="2" fontId="6" fillId="0" borderId="0" xfId="2" applyNumberFormat="1" applyFont="1" applyAlignment="1">
      <alignment horizontal="center" vertical="center"/>
    </xf>
    <xf numFmtId="0" fontId="6" fillId="0" borderId="46" xfId="1" applyFill="1" applyBorder="1" applyAlignment="1">
      <alignment horizontal="center" vertical="center" wrapText="1"/>
    </xf>
    <xf numFmtId="2" fontId="6" fillId="0" borderId="46" xfId="2" applyNumberFormat="1" applyFont="1" applyFill="1" applyBorder="1" applyAlignment="1">
      <alignment horizontal="center" vertical="center" wrapText="1"/>
    </xf>
    <xf numFmtId="0" fontId="8" fillId="0" borderId="46" xfId="1" applyFont="1" applyFill="1" applyBorder="1" applyAlignment="1">
      <alignment horizontal="center" vertical="center" wrapText="1"/>
    </xf>
    <xf numFmtId="0" fontId="6" fillId="0" borderId="0" xfId="1" applyFill="1" applyBorder="1" applyAlignment="1">
      <alignment horizontal="left" vertical="top"/>
    </xf>
    <xf numFmtId="0" fontId="6" fillId="0" borderId="0" xfId="1" applyBorder="1" applyAlignment="1">
      <alignment horizontal="center" vertical="center"/>
    </xf>
    <xf numFmtId="0" fontId="6" fillId="0" borderId="1" xfId="1" applyBorder="1" applyAlignment="1">
      <alignment horizontal="left" vertical="top"/>
    </xf>
    <xf numFmtId="0" fontId="6" fillId="0" borderId="2" xfId="1" applyBorder="1" applyAlignment="1">
      <alignment horizontal="left" vertical="top"/>
    </xf>
    <xf numFmtId="0" fontId="6" fillId="0" borderId="2" xfId="1" applyBorder="1" applyAlignment="1">
      <alignment horizontal="center" vertical="center"/>
    </xf>
    <xf numFmtId="2" fontId="6" fillId="0" borderId="2" xfId="2" applyNumberFormat="1" applyFont="1" applyBorder="1" applyAlignment="1">
      <alignment horizontal="center" vertical="center"/>
    </xf>
    <xf numFmtId="0" fontId="6" fillId="0" borderId="3" xfId="1" applyBorder="1" applyAlignment="1">
      <alignment horizontal="center" vertical="center"/>
    </xf>
    <xf numFmtId="0" fontId="7" fillId="2" borderId="62" xfId="1" applyFont="1" applyFill="1" applyBorder="1" applyAlignment="1">
      <alignment horizontal="center" vertical="center" wrapText="1"/>
    </xf>
    <xf numFmtId="0" fontId="7" fillId="2" borderId="63" xfId="1" applyFont="1" applyFill="1" applyBorder="1" applyAlignment="1">
      <alignment horizontal="center" vertical="center" wrapText="1"/>
    </xf>
    <xf numFmtId="0" fontId="7" fillId="0" borderId="64" xfId="1" applyFont="1" applyBorder="1" applyAlignment="1">
      <alignment horizontal="left" vertical="top" wrapText="1"/>
    </xf>
    <xf numFmtId="0" fontId="7" fillId="0" borderId="65" xfId="1" applyFont="1" applyBorder="1" applyAlignment="1">
      <alignment horizontal="center" vertical="center" wrapText="1"/>
    </xf>
    <xf numFmtId="0" fontId="7" fillId="0" borderId="66" xfId="1" applyFont="1" applyBorder="1" applyAlignment="1">
      <alignment horizontal="left" vertical="top" wrapText="1"/>
    </xf>
    <xf numFmtId="0" fontId="6" fillId="0" borderId="67" xfId="1" applyBorder="1" applyAlignment="1">
      <alignment horizontal="center" vertical="center" wrapText="1"/>
    </xf>
    <xf numFmtId="0" fontId="8" fillId="0" borderId="66" xfId="1" applyFont="1" applyBorder="1" applyAlignment="1">
      <alignment horizontal="left" vertical="center" wrapText="1"/>
    </xf>
    <xf numFmtId="2" fontId="9" fillId="0" borderId="67" xfId="1" applyNumberFormat="1" applyFont="1" applyBorder="1" applyAlignment="1">
      <alignment horizontal="center" vertical="center" shrinkToFit="1"/>
    </xf>
    <xf numFmtId="0" fontId="8" fillId="2" borderId="60" xfId="1" applyFont="1" applyFill="1" applyBorder="1" applyAlignment="1">
      <alignment horizontal="left" vertical="top" wrapText="1"/>
    </xf>
    <xf numFmtId="4" fontId="9" fillId="2" borderId="67" xfId="1" applyNumberFormat="1" applyFont="1" applyFill="1" applyBorder="1" applyAlignment="1">
      <alignment horizontal="center" vertical="center" shrinkToFit="1"/>
    </xf>
    <xf numFmtId="0" fontId="8" fillId="2" borderId="68" xfId="1" applyFont="1" applyFill="1" applyBorder="1" applyAlignment="1">
      <alignment horizontal="left" vertical="top" wrapText="1"/>
    </xf>
    <xf numFmtId="4" fontId="9" fillId="2" borderId="69" xfId="1" applyNumberFormat="1" applyFont="1" applyFill="1" applyBorder="1" applyAlignment="1">
      <alignment horizontal="center" vertical="center" shrinkToFit="1"/>
    </xf>
    <xf numFmtId="0" fontId="8" fillId="4" borderId="70" xfId="1" applyFont="1" applyFill="1" applyBorder="1" applyAlignment="1">
      <alignment horizontal="left" vertical="top" wrapText="1"/>
    </xf>
    <xf numFmtId="4" fontId="9" fillId="4" borderId="71" xfId="1" applyNumberFormat="1" applyFont="1" applyFill="1" applyBorder="1" applyAlignment="1">
      <alignment horizontal="center" vertical="center" shrinkToFit="1"/>
    </xf>
    <xf numFmtId="0" fontId="7" fillId="2" borderId="66" xfId="1" applyFont="1" applyFill="1" applyBorder="1" applyAlignment="1">
      <alignment horizontal="center" vertical="center" wrapText="1"/>
    </xf>
    <xf numFmtId="0" fontId="7" fillId="2" borderId="67" xfId="1" applyFont="1" applyFill="1" applyBorder="1" applyAlignment="1">
      <alignment horizontal="center" vertical="center" wrapText="1"/>
    </xf>
    <xf numFmtId="0" fontId="7" fillId="0" borderId="66" xfId="1" applyFont="1" applyBorder="1" applyAlignment="1">
      <alignment horizontal="left" vertical="center" wrapText="1"/>
    </xf>
    <xf numFmtId="0" fontId="8" fillId="2" borderId="60" xfId="1" applyFont="1" applyFill="1" applyBorder="1" applyAlignment="1">
      <alignment horizontal="right" vertical="top" wrapText="1"/>
    </xf>
    <xf numFmtId="2" fontId="9" fillId="2" borderId="67" xfId="1" applyNumberFormat="1" applyFont="1" applyFill="1" applyBorder="1" applyAlignment="1">
      <alignment horizontal="center" vertical="center" shrinkToFit="1"/>
    </xf>
    <xf numFmtId="0" fontId="8" fillId="4" borderId="60" xfId="1" applyFont="1" applyFill="1" applyBorder="1" applyAlignment="1">
      <alignment horizontal="right" vertical="top" wrapText="1"/>
    </xf>
    <xf numFmtId="4" fontId="9" fillId="4" borderId="67" xfId="1" applyNumberFormat="1" applyFont="1" applyFill="1" applyBorder="1" applyAlignment="1">
      <alignment horizontal="center" vertical="center" shrinkToFit="1"/>
    </xf>
    <xf numFmtId="0" fontId="7" fillId="0" borderId="61" xfId="1" applyFont="1" applyBorder="1" applyAlignment="1">
      <alignment horizontal="center" vertical="center" wrapText="1"/>
    </xf>
    <xf numFmtId="0" fontId="6" fillId="0" borderId="61" xfId="1" applyBorder="1" applyAlignment="1">
      <alignment horizontal="center" vertical="center" wrapText="1"/>
    </xf>
    <xf numFmtId="0" fontId="6" fillId="0" borderId="4" xfId="1" applyBorder="1" applyAlignment="1">
      <alignment horizontal="left" vertical="top"/>
    </xf>
    <xf numFmtId="0" fontId="6" fillId="0" borderId="0" xfId="1" applyBorder="1" applyAlignment="1">
      <alignment horizontal="left" vertical="top"/>
    </xf>
    <xf numFmtId="2" fontId="6" fillId="0" borderId="0" xfId="2" applyNumberFormat="1" applyFont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8" fillId="4" borderId="60" xfId="1" applyFont="1" applyFill="1" applyBorder="1" applyAlignment="1">
      <alignment horizontal="left" vertical="top" wrapText="1"/>
    </xf>
    <xf numFmtId="2" fontId="9" fillId="4" borderId="67" xfId="1" applyNumberFormat="1" applyFont="1" applyFill="1" applyBorder="1" applyAlignment="1">
      <alignment horizontal="center" vertical="center" shrinkToFit="1"/>
    </xf>
    <xf numFmtId="0" fontId="8" fillId="0" borderId="66" xfId="1" applyFont="1" applyBorder="1" applyAlignment="1">
      <alignment horizontal="left" vertical="top" wrapText="1"/>
    </xf>
    <xf numFmtId="0" fontId="8" fillId="0" borderId="60" xfId="1" applyFont="1" applyFill="1" applyBorder="1" applyAlignment="1">
      <alignment horizontal="left" vertical="top" wrapText="1"/>
    </xf>
    <xf numFmtId="2" fontId="9" fillId="0" borderId="67" xfId="1" applyNumberFormat="1" applyFont="1" applyFill="1" applyBorder="1" applyAlignment="1">
      <alignment horizontal="center" vertical="center" shrinkToFit="1"/>
    </xf>
    <xf numFmtId="4" fontId="9" fillId="0" borderId="67" xfId="1" applyNumberFormat="1" applyFont="1" applyBorder="1" applyAlignment="1">
      <alignment horizontal="center" vertical="center" shrinkToFit="1"/>
    </xf>
    <xf numFmtId="4" fontId="9" fillId="0" borderId="67" xfId="1" applyNumberFormat="1" applyFont="1" applyFill="1" applyBorder="1" applyAlignment="1">
      <alignment horizontal="center" vertical="center" shrinkToFit="1"/>
    </xf>
    <xf numFmtId="2" fontId="8" fillId="2" borderId="67" xfId="1" applyNumberFormat="1" applyFont="1" applyFill="1" applyBorder="1" applyAlignment="1">
      <alignment horizontal="center" vertical="center" shrinkToFit="1"/>
    </xf>
    <xf numFmtId="0" fontId="8" fillId="2" borderId="72" xfId="1" applyFont="1" applyFill="1" applyBorder="1" applyAlignment="1">
      <alignment vertical="top" wrapText="1"/>
    </xf>
    <xf numFmtId="0" fontId="8" fillId="0" borderId="72" xfId="1" applyFont="1" applyFill="1" applyBorder="1" applyAlignment="1">
      <alignment horizontal="left" vertical="top" wrapText="1"/>
    </xf>
    <xf numFmtId="2" fontId="9" fillId="0" borderId="61" xfId="1" applyNumberFormat="1" applyFont="1" applyFill="1" applyBorder="1" applyAlignment="1">
      <alignment horizontal="center" vertical="center" shrinkToFit="1"/>
    </xf>
    <xf numFmtId="0" fontId="6" fillId="0" borderId="60" xfId="1" applyBorder="1" applyAlignment="1">
      <alignment horizontal="left" wrapText="1"/>
    </xf>
    <xf numFmtId="2" fontId="9" fillId="0" borderId="61" xfId="1" applyNumberFormat="1" applyFont="1" applyBorder="1" applyAlignment="1">
      <alignment horizontal="center" vertical="center" shrinkToFit="1"/>
    </xf>
    <xf numFmtId="2" fontId="9" fillId="0" borderId="11" xfId="1" applyNumberFormat="1" applyFont="1" applyBorder="1" applyAlignment="1">
      <alignment horizontal="center" vertical="center" shrinkToFit="1"/>
    </xf>
    <xf numFmtId="2" fontId="9" fillId="2" borderId="71" xfId="1" applyNumberFormat="1" applyFont="1" applyFill="1" applyBorder="1" applyAlignment="1">
      <alignment horizontal="center" vertical="center" shrinkToFit="1"/>
    </xf>
    <xf numFmtId="4" fontId="9" fillId="0" borderId="61" xfId="1" applyNumberFormat="1" applyFont="1" applyFill="1" applyBorder="1" applyAlignment="1">
      <alignment horizontal="center" vertical="center" shrinkToFit="1"/>
    </xf>
    <xf numFmtId="0" fontId="6" fillId="2" borderId="77" xfId="1" applyFill="1" applyBorder="1" applyAlignment="1">
      <alignment horizontal="center" vertical="center" wrapText="1"/>
    </xf>
    <xf numFmtId="2" fontId="6" fillId="2" borderId="77" xfId="2" applyNumberFormat="1" applyFont="1" applyFill="1" applyBorder="1" applyAlignment="1">
      <alignment horizontal="center" vertical="center" wrapText="1"/>
    </xf>
    <xf numFmtId="0" fontId="8" fillId="2" borderId="77" xfId="1" applyFont="1" applyFill="1" applyBorder="1" applyAlignment="1">
      <alignment horizontal="center" vertical="center" wrapText="1"/>
    </xf>
    <xf numFmtId="2" fontId="9" fillId="2" borderId="78" xfId="1" applyNumberFormat="1" applyFont="1" applyFill="1" applyBorder="1" applyAlignment="1">
      <alignment horizontal="center" vertical="center" shrinkToFit="1"/>
    </xf>
    <xf numFmtId="164" fontId="1" fillId="2" borderId="9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0" borderId="3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0" fillId="0" borderId="4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10" fontId="0" fillId="0" borderId="22" xfId="0" applyNumberForma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0" fontId="0" fillId="0" borderId="4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13" fillId="2" borderId="60" xfId="1" applyFont="1" applyFill="1" applyBorder="1" applyAlignment="1">
      <alignment horizontal="center" vertical="center" wrapText="1"/>
    </xf>
    <xf numFmtId="0" fontId="13" fillId="2" borderId="46" xfId="1" applyFont="1" applyFill="1" applyBorder="1" applyAlignment="1">
      <alignment horizontal="center" vertical="center" wrapText="1"/>
    </xf>
    <xf numFmtId="0" fontId="13" fillId="2" borderId="61" xfId="1" applyFont="1" applyFill="1" applyBorder="1" applyAlignment="1">
      <alignment horizontal="center" vertical="center" wrapText="1"/>
    </xf>
    <xf numFmtId="0" fontId="7" fillId="0" borderId="45" xfId="1" applyFont="1" applyBorder="1" applyAlignment="1">
      <alignment horizontal="left" vertical="top" wrapText="1"/>
    </xf>
    <xf numFmtId="0" fontId="7" fillId="0" borderId="46" xfId="1" applyFont="1" applyBorder="1" applyAlignment="1">
      <alignment horizontal="left" vertical="top" wrapText="1"/>
    </xf>
    <xf numFmtId="0" fontId="7" fillId="0" borderId="61" xfId="1" applyFont="1" applyBorder="1" applyAlignment="1">
      <alignment horizontal="left" vertical="top" wrapText="1"/>
    </xf>
    <xf numFmtId="0" fontId="6" fillId="0" borderId="45" xfId="1" applyBorder="1" applyAlignment="1">
      <alignment horizontal="center" vertical="center" wrapText="1"/>
    </xf>
    <xf numFmtId="0" fontId="6" fillId="0" borderId="46" xfId="1" applyBorder="1" applyAlignment="1">
      <alignment horizontal="center" vertical="center" wrapText="1"/>
    </xf>
    <xf numFmtId="0" fontId="6" fillId="0" borderId="61" xfId="1" applyBorder="1" applyAlignment="1">
      <alignment horizontal="center" vertical="center" wrapText="1"/>
    </xf>
    <xf numFmtId="0" fontId="8" fillId="2" borderId="60" xfId="1" applyFont="1" applyFill="1" applyBorder="1" applyAlignment="1">
      <alignment horizontal="left" vertical="top" wrapText="1"/>
    </xf>
    <xf numFmtId="0" fontId="8" fillId="2" borderId="46" xfId="1" applyFont="1" applyFill="1" applyBorder="1" applyAlignment="1">
      <alignment horizontal="left" vertical="top" wrapText="1"/>
    </xf>
    <xf numFmtId="0" fontId="8" fillId="2" borderId="47" xfId="1" applyFont="1" applyFill="1" applyBorder="1" applyAlignment="1">
      <alignment horizontal="left" vertical="top" wrapText="1"/>
    </xf>
    <xf numFmtId="0" fontId="8" fillId="2" borderId="46" xfId="1" applyFont="1" applyFill="1" applyBorder="1" applyAlignment="1">
      <alignment horizontal="left" vertical="center" wrapText="1"/>
    </xf>
    <xf numFmtId="0" fontId="8" fillId="2" borderId="47" xfId="1" applyFont="1" applyFill="1" applyBorder="1" applyAlignment="1">
      <alignment horizontal="left" vertical="center" wrapText="1"/>
    </xf>
    <xf numFmtId="0" fontId="8" fillId="2" borderId="72" xfId="1" applyFont="1" applyFill="1" applyBorder="1" applyAlignment="1">
      <alignment horizontal="left" vertical="top" wrapText="1"/>
    </xf>
    <xf numFmtId="0" fontId="8" fillId="2" borderId="50" xfId="1" applyFont="1" applyFill="1" applyBorder="1" applyAlignment="1">
      <alignment horizontal="left" vertical="top" wrapText="1"/>
    </xf>
    <xf numFmtId="0" fontId="8" fillId="2" borderId="60" xfId="1" applyFont="1" applyFill="1" applyBorder="1" applyAlignment="1">
      <alignment horizontal="right" vertical="top" wrapText="1"/>
    </xf>
    <xf numFmtId="0" fontId="8" fillId="2" borderId="46" xfId="1" applyFont="1" applyFill="1" applyBorder="1" applyAlignment="1">
      <alignment horizontal="right" vertical="top" wrapText="1"/>
    </xf>
    <xf numFmtId="0" fontId="8" fillId="2" borderId="47" xfId="1" applyFont="1" applyFill="1" applyBorder="1" applyAlignment="1">
      <alignment horizontal="right" vertical="top" wrapText="1"/>
    </xf>
    <xf numFmtId="0" fontId="6" fillId="0" borderId="49" xfId="1" applyBorder="1" applyAlignment="1">
      <alignment horizontal="left" wrapText="1"/>
    </xf>
    <xf numFmtId="0" fontId="6" fillId="0" borderId="73" xfId="1" applyBorder="1" applyAlignment="1">
      <alignment horizontal="left" wrapText="1"/>
    </xf>
    <xf numFmtId="0" fontId="8" fillId="2" borderId="52" xfId="1" applyFont="1" applyFill="1" applyBorder="1" applyAlignment="1">
      <alignment horizontal="left" vertical="top" wrapText="1"/>
    </xf>
    <xf numFmtId="0" fontId="8" fillId="2" borderId="54" xfId="1" applyFont="1" applyFill="1" applyBorder="1" applyAlignment="1">
      <alignment horizontal="left" vertical="top" wrapText="1"/>
    </xf>
    <xf numFmtId="0" fontId="6" fillId="0" borderId="53" xfId="1" applyBorder="1" applyAlignment="1">
      <alignment horizontal="center" vertical="center" wrapText="1"/>
    </xf>
    <xf numFmtId="0" fontId="6" fillId="0" borderId="49" xfId="1" applyBorder="1" applyAlignment="1">
      <alignment horizontal="center" vertical="center" wrapText="1"/>
    </xf>
    <xf numFmtId="0" fontId="8" fillId="2" borderId="49" xfId="1" applyFont="1" applyFill="1" applyBorder="1" applyAlignment="1">
      <alignment horizontal="left" vertical="top" wrapText="1"/>
    </xf>
    <xf numFmtId="0" fontId="6" fillId="0" borderId="73" xfId="1" applyBorder="1" applyAlignment="1">
      <alignment horizontal="center" vertical="center" wrapText="1"/>
    </xf>
    <xf numFmtId="0" fontId="11" fillId="0" borderId="51" xfId="1" applyFont="1" applyBorder="1" applyAlignment="1">
      <alignment horizontal="left" vertical="top" wrapText="1"/>
    </xf>
    <xf numFmtId="0" fontId="11" fillId="0" borderId="52" xfId="1" applyFont="1" applyBorder="1" applyAlignment="1">
      <alignment horizontal="left" vertical="top" wrapText="1"/>
    </xf>
    <xf numFmtId="0" fontId="11" fillId="0" borderId="74" xfId="1" applyFont="1" applyBorder="1" applyAlignment="1">
      <alignment horizontal="left" vertical="top" wrapText="1"/>
    </xf>
    <xf numFmtId="0" fontId="8" fillId="2" borderId="75" xfId="1" applyFont="1" applyFill="1" applyBorder="1" applyAlignment="1">
      <alignment horizontal="left" vertical="top" wrapText="1"/>
    </xf>
    <xf numFmtId="0" fontId="8" fillId="2" borderId="76" xfId="1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10" fontId="1" fillId="2" borderId="40" xfId="0" applyNumberFormat="1" applyFont="1" applyFill="1" applyBorder="1" applyAlignment="1">
      <alignment horizontal="right" vertical="center"/>
    </xf>
    <xf numFmtId="10" fontId="1" fillId="2" borderId="41" xfId="0" applyNumberFormat="1" applyFont="1" applyFill="1" applyBorder="1" applyAlignment="1">
      <alignment horizontal="right" vertical="center"/>
    </xf>
    <xf numFmtId="10" fontId="1" fillId="2" borderId="44" xfId="0" applyNumberFormat="1" applyFont="1" applyFill="1" applyBorder="1" applyAlignment="1">
      <alignment horizontal="right" vertical="center"/>
    </xf>
    <xf numFmtId="10" fontId="1" fillId="2" borderId="18" xfId="0" applyNumberFormat="1" applyFont="1" applyFill="1" applyBorder="1" applyAlignment="1">
      <alignment horizontal="right" vertical="center"/>
    </xf>
    <xf numFmtId="10" fontId="1" fillId="2" borderId="19" xfId="0" applyNumberFormat="1" applyFont="1" applyFill="1" applyBorder="1" applyAlignment="1">
      <alignment horizontal="right" vertical="center"/>
    </xf>
    <xf numFmtId="10" fontId="1" fillId="2" borderId="20" xfId="0" applyNumberFormat="1" applyFont="1" applyFill="1" applyBorder="1" applyAlignment="1">
      <alignment horizontal="right" vertical="center"/>
    </xf>
    <xf numFmtId="164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0" fontId="1" fillId="2" borderId="37" xfId="0" applyNumberFormat="1" applyFont="1" applyFill="1" applyBorder="1" applyAlignment="1">
      <alignment horizontal="right" vertical="center"/>
    </xf>
    <xf numFmtId="10" fontId="1" fillId="2" borderId="16" xfId="0" applyNumberFormat="1" applyFont="1" applyFill="1" applyBorder="1" applyAlignment="1">
      <alignment horizontal="right" vertical="center"/>
    </xf>
    <xf numFmtId="10" fontId="1" fillId="2" borderId="17" xfId="0" applyNumberFormat="1" applyFont="1" applyFill="1" applyBorder="1" applyAlignment="1">
      <alignment horizontal="right" vertical="center"/>
    </xf>
    <xf numFmtId="10" fontId="1" fillId="2" borderId="9" xfId="0" applyNumberFormat="1" applyFont="1" applyFill="1" applyBorder="1" applyAlignment="1">
      <alignment horizontal="center" vertical="center"/>
    </xf>
    <xf numFmtId="10" fontId="1" fillId="2" borderId="11" xfId="0" applyNumberFormat="1" applyFont="1" applyFill="1" applyBorder="1" applyAlignment="1">
      <alignment horizontal="center" vertical="center"/>
    </xf>
    <xf numFmtId="10" fontId="1" fillId="2" borderId="14" xfId="0" applyNumberFormat="1" applyFont="1" applyFill="1" applyBorder="1" applyAlignment="1">
      <alignment horizontal="center" vertical="center"/>
    </xf>
    <xf numFmtId="164" fontId="1" fillId="2" borderId="39" xfId="0" applyNumberFormat="1" applyFont="1" applyFill="1" applyBorder="1" applyAlignment="1">
      <alignment horizontal="center"/>
    </xf>
    <xf numFmtId="164" fontId="1" fillId="2" borderId="42" xfId="0" applyNumberFormat="1" applyFont="1" applyFill="1" applyBorder="1" applyAlignment="1">
      <alignment horizontal="center"/>
    </xf>
    <xf numFmtId="10" fontId="0" fillId="0" borderId="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4" fontId="1" fillId="2" borderId="38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10" fontId="1" fillId="0" borderId="27" xfId="0" applyNumberFormat="1" applyFont="1" applyFill="1" applyBorder="1" applyAlignment="1">
      <alignment horizontal="center" vertical="center"/>
    </xf>
    <xf numFmtId="10" fontId="1" fillId="0" borderId="3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10" fontId="1" fillId="0" borderId="3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38100</xdr:rowOff>
    </xdr:from>
    <xdr:to>
      <xdr:col>2</xdr:col>
      <xdr:colOff>875665</xdr:colOff>
      <xdr:row>8</xdr:row>
      <xdr:rowOff>135255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0DDE471-81EA-44F7-A40B-1CC5860429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14300"/>
          <a:ext cx="1342390" cy="1230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11722</xdr:colOff>
      <xdr:row>34</xdr:row>
      <xdr:rowOff>58616</xdr:rowOff>
    </xdr:from>
    <xdr:to>
      <xdr:col>6</xdr:col>
      <xdr:colOff>511438</xdr:colOff>
      <xdr:row>48</xdr:row>
      <xdr:rowOff>58617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CE4A27B-F85C-43E4-930A-BEFA64A62F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133"/>
        <a:stretch/>
      </xdr:blipFill>
      <xdr:spPr>
        <a:xfrm>
          <a:off x="1081453" y="5487866"/>
          <a:ext cx="4126543" cy="2154116"/>
        </a:xfrm>
        <a:prstGeom prst="rect">
          <a:avLst/>
        </a:prstGeom>
        <a:solidFill>
          <a:schemeClr val="accent2"/>
        </a:solidFill>
      </xdr:spPr>
    </xdr:pic>
    <xdr:clientData/>
  </xdr:twoCellAnchor>
  <xdr:twoCellAnchor editAs="oneCell">
    <xdr:from>
      <xdr:col>2</xdr:col>
      <xdr:colOff>140676</xdr:colOff>
      <xdr:row>1</xdr:row>
      <xdr:rowOff>64476</xdr:rowOff>
    </xdr:from>
    <xdr:to>
      <xdr:col>2</xdr:col>
      <xdr:colOff>1526198</xdr:colOff>
      <xdr:row>9</xdr:row>
      <xdr:rowOff>131151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DD7B3B5-337D-4FD4-86DA-20CCDC76D03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830" y="232995"/>
          <a:ext cx="1385522" cy="1356214"/>
        </a:xfrm>
        <a:prstGeom prst="rect">
          <a:avLst/>
        </a:prstGeom>
      </xdr:spPr>
    </xdr:pic>
    <xdr:clientData/>
  </xdr:twoCellAnchor>
  <xdr:oneCellAnchor>
    <xdr:from>
      <xdr:col>8</xdr:col>
      <xdr:colOff>11722</xdr:colOff>
      <xdr:row>34</xdr:row>
      <xdr:rowOff>51288</xdr:rowOff>
    </xdr:from>
    <xdr:ext cx="4112507" cy="2146789"/>
    <xdr:pic>
      <xdr:nvPicPr>
        <xdr:cNvPr id="6" name="Imagem 5">
          <a:extLst>
            <a:ext uri="{FF2B5EF4-FFF2-40B4-BE49-F238E27FC236}">
              <a16:creationId xmlns:a16="http://schemas.microsoft.com/office/drawing/2014/main" id="{368CFCA6-D7E3-4772-8709-F4245518A1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133"/>
        <a:stretch/>
      </xdr:blipFill>
      <xdr:spPr>
        <a:xfrm>
          <a:off x="5778010" y="5480538"/>
          <a:ext cx="4112507" cy="2146789"/>
        </a:xfrm>
        <a:prstGeom prst="rect">
          <a:avLst/>
        </a:prstGeom>
        <a:solidFill>
          <a:schemeClr val="accent2"/>
        </a:solidFill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96716</xdr:colOff>
      <xdr:row>1</xdr:row>
      <xdr:rowOff>38100</xdr:rowOff>
    </xdr:from>
    <xdr:to>
      <xdr:col>1</xdr:col>
      <xdr:colOff>1436175</xdr:colOff>
      <xdr:row>8</xdr:row>
      <xdr:rowOff>135255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49F08E2-4702-427C-ACDA-74A9D02E68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889" y="38100"/>
          <a:ext cx="1339459" cy="12255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1</xdr:row>
      <xdr:rowOff>57149</xdr:rowOff>
    </xdr:from>
    <xdr:to>
      <xdr:col>4</xdr:col>
      <xdr:colOff>314324</xdr:colOff>
      <xdr:row>9</xdr:row>
      <xdr:rowOff>123824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15C1D05-2BC1-4A4A-8C7B-FDF0479B49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28599"/>
          <a:ext cx="1381125" cy="13620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11</xdr:row>
      <xdr:rowOff>19050</xdr:rowOff>
    </xdr:from>
    <xdr:to>
      <xdr:col>14</xdr:col>
      <xdr:colOff>170573</xdr:colOff>
      <xdr:row>52</xdr:row>
      <xdr:rowOff>18220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DA8BDE0-D237-4A52-A421-454FA66D0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1657350"/>
          <a:ext cx="7019048" cy="6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745435</xdr:colOff>
      <xdr:row>1</xdr:row>
      <xdr:rowOff>91108</xdr:rowOff>
    </xdr:from>
    <xdr:to>
      <xdr:col>2</xdr:col>
      <xdr:colOff>1795254</xdr:colOff>
      <xdr:row>8</xdr:row>
      <xdr:rowOff>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7545882-15FA-48BA-A4A1-56563C82F9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326" y="265043"/>
          <a:ext cx="1049819" cy="1060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57149</xdr:rowOff>
    </xdr:from>
    <xdr:to>
      <xdr:col>3</xdr:col>
      <xdr:colOff>457200</xdr:colOff>
      <xdr:row>9</xdr:row>
      <xdr:rowOff>123824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6F931C5-9046-4158-B977-7E28536CDB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28599"/>
          <a:ext cx="1381125" cy="1362075"/>
        </a:xfrm>
        <a:prstGeom prst="rect">
          <a:avLst/>
        </a:prstGeom>
      </xdr:spPr>
    </xdr:pic>
    <xdr:clientData/>
  </xdr:twoCellAnchor>
  <xdr:twoCellAnchor editAs="oneCell">
    <xdr:from>
      <xdr:col>1</xdr:col>
      <xdr:colOff>451288</xdr:colOff>
      <xdr:row>12</xdr:row>
      <xdr:rowOff>57151</xdr:rowOff>
    </xdr:from>
    <xdr:to>
      <xdr:col>8</xdr:col>
      <xdr:colOff>533400</xdr:colOff>
      <xdr:row>48</xdr:row>
      <xdr:rowOff>123826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F225BF2-50D4-4E39-956D-F36FD9518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4688" y="2124076"/>
          <a:ext cx="4025462" cy="579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"/>
  <sheetViews>
    <sheetView tabSelected="1" view="pageBreakPreview" zoomScale="85" zoomScaleNormal="100" zoomScaleSheetLayoutView="85" workbookViewId="0">
      <selection activeCell="A2" sqref="A2"/>
    </sheetView>
  </sheetViews>
  <sheetFormatPr defaultRowHeight="12.75" x14ac:dyDescent="0.2"/>
  <cols>
    <col min="1" max="1" width="1.33203125" customWidth="1"/>
    <col min="2" max="2" width="12.1640625" style="2" bestFit="1" customWidth="1"/>
    <col min="3" max="3" width="20.5" style="2" customWidth="1"/>
    <col min="4" max="4" width="87.33203125" bestFit="1" customWidth="1"/>
    <col min="5" max="5" width="8.1640625" style="2" bestFit="1" customWidth="1"/>
    <col min="6" max="6" width="9.5" style="64" bestFit="1" customWidth="1"/>
    <col min="7" max="7" width="14.1640625" style="1" bestFit="1" customWidth="1"/>
    <col min="8" max="8" width="13" style="1" customWidth="1"/>
    <col min="9" max="9" width="12" style="1" bestFit="1" customWidth="1"/>
    <col min="10" max="10" width="15.1640625" style="1" bestFit="1" customWidth="1"/>
    <col min="11" max="11" width="16.83203125" style="1" bestFit="1" customWidth="1"/>
    <col min="12" max="12" width="1.1640625" customWidth="1"/>
    <col min="13" max="13" width="13" bestFit="1" customWidth="1"/>
  </cols>
  <sheetData>
    <row r="1" spans="1:11" ht="6" customHeight="1" thickBot="1" x14ac:dyDescent="0.25"/>
    <row r="2" spans="1:11" x14ac:dyDescent="0.2">
      <c r="B2" s="78"/>
      <c r="C2" s="79"/>
      <c r="D2" s="80"/>
      <c r="E2" s="290" t="s">
        <v>426</v>
      </c>
      <c r="F2" s="291"/>
      <c r="G2" s="291"/>
      <c r="H2" s="291"/>
      <c r="I2" s="291"/>
      <c r="J2" s="291"/>
      <c r="K2" s="292"/>
    </row>
    <row r="3" spans="1:11" x14ac:dyDescent="0.2">
      <c r="A3" s="27"/>
      <c r="B3" s="81"/>
      <c r="C3" s="28"/>
      <c r="D3" s="28" t="s">
        <v>0</v>
      </c>
      <c r="E3" s="293"/>
      <c r="F3" s="294"/>
      <c r="G3" s="294"/>
      <c r="H3" s="294"/>
      <c r="I3" s="294"/>
      <c r="J3" s="294"/>
      <c r="K3" s="295"/>
    </row>
    <row r="4" spans="1:11" x14ac:dyDescent="0.2">
      <c r="A4" s="27"/>
      <c r="B4" s="81"/>
      <c r="C4" s="28"/>
      <c r="D4" s="28" t="s">
        <v>1</v>
      </c>
      <c r="E4" s="293"/>
      <c r="F4" s="294"/>
      <c r="G4" s="294"/>
      <c r="H4" s="294"/>
      <c r="I4" s="294"/>
      <c r="J4" s="294"/>
      <c r="K4" s="295"/>
    </row>
    <row r="5" spans="1:11" x14ac:dyDescent="0.2">
      <c r="A5" s="27"/>
      <c r="B5" s="81"/>
      <c r="C5" s="28"/>
      <c r="D5" s="28" t="s">
        <v>2</v>
      </c>
      <c r="E5" s="293"/>
      <c r="F5" s="294"/>
      <c r="G5" s="294"/>
      <c r="H5" s="294"/>
      <c r="I5" s="294"/>
      <c r="J5" s="294"/>
      <c r="K5" s="295"/>
    </row>
    <row r="6" spans="1:11" x14ac:dyDescent="0.2">
      <c r="A6" s="27"/>
      <c r="B6" s="81"/>
      <c r="C6" s="28"/>
      <c r="D6" s="28" t="s">
        <v>3</v>
      </c>
      <c r="E6" s="293"/>
      <c r="F6" s="294"/>
      <c r="G6" s="294"/>
      <c r="H6" s="294"/>
      <c r="I6" s="294"/>
      <c r="J6" s="294"/>
      <c r="K6" s="295"/>
    </row>
    <row r="7" spans="1:11" x14ac:dyDescent="0.2">
      <c r="A7" s="27"/>
      <c r="B7" s="81"/>
      <c r="C7" s="28"/>
      <c r="D7" s="28" t="s">
        <v>4</v>
      </c>
      <c r="E7" s="293"/>
      <c r="F7" s="294"/>
      <c r="G7" s="294"/>
      <c r="H7" s="294"/>
      <c r="I7" s="294"/>
      <c r="J7" s="294"/>
      <c r="K7" s="295"/>
    </row>
    <row r="8" spans="1:11" x14ac:dyDescent="0.2">
      <c r="A8" s="27"/>
      <c r="B8" s="81"/>
      <c r="C8" s="28"/>
      <c r="D8" s="28" t="s">
        <v>5</v>
      </c>
      <c r="E8" s="293"/>
      <c r="F8" s="294"/>
      <c r="G8" s="294"/>
      <c r="H8" s="294"/>
      <c r="I8" s="294"/>
      <c r="J8" s="294"/>
      <c r="K8" s="295"/>
    </row>
    <row r="9" spans="1:11" ht="13.5" thickBot="1" x14ac:dyDescent="0.25">
      <c r="A9" s="27"/>
      <c r="B9" s="84"/>
      <c r="C9" s="85"/>
      <c r="D9" s="85"/>
      <c r="E9" s="296"/>
      <c r="F9" s="297"/>
      <c r="G9" s="297"/>
      <c r="H9" s="297"/>
      <c r="I9" s="297"/>
      <c r="J9" s="297"/>
      <c r="K9" s="298"/>
    </row>
    <row r="10" spans="1:11" ht="13.5" hidden="1" thickBot="1" x14ac:dyDescent="0.25">
      <c r="H10"/>
      <c r="I10" s="74">
        <v>0.26934720000000001</v>
      </c>
      <c r="J10" s="74">
        <v>0.20930979999999999</v>
      </c>
    </row>
    <row r="11" spans="1:11" s="140" customFormat="1" ht="18" x14ac:dyDescent="0.25">
      <c r="B11" s="141" t="s">
        <v>6</v>
      </c>
      <c r="C11" s="299" t="s">
        <v>412</v>
      </c>
      <c r="D11" s="300"/>
      <c r="E11" s="300"/>
      <c r="F11" s="300"/>
      <c r="G11" s="300"/>
      <c r="H11" s="300"/>
      <c r="I11" s="300"/>
      <c r="J11" s="300"/>
      <c r="K11" s="301"/>
    </row>
    <row r="12" spans="1:11" ht="25.5" x14ac:dyDescent="0.2">
      <c r="B12" s="30" t="s">
        <v>7</v>
      </c>
      <c r="C12" s="12" t="s">
        <v>8</v>
      </c>
      <c r="D12" s="12" t="s">
        <v>9</v>
      </c>
      <c r="E12" s="12" t="s">
        <v>19</v>
      </c>
      <c r="F12" s="65" t="s">
        <v>20</v>
      </c>
      <c r="G12" s="43" t="s">
        <v>21</v>
      </c>
      <c r="H12" s="75" t="s">
        <v>424</v>
      </c>
      <c r="I12" s="43" t="s">
        <v>41</v>
      </c>
      <c r="J12" s="43" t="s">
        <v>42</v>
      </c>
      <c r="K12" s="44" t="s">
        <v>22</v>
      </c>
    </row>
    <row r="13" spans="1:11" x14ac:dyDescent="0.2">
      <c r="B13" s="31" t="s">
        <v>10</v>
      </c>
      <c r="C13" s="9"/>
      <c r="D13" s="23" t="s">
        <v>11</v>
      </c>
      <c r="E13" s="9"/>
      <c r="F13" s="66"/>
      <c r="G13" s="10"/>
      <c r="H13" s="10">
        <f>SUM(H16:H32)</f>
        <v>7015.7228547791483</v>
      </c>
      <c r="I13" s="10">
        <f>SUM(I16:I32)</f>
        <v>1842.4542417479274</v>
      </c>
      <c r="J13" s="10">
        <f>SUM(J16:J32)</f>
        <v>36.687734667453483</v>
      </c>
      <c r="K13" s="37">
        <f>SUM(K16:K38)</f>
        <v>9015.8883654529945</v>
      </c>
    </row>
    <row r="14" spans="1:11" x14ac:dyDescent="0.2">
      <c r="B14" s="31" t="s">
        <v>12</v>
      </c>
      <c r="C14" s="9"/>
      <c r="D14" s="23" t="s">
        <v>13</v>
      </c>
      <c r="E14" s="9"/>
      <c r="F14" s="66"/>
      <c r="G14" s="10"/>
      <c r="H14" s="10"/>
      <c r="I14" s="10"/>
      <c r="J14" s="10"/>
      <c r="K14" s="37"/>
    </row>
    <row r="15" spans="1:11" x14ac:dyDescent="0.2">
      <c r="B15" s="31" t="s">
        <v>16</v>
      </c>
      <c r="C15" s="9"/>
      <c r="D15" s="23" t="s">
        <v>17</v>
      </c>
      <c r="E15" s="9"/>
      <c r="F15" s="66"/>
      <c r="G15" s="10"/>
      <c r="H15" s="10"/>
      <c r="I15" s="10"/>
      <c r="J15" s="10"/>
      <c r="K15" s="37"/>
    </row>
    <row r="16" spans="1:11" x14ac:dyDescent="0.2">
      <c r="B16" s="32" t="s">
        <v>14</v>
      </c>
      <c r="C16" s="5" t="s">
        <v>15</v>
      </c>
      <c r="D16" s="21" t="s">
        <v>18</v>
      </c>
      <c r="E16" s="11">
        <v>1</v>
      </c>
      <c r="F16" s="67" t="s">
        <v>23</v>
      </c>
      <c r="G16" s="6">
        <v>2391.8289258117102</v>
      </c>
      <c r="H16" s="6">
        <f>E16*G16</f>
        <v>2391.8289258117102</v>
      </c>
      <c r="I16" s="6">
        <f>H16*$I$10</f>
        <v>644.23242404639188</v>
      </c>
      <c r="J16" s="6"/>
      <c r="K16" s="33">
        <f>H16+I16+J16</f>
        <v>3036.0613498581019</v>
      </c>
    </row>
    <row r="17" spans="2:11" ht="27" customHeight="1" x14ac:dyDescent="0.2">
      <c r="B17" s="32" t="s">
        <v>24</v>
      </c>
      <c r="C17" s="5" t="s">
        <v>25</v>
      </c>
      <c r="D17" s="45" t="s">
        <v>26</v>
      </c>
      <c r="E17" s="11">
        <v>30</v>
      </c>
      <c r="F17" s="67" t="s">
        <v>27</v>
      </c>
      <c r="G17" s="6">
        <v>11.592949510806362</v>
      </c>
      <c r="H17" s="6">
        <f t="shared" ref="H17:H21" si="0">E17*G17</f>
        <v>347.78848532419084</v>
      </c>
      <c r="I17" s="6">
        <f t="shared" ref="I17:I21" si="1">H17*$I$10</f>
        <v>93.675854714311896</v>
      </c>
      <c r="J17" s="6"/>
      <c r="K17" s="33">
        <f t="shared" ref="K17:K21" si="2">H17+I17+J17</f>
        <v>441.46434003850277</v>
      </c>
    </row>
    <row r="18" spans="2:11" ht="25.5" x14ac:dyDescent="0.2">
      <c r="B18" s="32" t="s">
        <v>28</v>
      </c>
      <c r="C18" s="5" t="s">
        <v>29</v>
      </c>
      <c r="D18" s="45" t="s">
        <v>30</v>
      </c>
      <c r="E18" s="11">
        <v>30</v>
      </c>
      <c r="F18" s="67" t="s">
        <v>31</v>
      </c>
      <c r="G18" s="6">
        <v>9.687701541063813</v>
      </c>
      <c r="H18" s="6">
        <f t="shared" si="0"/>
        <v>290.63104623191441</v>
      </c>
      <c r="I18" s="6">
        <f t="shared" si="1"/>
        <v>78.280658535636704</v>
      </c>
      <c r="J18" s="6"/>
      <c r="K18" s="33">
        <f t="shared" si="2"/>
        <v>368.9117047675511</v>
      </c>
    </row>
    <row r="19" spans="2:11" ht="25.5" x14ac:dyDescent="0.2">
      <c r="B19" s="32" t="s">
        <v>35</v>
      </c>
      <c r="C19" s="5" t="s">
        <v>38</v>
      </c>
      <c r="D19" s="45" t="s">
        <v>32</v>
      </c>
      <c r="E19" s="11">
        <v>1.5</v>
      </c>
      <c r="F19" s="67" t="s">
        <v>43</v>
      </c>
      <c r="G19" s="6">
        <v>407.69077318643548</v>
      </c>
      <c r="H19" s="6">
        <f t="shared" si="0"/>
        <v>611.53615977965319</v>
      </c>
      <c r="I19" s="6">
        <f t="shared" si="1"/>
        <v>164.71555233540221</v>
      </c>
      <c r="J19" s="6"/>
      <c r="K19" s="33">
        <f t="shared" si="2"/>
        <v>776.2517121150554</v>
      </c>
    </row>
    <row r="20" spans="2:11" ht="25.5" x14ac:dyDescent="0.2">
      <c r="B20" s="32" t="s">
        <v>36</v>
      </c>
      <c r="C20" s="5" t="s">
        <v>39</v>
      </c>
      <c r="D20" s="45" t="s">
        <v>33</v>
      </c>
      <c r="E20" s="11">
        <v>1.5</v>
      </c>
      <c r="F20" s="67" t="s">
        <v>43</v>
      </c>
      <c r="G20" s="6">
        <v>509.61346648304431</v>
      </c>
      <c r="H20" s="6">
        <f t="shared" si="0"/>
        <v>764.42019972456649</v>
      </c>
      <c r="I20" s="6">
        <f t="shared" si="1"/>
        <v>205.89444041925276</v>
      </c>
      <c r="J20" s="6"/>
      <c r="K20" s="33">
        <f t="shared" si="2"/>
        <v>970.31464014381925</v>
      </c>
    </row>
    <row r="21" spans="2:11" ht="17.25" customHeight="1" x14ac:dyDescent="0.2">
      <c r="B21" s="32" t="s">
        <v>37</v>
      </c>
      <c r="C21" s="5" t="s">
        <v>40</v>
      </c>
      <c r="D21" s="45" t="s">
        <v>34</v>
      </c>
      <c r="E21" s="11">
        <v>1</v>
      </c>
      <c r="F21" s="67" t="s">
        <v>44</v>
      </c>
      <c r="G21" s="6">
        <v>467.94827677185236</v>
      </c>
      <c r="H21" s="6">
        <f t="shared" si="0"/>
        <v>467.94827677185236</v>
      </c>
      <c r="I21" s="6">
        <f t="shared" si="1"/>
        <v>126.04055809332348</v>
      </c>
      <c r="J21" s="6"/>
      <c r="K21" s="33">
        <f t="shared" si="2"/>
        <v>593.98883486517582</v>
      </c>
    </row>
    <row r="22" spans="2:11" x14ac:dyDescent="0.2">
      <c r="B22" s="34"/>
      <c r="C22" s="13"/>
      <c r="D22" s="46"/>
      <c r="E22" s="13"/>
      <c r="F22" s="68"/>
      <c r="G22" s="35"/>
      <c r="H22" s="35"/>
      <c r="I22" s="35"/>
      <c r="J22" s="35"/>
      <c r="K22" s="36"/>
    </row>
    <row r="23" spans="2:11" x14ac:dyDescent="0.2">
      <c r="B23" s="31" t="s">
        <v>45</v>
      </c>
      <c r="C23" s="9"/>
      <c r="D23" s="47" t="s">
        <v>46</v>
      </c>
      <c r="E23" s="9"/>
      <c r="F23" s="66"/>
      <c r="G23" s="10"/>
      <c r="H23" s="10"/>
      <c r="I23" s="10"/>
      <c r="J23" s="10"/>
      <c r="K23" s="37"/>
    </row>
    <row r="24" spans="2:11" x14ac:dyDescent="0.2">
      <c r="B24" s="32" t="s">
        <v>48</v>
      </c>
      <c r="C24" s="5"/>
      <c r="D24" s="45" t="s">
        <v>47</v>
      </c>
      <c r="E24" s="5"/>
      <c r="F24" s="67"/>
      <c r="G24" s="6"/>
      <c r="H24" s="6"/>
      <c r="I24" s="6"/>
      <c r="J24" s="6"/>
      <c r="K24" s="33"/>
    </row>
    <row r="25" spans="2:11" x14ac:dyDescent="0.2">
      <c r="B25" s="32" t="s">
        <v>49</v>
      </c>
      <c r="C25" s="5" t="s">
        <v>50</v>
      </c>
      <c r="D25" s="45" t="s">
        <v>51</v>
      </c>
      <c r="E25" s="11">
        <v>35</v>
      </c>
      <c r="F25" s="67" t="s">
        <v>27</v>
      </c>
      <c r="G25" s="6">
        <v>5.1587010706164795</v>
      </c>
      <c r="H25" s="6">
        <f>E25*G25</f>
        <v>180.55453747157679</v>
      </c>
      <c r="I25" s="6">
        <f>H25*$I$10</f>
        <v>48.631859115264291</v>
      </c>
      <c r="J25" s="6"/>
      <c r="K25" s="33">
        <f>H25+I25+J25</f>
        <v>229.18639658684108</v>
      </c>
    </row>
    <row r="26" spans="2:11" x14ac:dyDescent="0.2">
      <c r="B26" s="32" t="s">
        <v>52</v>
      </c>
      <c r="C26" s="5"/>
      <c r="D26" s="21" t="s">
        <v>55</v>
      </c>
      <c r="E26" s="5"/>
      <c r="F26" s="67"/>
      <c r="G26" s="6"/>
      <c r="H26" s="6"/>
      <c r="I26" s="6"/>
      <c r="J26" s="6"/>
      <c r="K26" s="33"/>
    </row>
    <row r="27" spans="2:11" x14ac:dyDescent="0.2">
      <c r="B27" s="32" t="s">
        <v>53</v>
      </c>
      <c r="C27" s="5" t="s">
        <v>54</v>
      </c>
      <c r="D27" s="21" t="s">
        <v>56</v>
      </c>
      <c r="E27" s="11">
        <v>35</v>
      </c>
      <c r="F27" s="67" t="s">
        <v>27</v>
      </c>
      <c r="G27" s="6">
        <v>31.711076377748881</v>
      </c>
      <c r="H27" s="6">
        <f>E27*G27</f>
        <v>1109.8876732212109</v>
      </c>
      <c r="I27" s="6">
        <f>H27*$I$10</f>
        <v>298.94513709664812</v>
      </c>
      <c r="J27" s="6"/>
      <c r="K27" s="33">
        <f>H27+I27+J27</f>
        <v>1408.832810317859</v>
      </c>
    </row>
    <row r="28" spans="2:11" x14ac:dyDescent="0.2">
      <c r="B28" s="34"/>
      <c r="C28" s="13"/>
      <c r="D28" s="24"/>
      <c r="E28" s="13"/>
      <c r="F28" s="68"/>
      <c r="G28" s="35"/>
      <c r="H28" s="35"/>
      <c r="I28" s="35"/>
      <c r="J28" s="35"/>
      <c r="K28" s="36"/>
    </row>
    <row r="29" spans="2:11" x14ac:dyDescent="0.2">
      <c r="B29" s="31" t="s">
        <v>57</v>
      </c>
      <c r="C29" s="9"/>
      <c r="D29" s="23" t="s">
        <v>58</v>
      </c>
      <c r="E29" s="7"/>
      <c r="F29" s="69"/>
      <c r="G29" s="8"/>
      <c r="H29" s="8"/>
      <c r="I29" s="8"/>
      <c r="J29" s="8"/>
      <c r="K29" s="48"/>
    </row>
    <row r="30" spans="2:11" x14ac:dyDescent="0.2">
      <c r="B30" s="31" t="s">
        <v>59</v>
      </c>
      <c r="C30" s="9"/>
      <c r="D30" s="23" t="s">
        <v>60</v>
      </c>
      <c r="E30" s="7"/>
      <c r="F30" s="69"/>
      <c r="G30" s="8"/>
      <c r="H30" s="8"/>
      <c r="I30" s="8"/>
      <c r="J30" s="8"/>
      <c r="K30" s="48"/>
    </row>
    <row r="31" spans="2:11" x14ac:dyDescent="0.2">
      <c r="B31" s="32" t="s">
        <v>61</v>
      </c>
      <c r="C31" s="5" t="s">
        <v>63</v>
      </c>
      <c r="D31" s="21" t="s">
        <v>65</v>
      </c>
      <c r="E31" s="5">
        <v>16.649999999999999</v>
      </c>
      <c r="F31" s="67" t="s">
        <v>67</v>
      </c>
      <c r="G31" s="6">
        <v>10.527302341289342</v>
      </c>
      <c r="H31" s="6">
        <f>E31*G31</f>
        <v>175.27958398246753</v>
      </c>
      <c r="I31" s="6"/>
      <c r="J31" s="6">
        <f>H31*$J$10</f>
        <v>36.687734667453483</v>
      </c>
      <c r="K31" s="33">
        <f t="shared" ref="K31" si="3">H31+I31+J31</f>
        <v>211.96731864992103</v>
      </c>
    </row>
    <row r="32" spans="2:11" x14ac:dyDescent="0.2">
      <c r="B32" s="32" t="s">
        <v>62</v>
      </c>
      <c r="C32" s="5" t="s">
        <v>64</v>
      </c>
      <c r="D32" s="21" t="s">
        <v>66</v>
      </c>
      <c r="E32" s="5">
        <v>16.649999999999999</v>
      </c>
      <c r="F32" s="67" t="s">
        <v>67</v>
      </c>
      <c r="G32" s="6">
        <v>40.591469457057379</v>
      </c>
      <c r="H32" s="6">
        <f>E32*G32</f>
        <v>675.8479664600053</v>
      </c>
      <c r="I32" s="6">
        <f>H32*$I$10</f>
        <v>182.03775739169635</v>
      </c>
      <c r="J32" s="6"/>
      <c r="K32" s="33">
        <f>H32+I32+J32</f>
        <v>857.88572385170164</v>
      </c>
    </row>
    <row r="33" spans="2:11" x14ac:dyDescent="0.2">
      <c r="B33" s="34"/>
      <c r="C33" s="13"/>
      <c r="D33" s="24"/>
      <c r="E33" s="13"/>
      <c r="F33" s="68"/>
      <c r="G33" s="35"/>
      <c r="H33" s="35"/>
      <c r="I33" s="35"/>
      <c r="J33" s="35"/>
      <c r="K33" s="36"/>
    </row>
    <row r="34" spans="2:11" x14ac:dyDescent="0.2">
      <c r="B34" s="31" t="s">
        <v>68</v>
      </c>
      <c r="C34" s="9"/>
      <c r="D34" s="23" t="s">
        <v>69</v>
      </c>
      <c r="E34" s="9"/>
      <c r="F34" s="66"/>
      <c r="G34" s="10"/>
      <c r="H34" s="10">
        <f>SUM(H35:H38)</f>
        <v>95.34312933330304</v>
      </c>
      <c r="I34" s="10">
        <f>SUM(I35:I38)</f>
        <v>25.680404925163039</v>
      </c>
      <c r="J34" s="10"/>
      <c r="K34" s="37"/>
    </row>
    <row r="35" spans="2:11" x14ac:dyDescent="0.2">
      <c r="B35" s="31" t="s">
        <v>70</v>
      </c>
      <c r="C35" s="9"/>
      <c r="D35" s="23" t="s">
        <v>71</v>
      </c>
      <c r="E35" s="9"/>
      <c r="F35" s="66"/>
      <c r="G35" s="10"/>
      <c r="H35" s="10"/>
      <c r="I35" s="10"/>
      <c r="J35" s="10"/>
      <c r="K35" s="37"/>
    </row>
    <row r="36" spans="2:11" x14ac:dyDescent="0.2">
      <c r="B36" s="31" t="s">
        <v>72</v>
      </c>
      <c r="C36" s="9"/>
      <c r="D36" s="23" t="s">
        <v>73</v>
      </c>
      <c r="E36" s="9"/>
      <c r="F36" s="66"/>
      <c r="G36" s="10"/>
      <c r="H36" s="10"/>
      <c r="I36" s="10"/>
      <c r="J36" s="10"/>
      <c r="K36" s="37"/>
    </row>
    <row r="37" spans="2:11" x14ac:dyDescent="0.2">
      <c r="B37" s="32" t="s">
        <v>74</v>
      </c>
      <c r="C37" s="5" t="s">
        <v>76</v>
      </c>
      <c r="D37" s="21" t="s">
        <v>78</v>
      </c>
      <c r="E37" s="11">
        <v>5</v>
      </c>
      <c r="F37" s="67" t="s">
        <v>80</v>
      </c>
      <c r="G37" s="6">
        <v>14.265140519216468</v>
      </c>
      <c r="H37" s="6">
        <f>E37*G37</f>
        <v>71.325702596082337</v>
      </c>
      <c r="I37" s="6">
        <f>H37*$I$10</f>
        <v>19.211378282287509</v>
      </c>
      <c r="J37" s="6"/>
      <c r="K37" s="33">
        <f>H37+I37+J37</f>
        <v>90.537080878369849</v>
      </c>
    </row>
    <row r="38" spans="2:11" ht="26.25" thickBot="1" x14ac:dyDescent="0.25">
      <c r="B38" s="38" t="s">
        <v>75</v>
      </c>
      <c r="C38" s="39" t="s">
        <v>77</v>
      </c>
      <c r="D38" s="49" t="s">
        <v>79</v>
      </c>
      <c r="E38" s="40">
        <v>5</v>
      </c>
      <c r="F38" s="70" t="s">
        <v>80</v>
      </c>
      <c r="G38" s="50">
        <v>4.8034853474441404</v>
      </c>
      <c r="H38" s="50">
        <f>E38*G38</f>
        <v>24.017426737220703</v>
      </c>
      <c r="I38" s="50">
        <f>H38*$I$10</f>
        <v>6.4690266428755319</v>
      </c>
      <c r="J38" s="50"/>
      <c r="K38" s="51">
        <f>H38+I38+J38</f>
        <v>30.486453380096236</v>
      </c>
    </row>
    <row r="39" spans="2:11" ht="13.5" thickBot="1" x14ac:dyDescent="0.25">
      <c r="D39" s="22"/>
      <c r="F39" s="2"/>
      <c r="G39" s="2"/>
      <c r="H39" s="2"/>
      <c r="I39" s="2"/>
      <c r="J39" s="2"/>
      <c r="K39" s="3"/>
    </row>
    <row r="40" spans="2:11" s="140" customFormat="1" ht="18" x14ac:dyDescent="0.25">
      <c r="B40" s="141" t="s">
        <v>81</v>
      </c>
      <c r="C40" s="299" t="s">
        <v>82</v>
      </c>
      <c r="D40" s="300"/>
      <c r="E40" s="300"/>
      <c r="F40" s="300"/>
      <c r="G40" s="300"/>
      <c r="H40" s="300"/>
      <c r="I40" s="300"/>
      <c r="J40" s="300"/>
      <c r="K40" s="301"/>
    </row>
    <row r="41" spans="2:11" ht="25.5" x14ac:dyDescent="0.2">
      <c r="B41" s="30" t="s">
        <v>7</v>
      </c>
      <c r="C41" s="12" t="s">
        <v>8</v>
      </c>
      <c r="D41" s="12" t="s">
        <v>9</v>
      </c>
      <c r="E41" s="12" t="s">
        <v>19</v>
      </c>
      <c r="F41" s="65" t="s">
        <v>20</v>
      </c>
      <c r="G41" s="43" t="s">
        <v>21</v>
      </c>
      <c r="H41" s="75" t="s">
        <v>424</v>
      </c>
      <c r="I41" s="43" t="s">
        <v>41</v>
      </c>
      <c r="J41" s="43" t="s">
        <v>42</v>
      </c>
      <c r="K41" s="44" t="s">
        <v>22</v>
      </c>
    </row>
    <row r="42" spans="2:11" x14ac:dyDescent="0.2">
      <c r="B42" s="31" t="s">
        <v>83</v>
      </c>
      <c r="C42" s="9"/>
      <c r="D42" s="23" t="s">
        <v>84</v>
      </c>
      <c r="E42" s="9"/>
      <c r="F42" s="66"/>
      <c r="G42" s="10"/>
      <c r="H42" s="10">
        <f>SUM(H43:H55)</f>
        <v>5833.263802005371</v>
      </c>
      <c r="I42" s="10">
        <f>SUM(I43:I55)</f>
        <v>476.24430529165397</v>
      </c>
      <c r="J42" s="10">
        <f>SUM(J43:J55)</f>
        <v>850.86966941402432</v>
      </c>
      <c r="K42" s="37">
        <f>SUM(K43:K55)</f>
        <v>7160.3777767110478</v>
      </c>
    </row>
    <row r="43" spans="2:11" x14ac:dyDescent="0.2">
      <c r="B43" s="31" t="s">
        <v>85</v>
      </c>
      <c r="C43" s="9"/>
      <c r="D43" s="23" t="s">
        <v>86</v>
      </c>
      <c r="E43" s="9"/>
      <c r="F43" s="66"/>
      <c r="G43" s="10"/>
      <c r="H43" s="10"/>
      <c r="I43" s="10"/>
      <c r="J43" s="10"/>
      <c r="K43" s="37"/>
    </row>
    <row r="44" spans="2:11" x14ac:dyDescent="0.2">
      <c r="B44" s="31" t="s">
        <v>87</v>
      </c>
      <c r="C44" s="9"/>
      <c r="D44" s="23" t="s">
        <v>88</v>
      </c>
      <c r="E44" s="9"/>
      <c r="F44" s="66"/>
      <c r="G44" s="10"/>
      <c r="H44" s="10"/>
      <c r="I44" s="10"/>
      <c r="J44" s="10"/>
      <c r="K44" s="37"/>
    </row>
    <row r="45" spans="2:11" ht="25.5" x14ac:dyDescent="0.2">
      <c r="B45" s="32" t="s">
        <v>89</v>
      </c>
      <c r="C45" s="5" t="s">
        <v>90</v>
      </c>
      <c r="D45" s="29" t="s">
        <v>91</v>
      </c>
      <c r="E45" s="11">
        <v>21</v>
      </c>
      <c r="F45" s="67" t="s">
        <v>92</v>
      </c>
      <c r="G45" s="6">
        <v>25.648189829966448</v>
      </c>
      <c r="H45" s="6">
        <f t="shared" ref="H45:H52" si="4">E45*G45</f>
        <v>538.61198642929537</v>
      </c>
      <c r="I45" s="6">
        <f t="shared" ref="I45:I52" si="5">H45*$I$10</f>
        <v>145.07363043116871</v>
      </c>
      <c r="J45" s="6"/>
      <c r="K45" s="33">
        <f t="shared" ref="K45:K53" si="6">H45+I45+J45</f>
        <v>683.68561686046405</v>
      </c>
    </row>
    <row r="46" spans="2:11" ht="25.5" x14ac:dyDescent="0.2">
      <c r="B46" s="32" t="s">
        <v>93</v>
      </c>
      <c r="C46" s="5" t="s">
        <v>94</v>
      </c>
      <c r="D46" s="29" t="s">
        <v>95</v>
      </c>
      <c r="E46" s="11">
        <v>6</v>
      </c>
      <c r="F46" s="67" t="s">
        <v>92</v>
      </c>
      <c r="G46" s="6">
        <v>25.648189829966444</v>
      </c>
      <c r="H46" s="6">
        <f t="shared" si="4"/>
        <v>153.88913897979867</v>
      </c>
      <c r="I46" s="6">
        <f t="shared" si="5"/>
        <v>41.449608694619627</v>
      </c>
      <c r="J46" s="6"/>
      <c r="K46" s="33">
        <f t="shared" si="6"/>
        <v>195.3387476744183</v>
      </c>
    </row>
    <row r="47" spans="2:11" ht="25.5" x14ac:dyDescent="0.2">
      <c r="B47" s="32" t="s">
        <v>96</v>
      </c>
      <c r="C47" s="5" t="s">
        <v>97</v>
      </c>
      <c r="D47" s="29" t="s">
        <v>98</v>
      </c>
      <c r="E47" s="11">
        <v>5</v>
      </c>
      <c r="F47" s="67" t="s">
        <v>92</v>
      </c>
      <c r="G47" s="6">
        <v>25.648189829966448</v>
      </c>
      <c r="H47" s="6">
        <f t="shared" si="4"/>
        <v>128.24094914983223</v>
      </c>
      <c r="I47" s="6">
        <f t="shared" si="5"/>
        <v>34.541340578849692</v>
      </c>
      <c r="J47" s="6"/>
      <c r="K47" s="33">
        <f t="shared" si="6"/>
        <v>162.78228972868192</v>
      </c>
    </row>
    <row r="48" spans="2:11" ht="25.5" x14ac:dyDescent="0.2">
      <c r="B48" s="32" t="s">
        <v>99</v>
      </c>
      <c r="C48" s="5" t="s">
        <v>100</v>
      </c>
      <c r="D48" s="29" t="s">
        <v>101</v>
      </c>
      <c r="E48" s="11">
        <v>2</v>
      </c>
      <c r="F48" s="67" t="s">
        <v>92</v>
      </c>
      <c r="G48" s="6">
        <v>22.491613744503152</v>
      </c>
      <c r="H48" s="6">
        <f t="shared" si="4"/>
        <v>44.983227489006303</v>
      </c>
      <c r="I48" s="6">
        <f t="shared" si="5"/>
        <v>12.116106371126879</v>
      </c>
      <c r="J48" s="6"/>
      <c r="K48" s="33">
        <f t="shared" si="6"/>
        <v>57.099333860133186</v>
      </c>
    </row>
    <row r="49" spans="2:11" ht="25.5" x14ac:dyDescent="0.2">
      <c r="B49" s="32" t="s">
        <v>102</v>
      </c>
      <c r="C49" s="5" t="s">
        <v>103</v>
      </c>
      <c r="D49" s="29" t="s">
        <v>104</v>
      </c>
      <c r="E49" s="11">
        <v>2</v>
      </c>
      <c r="F49" s="67" t="s">
        <v>92</v>
      </c>
      <c r="G49" s="6">
        <v>22.491613744503152</v>
      </c>
      <c r="H49" s="6">
        <f t="shared" si="4"/>
        <v>44.983227489006303</v>
      </c>
      <c r="I49" s="6">
        <f t="shared" si="5"/>
        <v>12.116106371126879</v>
      </c>
      <c r="J49" s="6"/>
      <c r="K49" s="33">
        <f t="shared" si="6"/>
        <v>57.099333860133186</v>
      </c>
    </row>
    <row r="50" spans="2:11" ht="25.5" x14ac:dyDescent="0.2">
      <c r="B50" s="32" t="s">
        <v>105</v>
      </c>
      <c r="C50" s="5" t="s">
        <v>106</v>
      </c>
      <c r="D50" s="29" t="s">
        <v>107</v>
      </c>
      <c r="E50" s="11">
        <v>4</v>
      </c>
      <c r="F50" s="67" t="s">
        <v>92</v>
      </c>
      <c r="G50" s="6">
        <v>22.491613744503152</v>
      </c>
      <c r="H50" s="6">
        <f t="shared" si="4"/>
        <v>89.966454978012607</v>
      </c>
      <c r="I50" s="6">
        <f t="shared" si="5"/>
        <v>24.232212742253758</v>
      </c>
      <c r="J50" s="6"/>
      <c r="K50" s="33">
        <f t="shared" si="6"/>
        <v>114.19866772026637</v>
      </c>
    </row>
    <row r="51" spans="2:11" ht="25.5" x14ac:dyDescent="0.2">
      <c r="B51" s="32" t="s">
        <v>108</v>
      </c>
      <c r="C51" s="5" t="s">
        <v>109</v>
      </c>
      <c r="D51" s="29" t="s">
        <v>110</v>
      </c>
      <c r="E51" s="11">
        <v>4</v>
      </c>
      <c r="F51" s="67" t="s">
        <v>92</v>
      </c>
      <c r="G51" s="6">
        <v>22.491613744503152</v>
      </c>
      <c r="H51" s="6">
        <f t="shared" si="4"/>
        <v>89.966454978012607</v>
      </c>
      <c r="I51" s="6">
        <f t="shared" si="5"/>
        <v>24.232212742253758</v>
      </c>
      <c r="J51" s="6"/>
      <c r="K51" s="33">
        <f t="shared" si="6"/>
        <v>114.19866772026637</v>
      </c>
    </row>
    <row r="52" spans="2:11" ht="25.5" x14ac:dyDescent="0.2">
      <c r="B52" s="32" t="s">
        <v>111</v>
      </c>
      <c r="C52" s="5" t="s">
        <v>112</v>
      </c>
      <c r="D52" s="29" t="s">
        <v>113</v>
      </c>
      <c r="E52" s="11">
        <v>4</v>
      </c>
      <c r="F52" s="67" t="s">
        <v>92</v>
      </c>
      <c r="G52" s="6">
        <v>25.648189829966444</v>
      </c>
      <c r="H52" s="6">
        <f t="shared" si="4"/>
        <v>102.59275931986578</v>
      </c>
      <c r="I52" s="6">
        <f t="shared" si="5"/>
        <v>27.633072463079753</v>
      </c>
      <c r="J52" s="6"/>
      <c r="K52" s="33">
        <f t="shared" si="6"/>
        <v>130.22583178294553</v>
      </c>
    </row>
    <row r="53" spans="2:11" x14ac:dyDescent="0.2">
      <c r="B53" s="32" t="s">
        <v>114</v>
      </c>
      <c r="C53" s="5" t="s">
        <v>115</v>
      </c>
      <c r="D53" s="29" t="s">
        <v>116</v>
      </c>
      <c r="E53" s="11">
        <v>4</v>
      </c>
      <c r="F53" s="67" t="s">
        <v>117</v>
      </c>
      <c r="G53" s="6">
        <v>1016.2802570806817</v>
      </c>
      <c r="H53" s="6">
        <f>E53*G53</f>
        <v>4065.1210283227269</v>
      </c>
      <c r="I53" s="6"/>
      <c r="J53" s="6">
        <f>H53*$J$10</f>
        <v>850.86966941402432</v>
      </c>
      <c r="K53" s="33">
        <f t="shared" si="6"/>
        <v>4915.9906977367509</v>
      </c>
    </row>
    <row r="54" spans="2:11" x14ac:dyDescent="0.2">
      <c r="B54" s="32" t="s">
        <v>118</v>
      </c>
      <c r="C54" s="5" t="s">
        <v>115</v>
      </c>
      <c r="D54" s="21" t="s">
        <v>119</v>
      </c>
      <c r="E54" s="11">
        <v>4</v>
      </c>
      <c r="F54" s="67" t="s">
        <v>117</v>
      </c>
      <c r="G54" s="6">
        <v>111.66690642999555</v>
      </c>
      <c r="H54" s="6">
        <f t="shared" ref="H54:H55" si="7">E54*G54</f>
        <v>446.6676257199822</v>
      </c>
      <c r="I54" s="6">
        <f t="shared" ref="I54:I55" si="8">H54*$I$10</f>
        <v>120.30867431832519</v>
      </c>
      <c r="J54" s="6"/>
      <c r="K54" s="33">
        <f t="shared" ref="K54:K55" si="9">H54+I54+J54</f>
        <v>566.97630003830739</v>
      </c>
    </row>
    <row r="55" spans="2:11" ht="26.25" thickBot="1" x14ac:dyDescent="0.25">
      <c r="B55" s="38" t="s">
        <v>120</v>
      </c>
      <c r="C55" s="39" t="s">
        <v>90</v>
      </c>
      <c r="D55" s="49" t="s">
        <v>121</v>
      </c>
      <c r="E55" s="40">
        <v>5</v>
      </c>
      <c r="F55" s="70" t="s">
        <v>92</v>
      </c>
      <c r="G55" s="50">
        <v>25.648189829966448</v>
      </c>
      <c r="H55" s="50">
        <f t="shared" si="7"/>
        <v>128.24094914983223</v>
      </c>
      <c r="I55" s="50">
        <f t="shared" si="8"/>
        <v>34.541340578849692</v>
      </c>
      <c r="J55" s="50"/>
      <c r="K55" s="51">
        <f t="shared" si="9"/>
        <v>162.78228972868192</v>
      </c>
    </row>
    <row r="56" spans="2:11" ht="13.5" thickBot="1" x14ac:dyDescent="0.25">
      <c r="D56" s="22"/>
      <c r="G56" s="3"/>
      <c r="H56" s="3"/>
      <c r="I56" s="3"/>
      <c r="J56" s="3"/>
      <c r="K56" s="3"/>
    </row>
    <row r="57" spans="2:11" s="140" customFormat="1" ht="18" x14ac:dyDescent="0.25">
      <c r="B57" s="141" t="s">
        <v>122</v>
      </c>
      <c r="C57" s="299" t="s">
        <v>123</v>
      </c>
      <c r="D57" s="300"/>
      <c r="E57" s="300"/>
      <c r="F57" s="300"/>
      <c r="G57" s="300"/>
      <c r="H57" s="300"/>
      <c r="I57" s="300"/>
      <c r="J57" s="300"/>
      <c r="K57" s="301"/>
    </row>
    <row r="58" spans="2:11" x14ac:dyDescent="0.2">
      <c r="B58" s="30" t="s">
        <v>7</v>
      </c>
      <c r="C58" s="12" t="s">
        <v>8</v>
      </c>
      <c r="D58" s="12" t="s">
        <v>9</v>
      </c>
      <c r="E58" s="12" t="s">
        <v>19</v>
      </c>
      <c r="F58" s="65" t="s">
        <v>20</v>
      </c>
      <c r="G58" s="43" t="s">
        <v>21</v>
      </c>
      <c r="H58" s="43"/>
      <c r="I58" s="43" t="s">
        <v>41</v>
      </c>
      <c r="J58" s="43" t="s">
        <v>42</v>
      </c>
      <c r="K58" s="44" t="s">
        <v>22</v>
      </c>
    </row>
    <row r="59" spans="2:11" x14ac:dyDescent="0.2">
      <c r="B59" s="31" t="s">
        <v>124</v>
      </c>
      <c r="C59" s="9"/>
      <c r="D59" s="23" t="s">
        <v>125</v>
      </c>
      <c r="E59" s="9"/>
      <c r="F59" s="66"/>
      <c r="G59" s="10"/>
      <c r="H59" s="10">
        <f>SUM(H60:H124)</f>
        <v>57716.152736480115</v>
      </c>
      <c r="I59" s="10">
        <f>SUM(I60:I124)</f>
        <v>10652.35147142966</v>
      </c>
      <c r="J59" s="10">
        <f>SUM(J60:J124)</f>
        <v>3802.6104634015601</v>
      </c>
      <c r="K59" s="37">
        <f>SUM(K60:K137)</f>
        <v>79161.640848931827</v>
      </c>
    </row>
    <row r="60" spans="2:11" x14ac:dyDescent="0.2">
      <c r="B60" s="31" t="s">
        <v>126</v>
      </c>
      <c r="C60" s="9"/>
      <c r="D60" s="23" t="s">
        <v>127</v>
      </c>
      <c r="E60" s="9"/>
      <c r="F60" s="66"/>
      <c r="G60" s="10"/>
      <c r="H60" s="10"/>
      <c r="I60" s="10"/>
      <c r="J60" s="10"/>
      <c r="K60" s="37"/>
    </row>
    <row r="61" spans="2:11" x14ac:dyDescent="0.2">
      <c r="B61" s="31" t="s">
        <v>128</v>
      </c>
      <c r="C61" s="9"/>
      <c r="D61" s="23" t="s">
        <v>129</v>
      </c>
      <c r="E61" s="9"/>
      <c r="F61" s="66"/>
      <c r="G61" s="10"/>
      <c r="H61" s="10"/>
      <c r="I61" s="10"/>
      <c r="J61" s="10"/>
      <c r="K61" s="37"/>
    </row>
    <row r="62" spans="2:11" ht="25.5" x14ac:dyDescent="0.2">
      <c r="B62" s="32" t="s">
        <v>130</v>
      </c>
      <c r="C62" s="5" t="s">
        <v>131</v>
      </c>
      <c r="D62" s="29" t="s">
        <v>132</v>
      </c>
      <c r="E62" s="11">
        <v>592</v>
      </c>
      <c r="F62" s="67" t="s">
        <v>27</v>
      </c>
      <c r="G62" s="6">
        <v>7.5967726251175405</v>
      </c>
      <c r="H62" s="6">
        <f>E62*G62</f>
        <v>4497.289394069584</v>
      </c>
      <c r="I62" s="6"/>
      <c r="J62" s="6">
        <f>H62*$J$10</f>
        <v>941.32674361482577</v>
      </c>
      <c r="K62" s="33">
        <f t="shared" ref="K62" si="10">H62+I62+J62</f>
        <v>5438.6161376844102</v>
      </c>
    </row>
    <row r="63" spans="2:11" ht="25.5" x14ac:dyDescent="0.2">
      <c r="B63" s="32" t="s">
        <v>133</v>
      </c>
      <c r="C63" s="5" t="s">
        <v>134</v>
      </c>
      <c r="D63" s="29" t="s">
        <v>135</v>
      </c>
      <c r="E63" s="11">
        <v>592</v>
      </c>
      <c r="F63" s="67" t="s">
        <v>27</v>
      </c>
      <c r="G63" s="6">
        <v>5.449332116848395</v>
      </c>
      <c r="H63" s="6">
        <f>E63*G63</f>
        <v>3226.0046131742497</v>
      </c>
      <c r="I63" s="6">
        <f>H63*$I$10</f>
        <v>868.91530974556724</v>
      </c>
      <c r="J63" s="6"/>
      <c r="K63" s="33">
        <f>H63+I63+J63</f>
        <v>4094.9199229198171</v>
      </c>
    </row>
    <row r="64" spans="2:11" x14ac:dyDescent="0.2">
      <c r="B64" s="34"/>
      <c r="C64" s="13"/>
      <c r="D64" s="52"/>
      <c r="E64" s="13"/>
      <c r="F64" s="68"/>
      <c r="G64" s="35"/>
      <c r="H64" s="35"/>
      <c r="I64" s="35"/>
      <c r="J64" s="35"/>
      <c r="K64" s="36"/>
    </row>
    <row r="65" spans="2:11" x14ac:dyDescent="0.2">
      <c r="B65" s="31" t="s">
        <v>136</v>
      </c>
      <c r="C65" s="9"/>
      <c r="D65" s="23" t="s">
        <v>137</v>
      </c>
      <c r="E65" s="9"/>
      <c r="F65" s="66"/>
      <c r="G65" s="10"/>
      <c r="H65" s="10"/>
      <c r="I65" s="10"/>
      <c r="J65" s="10"/>
      <c r="K65" s="48"/>
    </row>
    <row r="66" spans="2:11" ht="25.5" x14ac:dyDescent="0.2">
      <c r="B66" s="32" t="s">
        <v>138</v>
      </c>
      <c r="C66" s="5" t="s">
        <v>139</v>
      </c>
      <c r="D66" s="29" t="s">
        <v>140</v>
      </c>
      <c r="E66" s="14">
        <v>1260</v>
      </c>
      <c r="F66" s="67" t="s">
        <v>27</v>
      </c>
      <c r="G66" s="6">
        <v>2.2443175236797832</v>
      </c>
      <c r="H66" s="6">
        <f>E66*G66</f>
        <v>2827.8400798365269</v>
      </c>
      <c r="I66" s="6">
        <f>H66*$I$10</f>
        <v>761.67080755174504</v>
      </c>
      <c r="J66" s="6"/>
      <c r="K66" s="33">
        <f>H66+I66+J66</f>
        <v>3589.5108873882718</v>
      </c>
    </row>
    <row r="67" spans="2:11" x14ac:dyDescent="0.2">
      <c r="B67" s="34"/>
      <c r="C67" s="13"/>
      <c r="D67" s="52"/>
      <c r="E67" s="41"/>
      <c r="F67" s="68"/>
      <c r="G67" s="35"/>
      <c r="H67" s="35"/>
      <c r="I67" s="35"/>
      <c r="J67" s="35"/>
      <c r="K67" s="36"/>
    </row>
    <row r="68" spans="2:11" x14ac:dyDescent="0.2">
      <c r="B68" s="31" t="s">
        <v>141</v>
      </c>
      <c r="C68" s="9"/>
      <c r="D68" s="23" t="s">
        <v>142</v>
      </c>
      <c r="E68" s="7"/>
      <c r="F68" s="69"/>
      <c r="G68" s="8"/>
      <c r="H68" s="8"/>
      <c r="I68" s="8"/>
      <c r="J68" s="8"/>
      <c r="K68" s="48"/>
    </row>
    <row r="69" spans="2:11" ht="25.5" x14ac:dyDescent="0.2">
      <c r="B69" s="32" t="s">
        <v>143</v>
      </c>
      <c r="C69" s="5" t="s">
        <v>144</v>
      </c>
      <c r="D69" s="29" t="s">
        <v>145</v>
      </c>
      <c r="E69" s="11">
        <v>154</v>
      </c>
      <c r="F69" s="67" t="s">
        <v>44</v>
      </c>
      <c r="G69" s="6">
        <v>22.184836529036133</v>
      </c>
      <c r="H69" s="6">
        <f t="shared" ref="H69:H70" si="11">E69*G69</f>
        <v>3416.4648254715644</v>
      </c>
      <c r="I69" s="6">
        <f t="shared" ref="I69:I70" si="12">H69*$I$10</f>
        <v>920.21523463925462</v>
      </c>
      <c r="J69" s="6"/>
      <c r="K69" s="33">
        <f t="shared" ref="K69:K70" si="13">H69+I69+J69</f>
        <v>4336.6800601108189</v>
      </c>
    </row>
    <row r="70" spans="2:11" ht="25.5" x14ac:dyDescent="0.2">
      <c r="B70" s="32" t="s">
        <v>146</v>
      </c>
      <c r="C70" s="5" t="s">
        <v>147</v>
      </c>
      <c r="D70" s="29" t="s">
        <v>148</v>
      </c>
      <c r="E70" s="11">
        <v>69</v>
      </c>
      <c r="F70" s="67" t="s">
        <v>44</v>
      </c>
      <c r="G70" s="6">
        <v>2.4057792160308473</v>
      </c>
      <c r="H70" s="6">
        <f t="shared" si="11"/>
        <v>165.99876590612845</v>
      </c>
      <c r="I70" s="6">
        <f t="shared" si="12"/>
        <v>44.711302800271163</v>
      </c>
      <c r="J70" s="6"/>
      <c r="K70" s="33">
        <f t="shared" si="13"/>
        <v>210.71006870639962</v>
      </c>
    </row>
    <row r="71" spans="2:11" x14ac:dyDescent="0.2">
      <c r="B71" s="34"/>
      <c r="C71" s="13"/>
      <c r="D71" s="52"/>
      <c r="E71" s="13"/>
      <c r="F71" s="68"/>
      <c r="G71" s="35"/>
      <c r="H71" s="35"/>
      <c r="I71" s="35"/>
      <c r="J71" s="35"/>
      <c r="K71" s="36"/>
    </row>
    <row r="72" spans="2:11" x14ac:dyDescent="0.2">
      <c r="B72" s="31" t="s">
        <v>149</v>
      </c>
      <c r="C72" s="9"/>
      <c r="D72" s="23" t="s">
        <v>150</v>
      </c>
      <c r="E72" s="15"/>
      <c r="F72" s="71"/>
      <c r="G72" s="53"/>
      <c r="H72" s="53"/>
      <c r="I72" s="53"/>
      <c r="J72" s="53"/>
      <c r="K72" s="54"/>
    </row>
    <row r="73" spans="2:11" ht="25.5" x14ac:dyDescent="0.2">
      <c r="B73" s="42" t="s">
        <v>151</v>
      </c>
      <c r="C73" s="26" t="s">
        <v>152</v>
      </c>
      <c r="D73" s="55" t="s">
        <v>153</v>
      </c>
      <c r="E73" s="16">
        <v>4</v>
      </c>
      <c r="F73" s="72" t="s">
        <v>44</v>
      </c>
      <c r="G73" s="56">
        <v>8.6462736253994539</v>
      </c>
      <c r="H73" s="6">
        <f>E73*G73</f>
        <v>34.585094501597816</v>
      </c>
      <c r="I73" s="6">
        <f>H73*$I$10</f>
        <v>9.3153983657407675</v>
      </c>
      <c r="J73" s="6"/>
      <c r="K73" s="33">
        <f>H73+I73+J73</f>
        <v>43.900492867338585</v>
      </c>
    </row>
    <row r="74" spans="2:11" x14ac:dyDescent="0.2">
      <c r="B74" s="42" t="s">
        <v>154</v>
      </c>
      <c r="C74" s="26"/>
      <c r="D74" s="25" t="s">
        <v>155</v>
      </c>
      <c r="E74" s="16"/>
      <c r="F74" s="72"/>
      <c r="G74" s="56"/>
      <c r="H74" s="56"/>
      <c r="I74" s="56"/>
      <c r="J74" s="56"/>
      <c r="K74" s="57"/>
    </row>
    <row r="75" spans="2:11" ht="25.5" x14ac:dyDescent="0.2">
      <c r="B75" s="42" t="s">
        <v>156</v>
      </c>
      <c r="C75" s="26" t="s">
        <v>157</v>
      </c>
      <c r="D75" s="55" t="s">
        <v>158</v>
      </c>
      <c r="E75" s="16">
        <v>10.68</v>
      </c>
      <c r="F75" s="72" t="s">
        <v>67</v>
      </c>
      <c r="G75" s="56">
        <v>27.262806753477086</v>
      </c>
      <c r="H75" s="6">
        <f>E75*G75</f>
        <v>291.16677612713528</v>
      </c>
      <c r="I75" s="6">
        <f>H75*$I$10</f>
        <v>78.424955882870734</v>
      </c>
      <c r="J75" s="6"/>
      <c r="K75" s="33">
        <f>H75+I75+J75</f>
        <v>369.59173201000601</v>
      </c>
    </row>
    <row r="76" spans="2:11" x14ac:dyDescent="0.2">
      <c r="B76" s="42" t="s">
        <v>159</v>
      </c>
      <c r="C76" s="26"/>
      <c r="D76" s="25" t="s">
        <v>160</v>
      </c>
      <c r="E76" s="16"/>
      <c r="F76" s="72"/>
      <c r="G76" s="56"/>
      <c r="H76" s="56"/>
      <c r="I76" s="56"/>
      <c r="J76" s="56"/>
      <c r="K76" s="57"/>
    </row>
    <row r="77" spans="2:11" x14ac:dyDescent="0.2">
      <c r="B77" s="42" t="s">
        <v>162</v>
      </c>
      <c r="C77" s="26"/>
      <c r="D77" s="25" t="s">
        <v>161</v>
      </c>
      <c r="E77" s="16"/>
      <c r="F77" s="72"/>
      <c r="G77" s="56"/>
      <c r="H77" s="56"/>
      <c r="I77" s="56"/>
      <c r="J77" s="56"/>
      <c r="K77" s="57"/>
    </row>
    <row r="78" spans="2:11" ht="38.25" x14ac:dyDescent="0.2">
      <c r="B78" s="42" t="s">
        <v>163</v>
      </c>
      <c r="C78" s="26" t="s">
        <v>164</v>
      </c>
      <c r="D78" s="55" t="s">
        <v>165</v>
      </c>
      <c r="E78" s="16">
        <v>5</v>
      </c>
      <c r="F78" s="72" t="s">
        <v>44</v>
      </c>
      <c r="G78" s="56">
        <v>89.966454978012621</v>
      </c>
      <c r="H78" s="6">
        <f t="shared" ref="H78:H79" si="14">E78*G78</f>
        <v>449.8322748900631</v>
      </c>
      <c r="I78" s="6">
        <f t="shared" ref="I78:I79" si="15">H78*$I$10</f>
        <v>121.16106371126881</v>
      </c>
      <c r="J78" s="6"/>
      <c r="K78" s="33">
        <f t="shared" ref="K78:K79" si="16">H78+I78+J78</f>
        <v>570.99333860133197</v>
      </c>
    </row>
    <row r="79" spans="2:11" ht="40.5" customHeight="1" x14ac:dyDescent="0.2">
      <c r="B79" s="42" t="s">
        <v>166</v>
      </c>
      <c r="C79" s="26" t="s">
        <v>167</v>
      </c>
      <c r="D79" s="55" t="s">
        <v>168</v>
      </c>
      <c r="E79" s="16">
        <v>9</v>
      </c>
      <c r="F79" s="72" t="s">
        <v>44</v>
      </c>
      <c r="G79" s="56">
        <v>89.966454978012621</v>
      </c>
      <c r="H79" s="6">
        <f t="shared" si="14"/>
        <v>809.69809480211359</v>
      </c>
      <c r="I79" s="6">
        <f t="shared" si="15"/>
        <v>218.08991468028387</v>
      </c>
      <c r="J79" s="6"/>
      <c r="K79" s="33">
        <f t="shared" si="16"/>
        <v>1027.7880094823975</v>
      </c>
    </row>
    <row r="80" spans="2:11" ht="27.75" customHeight="1" x14ac:dyDescent="0.2">
      <c r="B80" s="42" t="s">
        <v>169</v>
      </c>
      <c r="C80" s="26" t="s">
        <v>170</v>
      </c>
      <c r="D80" s="55" t="s">
        <v>171</v>
      </c>
      <c r="E80" s="16">
        <v>56</v>
      </c>
      <c r="F80" s="72" t="s">
        <v>44</v>
      </c>
      <c r="G80" s="56">
        <v>66.861286802575421</v>
      </c>
      <c r="H80" s="6">
        <f>E80*G80</f>
        <v>3744.2320609442236</v>
      </c>
      <c r="I80" s="6"/>
      <c r="J80" s="6">
        <f>H80*$J$10</f>
        <v>783.70446382982323</v>
      </c>
      <c r="K80" s="33">
        <f t="shared" ref="K80" si="17">H80+I80+J80</f>
        <v>4527.936524774047</v>
      </c>
    </row>
    <row r="81" spans="2:11" ht="25.5" customHeight="1" x14ac:dyDescent="0.2">
      <c r="B81" s="42" t="s">
        <v>174</v>
      </c>
      <c r="C81" s="26" t="s">
        <v>173</v>
      </c>
      <c r="D81" s="55" t="s">
        <v>172</v>
      </c>
      <c r="E81" s="16">
        <v>56</v>
      </c>
      <c r="F81" s="72" t="s">
        <v>44</v>
      </c>
      <c r="G81" s="56">
        <v>13.950290219131892</v>
      </c>
      <c r="H81" s="6">
        <f>E81*G81</f>
        <v>781.216252271386</v>
      </c>
      <c r="I81" s="6">
        <f>H81*$I$10</f>
        <v>210.41841014379148</v>
      </c>
      <c r="J81" s="6"/>
      <c r="K81" s="33">
        <f>H81+I81+J81</f>
        <v>991.63466241517744</v>
      </c>
    </row>
    <row r="82" spans="2:11" x14ac:dyDescent="0.2">
      <c r="B82" s="34"/>
      <c r="C82" s="13"/>
      <c r="D82" s="52"/>
      <c r="E82" s="13"/>
      <c r="F82" s="68"/>
      <c r="G82" s="35"/>
      <c r="H82" s="35"/>
      <c r="I82" s="35"/>
      <c r="J82" s="35"/>
      <c r="K82" s="36"/>
    </row>
    <row r="83" spans="2:11" x14ac:dyDescent="0.2">
      <c r="B83" s="31" t="s">
        <v>175</v>
      </c>
      <c r="C83" s="9"/>
      <c r="D83" s="23" t="s">
        <v>176</v>
      </c>
      <c r="E83" s="7"/>
      <c r="F83" s="69"/>
      <c r="G83" s="8"/>
      <c r="H83" s="8"/>
      <c r="I83" s="8"/>
      <c r="J83" s="8"/>
      <c r="K83" s="48"/>
    </row>
    <row r="84" spans="2:11" x14ac:dyDescent="0.2">
      <c r="B84" s="32" t="s">
        <v>177</v>
      </c>
      <c r="C84" s="5" t="s">
        <v>178</v>
      </c>
      <c r="D84" s="21" t="s">
        <v>179</v>
      </c>
      <c r="E84" s="11">
        <v>70</v>
      </c>
      <c r="F84" s="67" t="s">
        <v>44</v>
      </c>
      <c r="G84" s="6">
        <v>17.970686358673376</v>
      </c>
      <c r="H84" s="6">
        <f>E84*G84</f>
        <v>1257.9480451071363</v>
      </c>
      <c r="I84" s="6">
        <f>H84*$I$10</f>
        <v>338.8247836950809</v>
      </c>
      <c r="J84" s="6"/>
      <c r="K84" s="33">
        <f>H84+I84+J84</f>
        <v>1596.7728288022172</v>
      </c>
    </row>
    <row r="85" spans="2:11" x14ac:dyDescent="0.2">
      <c r="B85" s="34"/>
      <c r="C85" s="13"/>
      <c r="D85" s="24"/>
      <c r="E85" s="13"/>
      <c r="F85" s="68"/>
      <c r="G85" s="35"/>
      <c r="H85" s="35"/>
      <c r="I85" s="35"/>
      <c r="J85" s="35"/>
      <c r="K85" s="36"/>
    </row>
    <row r="86" spans="2:11" x14ac:dyDescent="0.2">
      <c r="B86" s="31" t="s">
        <v>180</v>
      </c>
      <c r="C86" s="9"/>
      <c r="D86" s="23" t="s">
        <v>181</v>
      </c>
      <c r="E86" s="7"/>
      <c r="F86" s="69"/>
      <c r="G86" s="8"/>
      <c r="H86" s="8"/>
      <c r="I86" s="8"/>
      <c r="J86" s="8"/>
      <c r="K86" s="48"/>
    </row>
    <row r="87" spans="2:11" x14ac:dyDescent="0.2">
      <c r="B87" s="31" t="s">
        <v>182</v>
      </c>
      <c r="C87" s="9"/>
      <c r="D87" s="23" t="s">
        <v>183</v>
      </c>
      <c r="E87" s="7"/>
      <c r="F87" s="69"/>
      <c r="G87" s="8"/>
      <c r="H87" s="8"/>
      <c r="I87" s="8"/>
      <c r="J87" s="8"/>
      <c r="K87" s="48"/>
    </row>
    <row r="88" spans="2:11" x14ac:dyDescent="0.2">
      <c r="B88" s="32" t="s">
        <v>184</v>
      </c>
      <c r="C88" s="5" t="s">
        <v>185</v>
      </c>
      <c r="D88" s="21" t="s">
        <v>186</v>
      </c>
      <c r="E88" s="11">
        <v>6</v>
      </c>
      <c r="F88" s="67" t="s">
        <v>44</v>
      </c>
      <c r="G88" s="6">
        <v>57.561093323154154</v>
      </c>
      <c r="H88" s="6">
        <f>E88*G88</f>
        <v>345.36655993892492</v>
      </c>
      <c r="I88" s="6">
        <f>H88*$I$10</f>
        <v>93.023515893181596</v>
      </c>
      <c r="J88" s="6"/>
      <c r="K88" s="33">
        <f>H88+I88+J88</f>
        <v>438.3900758321065</v>
      </c>
    </row>
    <row r="89" spans="2:11" x14ac:dyDescent="0.2">
      <c r="B89" s="34"/>
      <c r="C89" s="13"/>
      <c r="D89" s="24"/>
      <c r="E89" s="13"/>
      <c r="F89" s="68"/>
      <c r="G89" s="35"/>
      <c r="H89" s="35"/>
      <c r="I89" s="35"/>
      <c r="J89" s="35"/>
      <c r="K89" s="36"/>
    </row>
    <row r="90" spans="2:11" x14ac:dyDescent="0.2">
      <c r="B90" s="31" t="s">
        <v>187</v>
      </c>
      <c r="C90" s="9"/>
      <c r="D90" s="23" t="s">
        <v>188</v>
      </c>
      <c r="E90" s="9"/>
      <c r="F90" s="66"/>
      <c r="G90" s="10"/>
      <c r="H90" s="10"/>
      <c r="I90" s="10"/>
      <c r="J90" s="10"/>
      <c r="K90" s="37"/>
    </row>
    <row r="91" spans="2:11" ht="25.5" x14ac:dyDescent="0.2">
      <c r="B91" s="32" t="s">
        <v>189</v>
      </c>
      <c r="C91" s="5" t="s">
        <v>190</v>
      </c>
      <c r="D91" s="29" t="s">
        <v>191</v>
      </c>
      <c r="E91" s="11">
        <v>102</v>
      </c>
      <c r="F91" s="67" t="s">
        <v>44</v>
      </c>
      <c r="G91" s="6">
        <v>13.522416734401574</v>
      </c>
      <c r="H91" s="6">
        <f t="shared" ref="H91:H94" si="18">E91*G91</f>
        <v>1379.2865069089605</v>
      </c>
      <c r="I91" s="6">
        <f t="shared" ref="I91:I94" si="19">H91*$I$10</f>
        <v>371.50695863370919</v>
      </c>
      <c r="J91" s="6"/>
      <c r="K91" s="33">
        <f t="shared" ref="K91:K94" si="20">H91+I91+J91</f>
        <v>1750.7934655426698</v>
      </c>
    </row>
    <row r="92" spans="2:11" ht="25.5" x14ac:dyDescent="0.2">
      <c r="B92" s="32" t="s">
        <v>192</v>
      </c>
      <c r="C92" s="5" t="s">
        <v>193</v>
      </c>
      <c r="D92" s="29" t="s">
        <v>194</v>
      </c>
      <c r="E92" s="11">
        <v>25</v>
      </c>
      <c r="F92" s="67" t="s">
        <v>44</v>
      </c>
      <c r="G92" s="6">
        <v>11.286172295339343</v>
      </c>
      <c r="H92" s="6">
        <f t="shared" si="18"/>
        <v>282.15430738348357</v>
      </c>
      <c r="I92" s="6">
        <f t="shared" si="19"/>
        <v>75.997472661680632</v>
      </c>
      <c r="J92" s="6"/>
      <c r="K92" s="33">
        <f t="shared" si="20"/>
        <v>358.15178004516417</v>
      </c>
    </row>
    <row r="93" spans="2:11" ht="25.5" x14ac:dyDescent="0.2">
      <c r="B93" s="32" t="s">
        <v>195</v>
      </c>
      <c r="C93" s="5" t="s">
        <v>196</v>
      </c>
      <c r="D93" s="29" t="s">
        <v>197</v>
      </c>
      <c r="E93" s="11">
        <v>12</v>
      </c>
      <c r="F93" s="67" t="s">
        <v>198</v>
      </c>
      <c r="G93" s="6">
        <v>9.8087978103271123</v>
      </c>
      <c r="H93" s="6">
        <f t="shared" si="18"/>
        <v>117.70557372392534</v>
      </c>
      <c r="I93" s="6">
        <f t="shared" si="19"/>
        <v>31.703666706932864</v>
      </c>
      <c r="J93" s="6"/>
      <c r="K93" s="33">
        <f t="shared" si="20"/>
        <v>149.4092404308582</v>
      </c>
    </row>
    <row r="94" spans="2:11" ht="25.5" x14ac:dyDescent="0.2">
      <c r="B94" s="32" t="s">
        <v>201</v>
      </c>
      <c r="C94" s="5" t="s">
        <v>200</v>
      </c>
      <c r="D94" s="29" t="s">
        <v>199</v>
      </c>
      <c r="E94" s="11">
        <v>25</v>
      </c>
      <c r="F94" s="67" t="s">
        <v>44</v>
      </c>
      <c r="G94" s="6">
        <v>15.137033657912209</v>
      </c>
      <c r="H94" s="6">
        <f t="shared" si="18"/>
        <v>378.42584144780523</v>
      </c>
      <c r="I94" s="6">
        <f t="shared" si="19"/>
        <v>101.92794080161029</v>
      </c>
      <c r="J94" s="6"/>
      <c r="K94" s="33">
        <f t="shared" si="20"/>
        <v>480.35378224941553</v>
      </c>
    </row>
    <row r="95" spans="2:11" x14ac:dyDescent="0.2">
      <c r="B95" s="32" t="s">
        <v>202</v>
      </c>
      <c r="C95" s="5"/>
      <c r="D95" s="21" t="s">
        <v>203</v>
      </c>
      <c r="E95" s="11"/>
      <c r="F95" s="67"/>
      <c r="G95" s="6"/>
      <c r="H95" s="6"/>
      <c r="I95" s="6"/>
      <c r="J95" s="6"/>
      <c r="K95" s="33"/>
    </row>
    <row r="96" spans="2:11" ht="25.5" x14ac:dyDescent="0.2">
      <c r="B96" s="32" t="s">
        <v>204</v>
      </c>
      <c r="C96" s="5" t="s">
        <v>205</v>
      </c>
      <c r="D96" s="29" t="s">
        <v>206</v>
      </c>
      <c r="E96" s="11">
        <v>200</v>
      </c>
      <c r="F96" s="67" t="s">
        <v>27</v>
      </c>
      <c r="G96" s="6">
        <v>6.3615906786319041</v>
      </c>
      <c r="H96" s="6">
        <f>E96*G96</f>
        <v>1272.3181357263809</v>
      </c>
      <c r="I96" s="6"/>
      <c r="J96" s="6">
        <f>H96*$J$10</f>
        <v>266.3086545252616</v>
      </c>
      <c r="K96" s="33">
        <f t="shared" ref="K96:K98" si="21">H96+I96+J96</f>
        <v>1538.6267902516424</v>
      </c>
    </row>
    <row r="97" spans="2:11" ht="25.5" x14ac:dyDescent="0.2">
      <c r="B97" s="32" t="s">
        <v>209</v>
      </c>
      <c r="C97" s="5" t="s">
        <v>208</v>
      </c>
      <c r="D97" s="29" t="s">
        <v>207</v>
      </c>
      <c r="E97" s="11">
        <v>200</v>
      </c>
      <c r="F97" s="67" t="s">
        <v>27</v>
      </c>
      <c r="G97" s="6">
        <v>16.74357749680529</v>
      </c>
      <c r="H97" s="6">
        <f t="shared" ref="H97:H98" si="22">E97*G97</f>
        <v>3348.7154993610579</v>
      </c>
      <c r="I97" s="6">
        <f t="shared" ref="I97:I98" si="23">H97*$I$10</f>
        <v>901.96714334950275</v>
      </c>
      <c r="J97" s="6"/>
      <c r="K97" s="33">
        <f t="shared" si="21"/>
        <v>4250.6826427105607</v>
      </c>
    </row>
    <row r="98" spans="2:11" x14ac:dyDescent="0.2">
      <c r="B98" s="32" t="s">
        <v>210</v>
      </c>
      <c r="C98" s="5" t="s">
        <v>211</v>
      </c>
      <c r="D98" s="21" t="s">
        <v>212</v>
      </c>
      <c r="E98" s="11">
        <v>25</v>
      </c>
      <c r="F98" s="67" t="s">
        <v>44</v>
      </c>
      <c r="G98" s="6">
        <v>54.380297983838211</v>
      </c>
      <c r="H98" s="6">
        <f t="shared" si="22"/>
        <v>1359.5074495959552</v>
      </c>
      <c r="I98" s="6">
        <f t="shared" si="23"/>
        <v>366.17952492781166</v>
      </c>
      <c r="J98" s="6"/>
      <c r="K98" s="33">
        <f t="shared" si="21"/>
        <v>1725.6869745237668</v>
      </c>
    </row>
    <row r="99" spans="2:11" x14ac:dyDescent="0.2">
      <c r="B99" s="34"/>
      <c r="C99" s="13"/>
      <c r="D99" s="24"/>
      <c r="E99" s="20"/>
      <c r="F99" s="68"/>
      <c r="G99" s="35"/>
      <c r="H99" s="35"/>
      <c r="I99" s="35"/>
      <c r="J99" s="35"/>
      <c r="K99" s="36"/>
    </row>
    <row r="100" spans="2:11" x14ac:dyDescent="0.2">
      <c r="B100" s="31" t="s">
        <v>213</v>
      </c>
      <c r="C100" s="9"/>
      <c r="D100" s="58" t="s">
        <v>214</v>
      </c>
      <c r="E100" s="17"/>
      <c r="F100" s="69"/>
      <c r="G100" s="8"/>
      <c r="H100" s="8"/>
      <c r="I100" s="8"/>
      <c r="J100" s="8"/>
      <c r="K100" s="48"/>
    </row>
    <row r="101" spans="2:11" ht="25.5" x14ac:dyDescent="0.2">
      <c r="B101" s="32" t="s">
        <v>215</v>
      </c>
      <c r="C101" s="5" t="s">
        <v>216</v>
      </c>
      <c r="D101" s="29" t="s">
        <v>217</v>
      </c>
      <c r="E101" s="11">
        <v>100</v>
      </c>
      <c r="F101" s="67" t="s">
        <v>27</v>
      </c>
      <c r="G101" s="6">
        <v>27.101345061126018</v>
      </c>
      <c r="H101" s="6">
        <f>E101*G101</f>
        <v>2710.1345061126017</v>
      </c>
      <c r="I101" s="6">
        <f>H101*$I$10</f>
        <v>729.96714084481221</v>
      </c>
      <c r="J101" s="6"/>
      <c r="K101" s="33">
        <f>H101+I101+J101</f>
        <v>3440.1016469574138</v>
      </c>
    </row>
    <row r="102" spans="2:11" x14ac:dyDescent="0.2">
      <c r="B102" s="32" t="s">
        <v>220</v>
      </c>
      <c r="C102" s="5" t="s">
        <v>219</v>
      </c>
      <c r="D102" s="21" t="s">
        <v>218</v>
      </c>
      <c r="E102" s="11">
        <v>450</v>
      </c>
      <c r="F102" s="67" t="s">
        <v>27</v>
      </c>
      <c r="G102" s="6">
        <v>19.230087559011672</v>
      </c>
      <c r="H102" s="6">
        <f>E102*G102</f>
        <v>8653.539401555252</v>
      </c>
      <c r="I102" s="6"/>
      <c r="J102" s="6">
        <f>H102*$J$10</f>
        <v>1811.2706014316493</v>
      </c>
      <c r="K102" s="33">
        <f t="shared" ref="K102:K113" si="24">H102+I102+J102</f>
        <v>10464.810002986902</v>
      </c>
    </row>
    <row r="103" spans="2:11" x14ac:dyDescent="0.2">
      <c r="B103" s="32" t="s">
        <v>221</v>
      </c>
      <c r="C103" s="5" t="s">
        <v>222</v>
      </c>
      <c r="D103" s="21" t="s">
        <v>223</v>
      </c>
      <c r="E103" s="11">
        <v>450</v>
      </c>
      <c r="F103" s="67" t="s">
        <v>27</v>
      </c>
      <c r="G103" s="6">
        <v>0.93647781563616861</v>
      </c>
      <c r="H103" s="6">
        <f t="shared" ref="H103:H113" si="25">E103*G103</f>
        <v>421.41501703627586</v>
      </c>
      <c r="I103" s="6">
        <f t="shared" ref="I103:I113" si="26">H103*$I$10</f>
        <v>113.50695487667321</v>
      </c>
      <c r="J103" s="6"/>
      <c r="K103" s="33">
        <f t="shared" si="24"/>
        <v>534.92197191294906</v>
      </c>
    </row>
    <row r="104" spans="2:11" x14ac:dyDescent="0.2">
      <c r="B104" s="32" t="s">
        <v>224</v>
      </c>
      <c r="C104" s="5"/>
      <c r="D104" s="21" t="s">
        <v>225</v>
      </c>
      <c r="E104" s="11"/>
      <c r="F104" s="67"/>
      <c r="G104" s="6"/>
      <c r="H104" s="6">
        <f t="shared" si="25"/>
        <v>0</v>
      </c>
      <c r="I104" s="6">
        <f t="shared" si="26"/>
        <v>0</v>
      </c>
      <c r="J104" s="6"/>
      <c r="K104" s="33">
        <f t="shared" si="24"/>
        <v>0</v>
      </c>
    </row>
    <row r="105" spans="2:11" ht="25.5" x14ac:dyDescent="0.2">
      <c r="B105" s="32" t="s">
        <v>226</v>
      </c>
      <c r="C105" s="5" t="s">
        <v>227</v>
      </c>
      <c r="D105" s="29" t="s">
        <v>228</v>
      </c>
      <c r="E105" s="11">
        <v>6</v>
      </c>
      <c r="F105" s="67" t="s">
        <v>44</v>
      </c>
      <c r="G105" s="6">
        <v>69.137896664725417</v>
      </c>
      <c r="H105" s="6">
        <f t="shared" si="25"/>
        <v>414.8273799883525</v>
      </c>
      <c r="I105" s="6">
        <f t="shared" si="26"/>
        <v>111.73259328319878</v>
      </c>
      <c r="J105" s="6"/>
      <c r="K105" s="33">
        <f t="shared" si="24"/>
        <v>526.55997327155126</v>
      </c>
    </row>
    <row r="106" spans="2:11" ht="25.5" x14ac:dyDescent="0.2">
      <c r="B106" s="32" t="s">
        <v>231</v>
      </c>
      <c r="C106" s="5" t="s">
        <v>230</v>
      </c>
      <c r="D106" s="29" t="s">
        <v>229</v>
      </c>
      <c r="E106" s="11">
        <v>6</v>
      </c>
      <c r="F106" s="67" t="s">
        <v>44</v>
      </c>
      <c r="G106" s="6">
        <v>210.17468493337944</v>
      </c>
      <c r="H106" s="6">
        <f t="shared" si="25"/>
        <v>1261.0481096002766</v>
      </c>
      <c r="I106" s="6">
        <f t="shared" si="26"/>
        <v>339.65977738612764</v>
      </c>
      <c r="J106" s="6"/>
      <c r="K106" s="33">
        <f t="shared" si="24"/>
        <v>1600.7078869864042</v>
      </c>
    </row>
    <row r="107" spans="2:11" ht="25.5" x14ac:dyDescent="0.2">
      <c r="B107" s="32" t="s">
        <v>232</v>
      </c>
      <c r="C107" s="5" t="s">
        <v>233</v>
      </c>
      <c r="D107" s="29" t="s">
        <v>234</v>
      </c>
      <c r="E107" s="11">
        <v>6</v>
      </c>
      <c r="F107" s="67" t="s">
        <v>44</v>
      </c>
      <c r="G107" s="6">
        <v>160.74318782010133</v>
      </c>
      <c r="H107" s="6">
        <f t="shared" si="25"/>
        <v>964.45912692060801</v>
      </c>
      <c r="I107" s="6">
        <f t="shared" si="26"/>
        <v>259.77436535051038</v>
      </c>
      <c r="J107" s="6"/>
      <c r="K107" s="33">
        <f t="shared" si="24"/>
        <v>1224.2334922711184</v>
      </c>
    </row>
    <row r="108" spans="2:11" ht="26.25" customHeight="1" x14ac:dyDescent="0.2">
      <c r="B108" s="32" t="s">
        <v>236</v>
      </c>
      <c r="C108" s="5" t="s">
        <v>235</v>
      </c>
      <c r="D108" s="29" t="s">
        <v>240</v>
      </c>
      <c r="E108" s="11">
        <v>6</v>
      </c>
      <c r="F108" s="67" t="s">
        <v>44</v>
      </c>
      <c r="G108" s="6">
        <v>274.63019251992398</v>
      </c>
      <c r="H108" s="6">
        <f t="shared" si="25"/>
        <v>1647.7811551195439</v>
      </c>
      <c r="I108" s="6">
        <f t="shared" si="26"/>
        <v>443.82524034421482</v>
      </c>
      <c r="J108" s="6"/>
      <c r="K108" s="33">
        <f t="shared" si="24"/>
        <v>2091.6063954637589</v>
      </c>
    </row>
    <row r="109" spans="2:11" ht="25.5" x14ac:dyDescent="0.2">
      <c r="B109" s="32" t="s">
        <v>237</v>
      </c>
      <c r="C109" s="5" t="s">
        <v>238</v>
      </c>
      <c r="D109" s="29" t="s">
        <v>239</v>
      </c>
      <c r="E109" s="11">
        <v>18</v>
      </c>
      <c r="F109" s="67" t="s">
        <v>44</v>
      </c>
      <c r="G109" s="6">
        <v>15.290422265645718</v>
      </c>
      <c r="H109" s="6">
        <f t="shared" si="25"/>
        <v>275.22760078162293</v>
      </c>
      <c r="I109" s="6">
        <f t="shared" si="26"/>
        <v>74.131783633247949</v>
      </c>
      <c r="J109" s="6"/>
      <c r="K109" s="33">
        <f t="shared" si="24"/>
        <v>349.35938441487087</v>
      </c>
    </row>
    <row r="110" spans="2:11" ht="33" customHeight="1" x14ac:dyDescent="0.2">
      <c r="B110" s="32" t="s">
        <v>243</v>
      </c>
      <c r="C110" s="5" t="s">
        <v>242</v>
      </c>
      <c r="D110" s="29" t="s">
        <v>241</v>
      </c>
      <c r="E110" s="11">
        <v>18</v>
      </c>
      <c r="F110" s="67" t="s">
        <v>44</v>
      </c>
      <c r="G110" s="6">
        <v>15.290422265645718</v>
      </c>
      <c r="H110" s="6">
        <f t="shared" si="25"/>
        <v>275.22760078162293</v>
      </c>
      <c r="I110" s="6">
        <f t="shared" si="26"/>
        <v>74.131783633247949</v>
      </c>
      <c r="J110" s="6"/>
      <c r="K110" s="33">
        <f t="shared" si="24"/>
        <v>349.35938441487087</v>
      </c>
    </row>
    <row r="111" spans="2:11" x14ac:dyDescent="0.2">
      <c r="B111" s="32" t="s">
        <v>244</v>
      </c>
      <c r="C111" s="5"/>
      <c r="D111" s="21" t="s">
        <v>245</v>
      </c>
      <c r="E111" s="11"/>
      <c r="F111" s="67"/>
      <c r="G111" s="6"/>
      <c r="H111" s="6">
        <f t="shared" si="25"/>
        <v>0</v>
      </c>
      <c r="I111" s="6">
        <f t="shared" si="26"/>
        <v>0</v>
      </c>
      <c r="J111" s="6"/>
      <c r="K111" s="33">
        <f t="shared" si="24"/>
        <v>0</v>
      </c>
    </row>
    <row r="112" spans="2:11" ht="25.5" x14ac:dyDescent="0.2">
      <c r="B112" s="32" t="s">
        <v>246</v>
      </c>
      <c r="C112" s="5" t="s">
        <v>247</v>
      </c>
      <c r="D112" s="29" t="s">
        <v>248</v>
      </c>
      <c r="E112" s="11">
        <v>25</v>
      </c>
      <c r="F112" s="67" t="s">
        <v>44</v>
      </c>
      <c r="G112" s="6">
        <v>17.57510521241327</v>
      </c>
      <c r="H112" s="6">
        <f t="shared" si="25"/>
        <v>439.37763031033177</v>
      </c>
      <c r="I112" s="6">
        <f t="shared" si="26"/>
        <v>118.345134466723</v>
      </c>
      <c r="J112" s="6"/>
      <c r="K112" s="33">
        <f t="shared" si="24"/>
        <v>557.72276477705475</v>
      </c>
    </row>
    <row r="113" spans="2:11" ht="25.5" x14ac:dyDescent="0.2">
      <c r="B113" s="32" t="s">
        <v>251</v>
      </c>
      <c r="C113" s="5" t="s">
        <v>250</v>
      </c>
      <c r="D113" s="29" t="s">
        <v>249</v>
      </c>
      <c r="E113" s="11">
        <v>25</v>
      </c>
      <c r="F113" s="67" t="s">
        <v>44</v>
      </c>
      <c r="G113" s="6">
        <v>132.30978379707904</v>
      </c>
      <c r="H113" s="6">
        <f t="shared" si="25"/>
        <v>3307.7445949269759</v>
      </c>
      <c r="I113" s="6">
        <f t="shared" si="26"/>
        <v>890.93174495871517</v>
      </c>
      <c r="J113" s="6"/>
      <c r="K113" s="33">
        <f t="shared" si="24"/>
        <v>4198.676339885691</v>
      </c>
    </row>
    <row r="114" spans="2:11" x14ac:dyDescent="0.2">
      <c r="B114" s="34"/>
      <c r="C114" s="13"/>
      <c r="D114" s="52"/>
      <c r="E114" s="20"/>
      <c r="F114" s="68"/>
      <c r="G114" s="35"/>
      <c r="H114" s="35"/>
      <c r="I114" s="35"/>
      <c r="J114" s="35"/>
      <c r="K114" s="36"/>
    </row>
    <row r="115" spans="2:11" x14ac:dyDescent="0.2">
      <c r="B115" s="31" t="s">
        <v>252</v>
      </c>
      <c r="C115" s="9"/>
      <c r="D115" s="23" t="s">
        <v>253</v>
      </c>
      <c r="E115" s="17"/>
      <c r="F115" s="69"/>
      <c r="G115" s="8"/>
      <c r="H115" s="8"/>
      <c r="I115" s="8"/>
      <c r="J115" s="8"/>
      <c r="K115" s="48"/>
    </row>
    <row r="116" spans="2:11" ht="38.25" x14ac:dyDescent="0.2">
      <c r="B116" s="32" t="s">
        <v>254</v>
      </c>
      <c r="C116" s="5" t="s">
        <v>255</v>
      </c>
      <c r="D116" s="29" t="s">
        <v>256</v>
      </c>
      <c r="E116" s="11">
        <v>1</v>
      </c>
      <c r="F116" s="67" t="s">
        <v>44</v>
      </c>
      <c r="G116" s="6">
        <v>142.19123936896412</v>
      </c>
      <c r="H116" s="6">
        <f>E116*G116</f>
        <v>142.19123936896412</v>
      </c>
      <c r="I116" s="6">
        <f>H116*$I$10</f>
        <v>38.298812188560255</v>
      </c>
      <c r="J116" s="6"/>
      <c r="K116" s="33">
        <f>H116+I116+J116</f>
        <v>180.49005155752437</v>
      </c>
    </row>
    <row r="117" spans="2:11" x14ac:dyDescent="0.2">
      <c r="B117" s="32" t="s">
        <v>257</v>
      </c>
      <c r="C117" s="5"/>
      <c r="D117" s="21" t="s">
        <v>258</v>
      </c>
      <c r="E117" s="11"/>
      <c r="F117" s="67"/>
      <c r="G117" s="6"/>
      <c r="H117" s="6"/>
      <c r="I117" s="6"/>
      <c r="J117" s="6"/>
      <c r="K117" s="33"/>
    </row>
    <row r="118" spans="2:11" x14ac:dyDescent="0.2">
      <c r="B118" s="32" t="s">
        <v>259</v>
      </c>
      <c r="C118" s="5" t="s">
        <v>260</v>
      </c>
      <c r="D118" s="21" t="s">
        <v>261</v>
      </c>
      <c r="E118" s="11">
        <v>74.7</v>
      </c>
      <c r="F118" s="67" t="s">
        <v>80</v>
      </c>
      <c r="G118" s="6">
        <v>45.725951273821195</v>
      </c>
      <c r="H118" s="6">
        <f t="shared" ref="H118:H121" si="27">E118*G118</f>
        <v>3415.7285601544436</v>
      </c>
      <c r="I118" s="6">
        <f t="shared" ref="I118:I121" si="28">H118*$I$10</f>
        <v>920.01692363763095</v>
      </c>
      <c r="J118" s="6"/>
      <c r="K118" s="33">
        <f t="shared" ref="K118:K121" si="29">H118+I118+J118</f>
        <v>4335.7454837920741</v>
      </c>
    </row>
    <row r="119" spans="2:11" x14ac:dyDescent="0.2">
      <c r="B119" s="32" t="s">
        <v>264</v>
      </c>
      <c r="C119" s="5" t="s">
        <v>263</v>
      </c>
      <c r="D119" s="21" t="s">
        <v>262</v>
      </c>
      <c r="E119" s="11">
        <v>74.7</v>
      </c>
      <c r="F119" s="67" t="s">
        <v>80</v>
      </c>
      <c r="G119" s="6">
        <v>27.722972576677616</v>
      </c>
      <c r="H119" s="6">
        <f t="shared" si="27"/>
        <v>2070.906051477818</v>
      </c>
      <c r="I119" s="6">
        <f t="shared" si="28"/>
        <v>557.79274642860616</v>
      </c>
      <c r="J119" s="6"/>
      <c r="K119" s="33">
        <f t="shared" si="29"/>
        <v>2628.6987979064243</v>
      </c>
    </row>
    <row r="120" spans="2:11" x14ac:dyDescent="0.2">
      <c r="B120" s="32" t="s">
        <v>265</v>
      </c>
      <c r="C120" s="5" t="s">
        <v>266</v>
      </c>
      <c r="D120" s="21" t="s">
        <v>267</v>
      </c>
      <c r="E120" s="11">
        <v>20</v>
      </c>
      <c r="F120" s="67" t="s">
        <v>198</v>
      </c>
      <c r="G120" s="6">
        <v>33.398351062817497</v>
      </c>
      <c r="H120" s="6">
        <f t="shared" si="27"/>
        <v>667.96702125634988</v>
      </c>
      <c r="I120" s="6">
        <f t="shared" si="28"/>
        <v>179.91504686773834</v>
      </c>
      <c r="J120" s="6"/>
      <c r="K120" s="33">
        <f t="shared" si="29"/>
        <v>847.88206812408816</v>
      </c>
    </row>
    <row r="121" spans="2:11" ht="25.5" x14ac:dyDescent="0.2">
      <c r="B121" s="32" t="s">
        <v>270</v>
      </c>
      <c r="C121" s="5" t="s">
        <v>269</v>
      </c>
      <c r="D121" s="29" t="s">
        <v>268</v>
      </c>
      <c r="E121" s="11">
        <v>12</v>
      </c>
      <c r="F121" s="67" t="s">
        <v>67</v>
      </c>
      <c r="G121" s="6">
        <v>30.13682487732601</v>
      </c>
      <c r="H121" s="6">
        <f t="shared" si="27"/>
        <v>361.64189852791213</v>
      </c>
      <c r="I121" s="6">
        <f t="shared" si="28"/>
        <v>97.407232771177263</v>
      </c>
      <c r="J121" s="6"/>
      <c r="K121" s="33">
        <f t="shared" si="29"/>
        <v>459.04913129908937</v>
      </c>
    </row>
    <row r="122" spans="2:11" x14ac:dyDescent="0.2">
      <c r="B122" s="34"/>
      <c r="C122" s="13"/>
      <c r="D122" s="52"/>
      <c r="E122" s="20"/>
      <c r="F122" s="68"/>
      <c r="G122" s="35"/>
      <c r="H122" s="35"/>
      <c r="I122" s="35"/>
      <c r="J122" s="35"/>
      <c r="K122" s="36"/>
    </row>
    <row r="123" spans="2:11" x14ac:dyDescent="0.2">
      <c r="B123" s="31" t="s">
        <v>271</v>
      </c>
      <c r="C123" s="9"/>
      <c r="D123" s="23" t="s">
        <v>272</v>
      </c>
      <c r="E123" s="18"/>
      <c r="F123" s="66"/>
      <c r="G123" s="10"/>
      <c r="H123" s="10"/>
      <c r="I123" s="10"/>
      <c r="J123" s="10"/>
      <c r="K123" s="37"/>
    </row>
    <row r="124" spans="2:11" ht="25.5" x14ac:dyDescent="0.2">
      <c r="B124" s="32" t="s">
        <v>273</v>
      </c>
      <c r="C124" s="5" t="s">
        <v>274</v>
      </c>
      <c r="D124" s="29" t="s">
        <v>275</v>
      </c>
      <c r="E124" s="11">
        <v>1</v>
      </c>
      <c r="F124" s="67" t="s">
        <v>44</v>
      </c>
      <c r="G124" s="6">
        <v>701.1796913729637</v>
      </c>
      <c r="H124" s="6">
        <f>E124*G124</f>
        <v>701.1796913729637</v>
      </c>
      <c r="I124" s="6">
        <f>H124*$I$10</f>
        <v>188.86078656817193</v>
      </c>
      <c r="J124" s="6"/>
      <c r="K124" s="33">
        <f>H124+I124+J124</f>
        <v>890.04047794113558</v>
      </c>
    </row>
    <row r="125" spans="2:11" x14ac:dyDescent="0.2">
      <c r="B125" s="34"/>
      <c r="C125" s="13"/>
      <c r="D125" s="52"/>
      <c r="E125" s="20"/>
      <c r="F125" s="68"/>
      <c r="G125" s="35"/>
      <c r="H125" s="35"/>
      <c r="I125" s="35"/>
      <c r="J125" s="35"/>
      <c r="K125" s="36"/>
    </row>
    <row r="126" spans="2:11" x14ac:dyDescent="0.2">
      <c r="B126" s="31" t="s">
        <v>276</v>
      </c>
      <c r="C126" s="9"/>
      <c r="D126" s="23" t="s">
        <v>277</v>
      </c>
      <c r="E126" s="18"/>
      <c r="F126" s="66"/>
      <c r="G126" s="10"/>
      <c r="H126" s="10">
        <f>SUM(H128:H137)</f>
        <v>5691.8717980135452</v>
      </c>
      <c r="I126" s="10">
        <f>SUM(I128:I137)</f>
        <v>481.33689702194454</v>
      </c>
      <c r="J126" s="10">
        <f>SUM(J128:J137)</f>
        <v>817.31748258500409</v>
      </c>
      <c r="K126" s="37"/>
    </row>
    <row r="127" spans="2:11" x14ac:dyDescent="0.2">
      <c r="B127" s="31" t="s">
        <v>278</v>
      </c>
      <c r="C127" s="9"/>
      <c r="D127" s="23" t="s">
        <v>279</v>
      </c>
      <c r="E127" s="18"/>
      <c r="F127" s="66"/>
      <c r="G127" s="10"/>
      <c r="H127" s="10"/>
      <c r="I127" s="10"/>
      <c r="J127" s="10"/>
      <c r="K127" s="37"/>
    </row>
    <row r="128" spans="2:11" ht="25.5" x14ac:dyDescent="0.2">
      <c r="B128" s="32" t="s">
        <v>280</v>
      </c>
      <c r="C128" s="5" t="s">
        <v>281</v>
      </c>
      <c r="D128" s="29" t="s">
        <v>282</v>
      </c>
      <c r="E128" s="11">
        <v>1</v>
      </c>
      <c r="F128" s="67" t="s">
        <v>198</v>
      </c>
      <c r="G128" s="6">
        <v>3904.8218601565914</v>
      </c>
      <c r="H128" s="6">
        <f>E128*G128</f>
        <v>3904.8218601565914</v>
      </c>
      <c r="I128" s="6"/>
      <c r="J128" s="6">
        <f>H128*$J$10</f>
        <v>817.31748258500409</v>
      </c>
      <c r="K128" s="33">
        <f t="shared" ref="K128" si="30">H128+I128+J128</f>
        <v>4722.1393427415951</v>
      </c>
    </row>
    <row r="129" spans="2:11" ht="25.5" x14ac:dyDescent="0.2">
      <c r="B129" s="32" t="s">
        <v>285</v>
      </c>
      <c r="C129" s="5" t="s">
        <v>284</v>
      </c>
      <c r="D129" s="29" t="s">
        <v>283</v>
      </c>
      <c r="E129" s="11">
        <v>1</v>
      </c>
      <c r="F129" s="67" t="s">
        <v>44</v>
      </c>
      <c r="G129" s="6">
        <v>15.637564904200506</v>
      </c>
      <c r="H129" s="6">
        <f t="shared" ref="H129:H137" si="31">E129*G129</f>
        <v>15.637564904200506</v>
      </c>
      <c r="I129" s="6">
        <f t="shared" ref="I129:I137" si="32">H129*$I$10</f>
        <v>4.2119343217646747</v>
      </c>
      <c r="J129" s="6"/>
      <c r="K129" s="33">
        <f t="shared" ref="K129:K137" si="33">H129+I129+J129</f>
        <v>19.849499225965182</v>
      </c>
    </row>
    <row r="130" spans="2:11" x14ac:dyDescent="0.2">
      <c r="B130" s="32" t="s">
        <v>286</v>
      </c>
      <c r="C130" s="5"/>
      <c r="D130" s="21" t="s">
        <v>287</v>
      </c>
      <c r="E130" s="11"/>
      <c r="F130" s="67"/>
      <c r="G130" s="6"/>
      <c r="H130" s="6">
        <f t="shared" si="31"/>
        <v>0</v>
      </c>
      <c r="I130" s="6">
        <f t="shared" si="32"/>
        <v>0</v>
      </c>
      <c r="J130" s="6"/>
      <c r="K130" s="33">
        <f t="shared" si="33"/>
        <v>0</v>
      </c>
    </row>
    <row r="131" spans="2:11" ht="25.5" x14ac:dyDescent="0.2">
      <c r="B131" s="32" t="s">
        <v>288</v>
      </c>
      <c r="C131" s="5" t="s">
        <v>289</v>
      </c>
      <c r="D131" s="29" t="s">
        <v>290</v>
      </c>
      <c r="E131" s="11">
        <v>3</v>
      </c>
      <c r="F131" s="67" t="s">
        <v>44</v>
      </c>
      <c r="G131" s="6">
        <v>134.85280545160828</v>
      </c>
      <c r="H131" s="6">
        <f t="shared" si="31"/>
        <v>404.55841635482483</v>
      </c>
      <c r="I131" s="6">
        <f t="shared" si="32"/>
        <v>108.96667668160627</v>
      </c>
      <c r="J131" s="6"/>
      <c r="K131" s="33">
        <f t="shared" si="33"/>
        <v>513.52509303643114</v>
      </c>
    </row>
    <row r="132" spans="2:11" ht="25.5" x14ac:dyDescent="0.2">
      <c r="B132" s="32" t="s">
        <v>293</v>
      </c>
      <c r="C132" s="5" t="s">
        <v>292</v>
      </c>
      <c r="D132" s="29" t="s">
        <v>291</v>
      </c>
      <c r="E132" s="11">
        <v>1</v>
      </c>
      <c r="F132" s="67" t="s">
        <v>44</v>
      </c>
      <c r="G132" s="6">
        <v>184.21164480332843</v>
      </c>
      <c r="H132" s="6">
        <f t="shared" si="31"/>
        <v>184.21164480332843</v>
      </c>
      <c r="I132" s="6">
        <f t="shared" si="32"/>
        <v>49.616890735171062</v>
      </c>
      <c r="J132" s="6"/>
      <c r="K132" s="33">
        <f t="shared" si="33"/>
        <v>233.82853553849949</v>
      </c>
    </row>
    <row r="133" spans="2:11" ht="25.5" x14ac:dyDescent="0.2">
      <c r="B133" s="32" t="s">
        <v>294</v>
      </c>
      <c r="C133" s="5" t="s">
        <v>295</v>
      </c>
      <c r="D133" s="29" t="s">
        <v>296</v>
      </c>
      <c r="E133" s="11">
        <v>2</v>
      </c>
      <c r="F133" s="67" t="s">
        <v>44</v>
      </c>
      <c r="G133" s="6">
        <v>166.49122406779918</v>
      </c>
      <c r="H133" s="6">
        <f t="shared" si="31"/>
        <v>332.98244813559836</v>
      </c>
      <c r="I133" s="6">
        <f t="shared" si="32"/>
        <v>89.687890054468639</v>
      </c>
      <c r="J133" s="6"/>
      <c r="K133" s="33">
        <f t="shared" si="33"/>
        <v>422.67033819006701</v>
      </c>
    </row>
    <row r="134" spans="2:11" x14ac:dyDescent="0.2">
      <c r="B134" s="32" t="s">
        <v>297</v>
      </c>
      <c r="C134" s="5"/>
      <c r="D134" s="21" t="s">
        <v>298</v>
      </c>
      <c r="E134" s="11"/>
      <c r="F134" s="67"/>
      <c r="G134" s="6"/>
      <c r="H134" s="6">
        <f t="shared" si="31"/>
        <v>0</v>
      </c>
      <c r="I134" s="6">
        <f t="shared" si="32"/>
        <v>0</v>
      </c>
      <c r="J134" s="6"/>
      <c r="K134" s="33">
        <f t="shared" si="33"/>
        <v>0</v>
      </c>
    </row>
    <row r="135" spans="2:11" ht="38.25" x14ac:dyDescent="0.2">
      <c r="B135" s="32" t="s">
        <v>299</v>
      </c>
      <c r="C135" s="5" t="s">
        <v>281</v>
      </c>
      <c r="D135" s="29" t="s">
        <v>300</v>
      </c>
      <c r="E135" s="11">
        <v>170</v>
      </c>
      <c r="F135" s="67" t="s">
        <v>27</v>
      </c>
      <c r="G135" s="6">
        <v>4.892289278237226</v>
      </c>
      <c r="H135" s="6">
        <f t="shared" si="31"/>
        <v>831.68917730032842</v>
      </c>
      <c r="I135" s="6">
        <f t="shared" si="32"/>
        <v>224.01315117614703</v>
      </c>
      <c r="J135" s="6"/>
      <c r="K135" s="33">
        <f t="shared" si="33"/>
        <v>1055.7023284764755</v>
      </c>
    </row>
    <row r="136" spans="2:11" x14ac:dyDescent="0.2">
      <c r="B136" s="32" t="s">
        <v>301</v>
      </c>
      <c r="C136" s="5"/>
      <c r="D136" s="21" t="s">
        <v>302</v>
      </c>
      <c r="E136" s="11"/>
      <c r="F136" s="67"/>
      <c r="G136" s="6"/>
      <c r="H136" s="6">
        <f t="shared" si="31"/>
        <v>0</v>
      </c>
      <c r="I136" s="6">
        <f t="shared" si="32"/>
        <v>0</v>
      </c>
      <c r="J136" s="6"/>
      <c r="K136" s="33">
        <f t="shared" si="33"/>
        <v>0</v>
      </c>
    </row>
    <row r="137" spans="2:11" ht="13.5" thickBot="1" x14ac:dyDescent="0.25">
      <c r="B137" s="38" t="s">
        <v>303</v>
      </c>
      <c r="C137" s="39" t="s">
        <v>304</v>
      </c>
      <c r="D137" s="59" t="s">
        <v>179</v>
      </c>
      <c r="E137" s="40">
        <v>1</v>
      </c>
      <c r="F137" s="70" t="s">
        <v>44</v>
      </c>
      <c r="G137" s="50">
        <v>17.970686358673376</v>
      </c>
      <c r="H137" s="50">
        <f t="shared" si="31"/>
        <v>17.970686358673376</v>
      </c>
      <c r="I137" s="50">
        <f t="shared" si="32"/>
        <v>4.8403540527868696</v>
      </c>
      <c r="J137" s="50"/>
      <c r="K137" s="51">
        <f t="shared" si="33"/>
        <v>22.811040411460247</v>
      </c>
    </row>
    <row r="138" spans="2:11" ht="13.5" thickBot="1" x14ac:dyDescent="0.25">
      <c r="D138" s="22"/>
      <c r="G138" s="3"/>
      <c r="H138" s="3"/>
      <c r="I138" s="3"/>
      <c r="J138" s="3"/>
      <c r="K138" s="3"/>
    </row>
    <row r="139" spans="2:11" s="140" customFormat="1" ht="18" x14ac:dyDescent="0.25">
      <c r="B139" s="141" t="s">
        <v>305</v>
      </c>
      <c r="C139" s="299" t="s">
        <v>306</v>
      </c>
      <c r="D139" s="300"/>
      <c r="E139" s="300"/>
      <c r="F139" s="300"/>
      <c r="G139" s="300"/>
      <c r="H139" s="300"/>
      <c r="I139" s="300"/>
      <c r="J139" s="300"/>
      <c r="K139" s="301"/>
    </row>
    <row r="140" spans="2:11" x14ac:dyDescent="0.2">
      <c r="B140" s="30" t="s">
        <v>7</v>
      </c>
      <c r="C140" s="12" t="s">
        <v>8</v>
      </c>
      <c r="D140" s="12" t="s">
        <v>9</v>
      </c>
      <c r="E140" s="12" t="s">
        <v>19</v>
      </c>
      <c r="F140" s="65" t="s">
        <v>20</v>
      </c>
      <c r="G140" s="43" t="s">
        <v>21</v>
      </c>
      <c r="H140" s="43"/>
      <c r="I140" s="43" t="s">
        <v>41</v>
      </c>
      <c r="J140" s="43" t="s">
        <v>42</v>
      </c>
      <c r="K140" s="44" t="s">
        <v>22</v>
      </c>
    </row>
    <row r="141" spans="2:11" x14ac:dyDescent="0.2">
      <c r="B141" s="31" t="s">
        <v>307</v>
      </c>
      <c r="C141" s="9"/>
      <c r="D141" s="23" t="s">
        <v>308</v>
      </c>
      <c r="E141" s="9"/>
      <c r="F141" s="66"/>
      <c r="G141" s="10"/>
      <c r="H141" s="10">
        <f>SUM(H143:H182)</f>
        <v>20992.659177730584</v>
      </c>
      <c r="I141" s="10">
        <f>SUM(I143:I182)</f>
        <v>3199.6151732683857</v>
      </c>
      <c r="J141" s="10">
        <f>SUM(J143:J182)</f>
        <v>1907.5472632351475</v>
      </c>
      <c r="K141" s="37">
        <f>SUM(K143:K182)</f>
        <v>26099.821614234119</v>
      </c>
    </row>
    <row r="142" spans="2:11" x14ac:dyDescent="0.2">
      <c r="B142" s="31" t="s">
        <v>309</v>
      </c>
      <c r="C142" s="9"/>
      <c r="D142" s="23" t="s">
        <v>310</v>
      </c>
      <c r="E142" s="9"/>
      <c r="F142" s="66"/>
      <c r="G142" s="10"/>
      <c r="H142" s="10"/>
      <c r="I142" s="10"/>
      <c r="J142" s="10"/>
      <c r="K142" s="37"/>
    </row>
    <row r="143" spans="2:11" x14ac:dyDescent="0.2">
      <c r="B143" s="31" t="s">
        <v>311</v>
      </c>
      <c r="C143" s="9"/>
      <c r="D143" s="23" t="s">
        <v>312</v>
      </c>
      <c r="E143" s="9"/>
      <c r="F143" s="66"/>
      <c r="G143" s="10"/>
      <c r="H143" s="10"/>
      <c r="I143" s="10"/>
      <c r="J143" s="10"/>
      <c r="K143" s="37"/>
    </row>
    <row r="144" spans="2:11" ht="38.25" x14ac:dyDescent="0.2">
      <c r="B144" s="32" t="s">
        <v>313</v>
      </c>
      <c r="C144" s="5" t="s">
        <v>314</v>
      </c>
      <c r="D144" s="29" t="s">
        <v>315</v>
      </c>
      <c r="E144" s="11">
        <v>54</v>
      </c>
      <c r="F144" s="67" t="s">
        <v>27</v>
      </c>
      <c r="G144" s="6">
        <v>50.650532890528638</v>
      </c>
      <c r="H144" s="6">
        <f t="shared" ref="H144:H148" si="34">E144*G144</f>
        <v>2735.1287760885466</v>
      </c>
      <c r="I144" s="6">
        <f t="shared" ref="I144:I148" si="35">H144*$I$10</f>
        <v>736.69927747887698</v>
      </c>
      <c r="J144" s="6"/>
      <c r="K144" s="33">
        <f t="shared" ref="K144:K148" si="36">H144+I144+J144</f>
        <v>3471.8280535674235</v>
      </c>
    </row>
    <row r="145" spans="2:11" ht="38.25" x14ac:dyDescent="0.2">
      <c r="B145" s="32" t="s">
        <v>318</v>
      </c>
      <c r="C145" s="5" t="s">
        <v>317</v>
      </c>
      <c r="D145" s="29" t="s">
        <v>316</v>
      </c>
      <c r="E145" s="11">
        <v>6</v>
      </c>
      <c r="F145" s="67" t="s">
        <v>27</v>
      </c>
      <c r="G145" s="6">
        <v>66.667532771754153</v>
      </c>
      <c r="H145" s="6">
        <f t="shared" si="34"/>
        <v>400.00519663052489</v>
      </c>
      <c r="I145" s="6">
        <f t="shared" si="35"/>
        <v>107.74027969788132</v>
      </c>
      <c r="J145" s="6"/>
      <c r="K145" s="33">
        <f t="shared" si="36"/>
        <v>507.7454763284062</v>
      </c>
    </row>
    <row r="146" spans="2:11" ht="25.5" x14ac:dyDescent="0.2">
      <c r="B146" s="32" t="s">
        <v>319</v>
      </c>
      <c r="C146" s="5" t="s">
        <v>320</v>
      </c>
      <c r="D146" s="29" t="s">
        <v>321</v>
      </c>
      <c r="E146" s="11">
        <v>6</v>
      </c>
      <c r="F146" s="67" t="s">
        <v>27</v>
      </c>
      <c r="G146" s="6">
        <v>19.48842626677337</v>
      </c>
      <c r="H146" s="6">
        <f t="shared" si="34"/>
        <v>116.93055760064021</v>
      </c>
      <c r="I146" s="6">
        <f t="shared" si="35"/>
        <v>31.49491828417116</v>
      </c>
      <c r="J146" s="6"/>
      <c r="K146" s="33">
        <f t="shared" si="36"/>
        <v>148.42547588481136</v>
      </c>
    </row>
    <row r="147" spans="2:11" x14ac:dyDescent="0.2">
      <c r="B147" s="32" t="s">
        <v>324</v>
      </c>
      <c r="C147" s="5" t="s">
        <v>323</v>
      </c>
      <c r="D147" s="21" t="s">
        <v>322</v>
      </c>
      <c r="E147" s="11">
        <v>12</v>
      </c>
      <c r="F147" s="67" t="s">
        <v>67</v>
      </c>
      <c r="G147" s="6">
        <v>32.768650462648353</v>
      </c>
      <c r="H147" s="6">
        <f t="shared" si="34"/>
        <v>393.22380555178023</v>
      </c>
      <c r="I147" s="6">
        <f t="shared" si="35"/>
        <v>105.91373099871646</v>
      </c>
      <c r="J147" s="6"/>
      <c r="K147" s="33">
        <f t="shared" si="36"/>
        <v>499.13753655049669</v>
      </c>
    </row>
    <row r="148" spans="2:11" ht="25.5" x14ac:dyDescent="0.2">
      <c r="B148" s="32" t="s">
        <v>325</v>
      </c>
      <c r="C148" s="5" t="s">
        <v>157</v>
      </c>
      <c r="D148" s="29" t="s">
        <v>326</v>
      </c>
      <c r="E148" s="11">
        <v>0.47</v>
      </c>
      <c r="F148" s="67" t="s">
        <v>67</v>
      </c>
      <c r="G148" s="6">
        <v>27.262806753477083</v>
      </c>
      <c r="H148" s="6">
        <f t="shared" si="34"/>
        <v>12.813519174134228</v>
      </c>
      <c r="I148" s="6">
        <f t="shared" si="35"/>
        <v>3.4512855116993668</v>
      </c>
      <c r="J148" s="6"/>
      <c r="K148" s="33">
        <f t="shared" si="36"/>
        <v>16.264804685833596</v>
      </c>
    </row>
    <row r="149" spans="2:11" x14ac:dyDescent="0.2">
      <c r="B149" s="32"/>
      <c r="C149" s="5"/>
      <c r="D149" s="29"/>
      <c r="E149" s="11"/>
      <c r="F149" s="67"/>
      <c r="G149" s="6"/>
      <c r="H149" s="6"/>
      <c r="I149" s="6"/>
      <c r="J149" s="6"/>
      <c r="K149" s="33"/>
    </row>
    <row r="150" spans="2:11" x14ac:dyDescent="0.2">
      <c r="B150" s="31" t="s">
        <v>328</v>
      </c>
      <c r="C150" s="9"/>
      <c r="D150" s="23" t="s">
        <v>327</v>
      </c>
      <c r="E150" s="18"/>
      <c r="F150" s="66"/>
      <c r="G150" s="10"/>
      <c r="H150" s="8"/>
      <c r="I150" s="8"/>
      <c r="J150" s="8"/>
      <c r="K150" s="48"/>
    </row>
    <row r="151" spans="2:11" x14ac:dyDescent="0.2">
      <c r="B151" s="32" t="s">
        <v>329</v>
      </c>
      <c r="C151" s="5" t="s">
        <v>330</v>
      </c>
      <c r="D151" s="21" t="s">
        <v>331</v>
      </c>
      <c r="E151" s="11">
        <v>2</v>
      </c>
      <c r="F151" s="67" t="s">
        <v>44</v>
      </c>
      <c r="G151" s="6">
        <v>161.51820394338642</v>
      </c>
      <c r="H151" s="6">
        <f t="shared" ref="H151:H153" si="37">E151*G151</f>
        <v>323.03640788677285</v>
      </c>
      <c r="I151" s="6">
        <f t="shared" ref="I151:I153" si="38">H151*$I$10</f>
        <v>87.008951962360186</v>
      </c>
      <c r="J151" s="6"/>
      <c r="K151" s="33">
        <f t="shared" ref="K151:K153" si="39">H151+I151+J151</f>
        <v>410.04535984913304</v>
      </c>
    </row>
    <row r="152" spans="2:11" x14ac:dyDescent="0.2">
      <c r="B152" s="32" t="s">
        <v>334</v>
      </c>
      <c r="C152" s="5" t="s">
        <v>333</v>
      </c>
      <c r="D152" s="21" t="s">
        <v>332</v>
      </c>
      <c r="E152" s="11">
        <v>3</v>
      </c>
      <c r="F152" s="67" t="s">
        <v>44</v>
      </c>
      <c r="G152" s="6">
        <v>125.39922336445352</v>
      </c>
      <c r="H152" s="6">
        <f t="shared" si="37"/>
        <v>376.19767009336056</v>
      </c>
      <c r="I152" s="6">
        <f t="shared" si="38"/>
        <v>101.32778908617041</v>
      </c>
      <c r="J152" s="6"/>
      <c r="K152" s="33">
        <f t="shared" si="39"/>
        <v>477.52545917953097</v>
      </c>
    </row>
    <row r="153" spans="2:11" x14ac:dyDescent="0.2">
      <c r="B153" s="32" t="s">
        <v>335</v>
      </c>
      <c r="C153" s="5" t="s">
        <v>336</v>
      </c>
      <c r="D153" s="21" t="s">
        <v>337</v>
      </c>
      <c r="E153" s="11">
        <v>2</v>
      </c>
      <c r="F153" s="67" t="s">
        <v>44</v>
      </c>
      <c r="G153" s="6">
        <v>22.354371306004751</v>
      </c>
      <c r="H153" s="6">
        <f t="shared" si="37"/>
        <v>44.708742612009502</v>
      </c>
      <c r="I153" s="6">
        <f t="shared" si="38"/>
        <v>12.042174638065447</v>
      </c>
      <c r="J153" s="6"/>
      <c r="K153" s="33">
        <f t="shared" si="39"/>
        <v>56.750917250074949</v>
      </c>
    </row>
    <row r="154" spans="2:11" x14ac:dyDescent="0.2">
      <c r="B154" s="32"/>
      <c r="C154" s="5"/>
      <c r="D154" s="21"/>
      <c r="E154" s="11"/>
      <c r="F154" s="67"/>
      <c r="G154" s="6"/>
      <c r="H154" s="6"/>
      <c r="I154" s="6"/>
      <c r="J154" s="6"/>
      <c r="K154" s="33"/>
    </row>
    <row r="155" spans="2:11" x14ac:dyDescent="0.2">
      <c r="B155" s="62" t="s">
        <v>338</v>
      </c>
      <c r="C155" s="7"/>
      <c r="D155" s="61" t="s">
        <v>339</v>
      </c>
      <c r="E155" s="17"/>
      <c r="F155" s="69"/>
      <c r="G155" s="8"/>
      <c r="H155" s="8"/>
      <c r="I155" s="8"/>
      <c r="J155" s="8"/>
      <c r="K155" s="48"/>
    </row>
    <row r="156" spans="2:11" x14ac:dyDescent="0.2">
      <c r="B156" s="32" t="s">
        <v>340</v>
      </c>
      <c r="C156" s="5" t="s">
        <v>342</v>
      </c>
      <c r="D156" s="21" t="s">
        <v>344</v>
      </c>
      <c r="E156" s="11">
        <v>1</v>
      </c>
      <c r="F156" s="67" t="s">
        <v>44</v>
      </c>
      <c r="G156" s="6">
        <v>102.24561668131101</v>
      </c>
      <c r="H156" s="6">
        <f t="shared" ref="H156:H157" si="40">E156*G156</f>
        <v>102.24561668131101</v>
      </c>
      <c r="I156" s="6">
        <f t="shared" ref="I156:I157" si="41">H156*$I$10</f>
        <v>27.539570565384413</v>
      </c>
      <c r="J156" s="6"/>
      <c r="K156" s="33">
        <f t="shared" ref="K156:K157" si="42">H156+I156+J156</f>
        <v>129.78518724669541</v>
      </c>
    </row>
    <row r="157" spans="2:11" x14ac:dyDescent="0.2">
      <c r="B157" s="32" t="s">
        <v>341</v>
      </c>
      <c r="C157" s="5" t="s">
        <v>343</v>
      </c>
      <c r="D157" s="21" t="s">
        <v>345</v>
      </c>
      <c r="E157" s="11">
        <v>3</v>
      </c>
      <c r="F157" s="67" t="s">
        <v>44</v>
      </c>
      <c r="G157" s="6">
        <v>81.61081239884507</v>
      </c>
      <c r="H157" s="6">
        <f t="shared" si="40"/>
        <v>244.83243719653521</v>
      </c>
      <c r="I157" s="6">
        <f t="shared" si="41"/>
        <v>65.944931428062617</v>
      </c>
      <c r="J157" s="6"/>
      <c r="K157" s="33">
        <f t="shared" si="42"/>
        <v>310.77736862459784</v>
      </c>
    </row>
    <row r="158" spans="2:11" x14ac:dyDescent="0.2">
      <c r="B158" s="32"/>
      <c r="C158" s="5"/>
      <c r="D158" s="21"/>
      <c r="E158" s="11"/>
      <c r="F158" s="67"/>
      <c r="G158" s="6"/>
      <c r="H158" s="6"/>
      <c r="I158" s="6"/>
      <c r="J158" s="6"/>
      <c r="K158" s="33"/>
    </row>
    <row r="159" spans="2:11" x14ac:dyDescent="0.2">
      <c r="B159" s="62" t="s">
        <v>346</v>
      </c>
      <c r="C159" s="7"/>
      <c r="D159" s="61" t="s">
        <v>417</v>
      </c>
      <c r="E159" s="17"/>
      <c r="F159" s="69"/>
      <c r="G159" s="8"/>
      <c r="H159" s="8"/>
      <c r="I159" s="8"/>
      <c r="J159" s="8"/>
      <c r="K159" s="48"/>
    </row>
    <row r="160" spans="2:11" x14ac:dyDescent="0.2">
      <c r="B160" s="32" t="s">
        <v>414</v>
      </c>
      <c r="C160" s="5" t="s">
        <v>418</v>
      </c>
      <c r="D160" s="21" t="s">
        <v>421</v>
      </c>
      <c r="E160" s="11">
        <v>2</v>
      </c>
      <c r="F160" s="67" t="s">
        <v>44</v>
      </c>
      <c r="G160" s="6">
        <v>39.824526418389823</v>
      </c>
      <c r="H160" s="6">
        <f t="shared" ref="H160:H162" si="43">E160*G160</f>
        <v>79.649052836779646</v>
      </c>
      <c r="I160" s="6">
        <f t="shared" ref="I160:I162" si="44">H160*$I$10</f>
        <v>21.453249364238655</v>
      </c>
      <c r="J160" s="6"/>
      <c r="K160" s="33">
        <f t="shared" ref="K160:K162" si="45">H160+I160+J160</f>
        <v>101.1023022010183</v>
      </c>
    </row>
    <row r="161" spans="2:11" x14ac:dyDescent="0.2">
      <c r="B161" s="32" t="s">
        <v>415</v>
      </c>
      <c r="C161" s="5" t="s">
        <v>419</v>
      </c>
      <c r="D161" s="21" t="s">
        <v>422</v>
      </c>
      <c r="E161" s="11">
        <v>1</v>
      </c>
      <c r="F161" s="67" t="s">
        <v>44</v>
      </c>
      <c r="G161" s="6">
        <v>29.547489700244633</v>
      </c>
      <c r="H161" s="6">
        <f t="shared" si="43"/>
        <v>29.547489700244633</v>
      </c>
      <c r="I161" s="6">
        <f t="shared" si="44"/>
        <v>7.9585336177897315</v>
      </c>
      <c r="J161" s="6"/>
      <c r="K161" s="33">
        <f t="shared" si="45"/>
        <v>37.506023318034366</v>
      </c>
    </row>
    <row r="162" spans="2:11" x14ac:dyDescent="0.2">
      <c r="B162" s="32" t="s">
        <v>416</v>
      </c>
      <c r="C162" s="5" t="s">
        <v>420</v>
      </c>
      <c r="D162" s="21" t="s">
        <v>423</v>
      </c>
      <c r="E162" s="11">
        <v>1</v>
      </c>
      <c r="F162" s="67" t="s">
        <v>44</v>
      </c>
      <c r="G162" s="6">
        <v>25.640116745348895</v>
      </c>
      <c r="H162" s="6">
        <f t="shared" si="43"/>
        <v>25.640116745348895</v>
      </c>
      <c r="I162" s="6">
        <f t="shared" si="44"/>
        <v>6.9060936530328378</v>
      </c>
      <c r="J162" s="6"/>
      <c r="K162" s="33">
        <f t="shared" si="45"/>
        <v>32.546210398381731</v>
      </c>
    </row>
    <row r="163" spans="2:11" x14ac:dyDescent="0.2">
      <c r="B163" s="32"/>
      <c r="C163" s="5"/>
      <c r="D163" s="21"/>
      <c r="E163" s="11"/>
      <c r="F163" s="67"/>
      <c r="G163" s="6"/>
      <c r="H163" s="6"/>
      <c r="I163" s="6"/>
      <c r="J163" s="6"/>
      <c r="K163" s="33"/>
    </row>
    <row r="164" spans="2:11" x14ac:dyDescent="0.2">
      <c r="B164" s="31" t="s">
        <v>346</v>
      </c>
      <c r="C164" s="9"/>
      <c r="D164" s="23" t="s">
        <v>347</v>
      </c>
      <c r="E164" s="18"/>
      <c r="F164" s="66"/>
      <c r="G164" s="10"/>
      <c r="H164" s="10"/>
      <c r="I164" s="8"/>
      <c r="J164" s="8"/>
      <c r="K164" s="48"/>
    </row>
    <row r="165" spans="2:11" x14ac:dyDescent="0.2">
      <c r="B165" s="32" t="s">
        <v>348</v>
      </c>
      <c r="C165" s="5"/>
      <c r="D165" s="21" t="s">
        <v>349</v>
      </c>
      <c r="E165" s="11"/>
      <c r="F165" s="67"/>
      <c r="G165" s="6"/>
      <c r="H165" s="6"/>
      <c r="I165" s="6"/>
      <c r="J165" s="6"/>
      <c r="K165" s="33"/>
    </row>
    <row r="166" spans="2:11" x14ac:dyDescent="0.2">
      <c r="B166" s="32" t="s">
        <v>350</v>
      </c>
      <c r="C166" s="5" t="s">
        <v>351</v>
      </c>
      <c r="D166" s="21" t="s">
        <v>352</v>
      </c>
      <c r="E166" s="11">
        <v>1</v>
      </c>
      <c r="F166" s="67" t="s">
        <v>44</v>
      </c>
      <c r="G166" s="6">
        <v>817.31101359646618</v>
      </c>
      <c r="H166" s="6">
        <f>E166*G166</f>
        <v>817.31101359646618</v>
      </c>
      <c r="I166" s="6">
        <f>H166*$I$10</f>
        <v>220.1404330413701</v>
      </c>
      <c r="J166" s="6"/>
      <c r="K166" s="33">
        <f>H166+I166+J166</f>
        <v>1037.4514466378364</v>
      </c>
    </row>
    <row r="167" spans="2:11" x14ac:dyDescent="0.2">
      <c r="B167" s="32"/>
      <c r="C167" s="5"/>
      <c r="D167" s="21"/>
      <c r="E167" s="11"/>
      <c r="F167" s="67"/>
      <c r="G167" s="6"/>
      <c r="H167" s="6"/>
      <c r="I167" s="6"/>
      <c r="J167" s="6"/>
      <c r="K167" s="33"/>
    </row>
    <row r="168" spans="2:11" x14ac:dyDescent="0.2">
      <c r="B168" s="31" t="s">
        <v>353</v>
      </c>
      <c r="C168" s="9"/>
      <c r="D168" s="23" t="s">
        <v>354</v>
      </c>
      <c r="E168" s="17"/>
      <c r="F168" s="69"/>
      <c r="G168" s="8"/>
      <c r="H168" s="8"/>
      <c r="I168" s="8"/>
      <c r="J168" s="8"/>
      <c r="K168" s="48"/>
    </row>
    <row r="169" spans="2:11" ht="25.5" x14ac:dyDescent="0.2">
      <c r="B169" s="32" t="s">
        <v>355</v>
      </c>
      <c r="C169" s="5" t="s">
        <v>357</v>
      </c>
      <c r="D169" s="29" t="s">
        <v>359</v>
      </c>
      <c r="E169" s="11">
        <v>8</v>
      </c>
      <c r="F169" s="67" t="s">
        <v>44</v>
      </c>
      <c r="G169" s="6">
        <v>140.65735329162902</v>
      </c>
      <c r="H169" s="6">
        <f t="shared" ref="H169:H170" si="46">E169*G169</f>
        <v>1125.2588263330322</v>
      </c>
      <c r="I169" s="6">
        <f t="shared" ref="I169:I170" si="47">H169*$I$10</f>
        <v>303.08531414808851</v>
      </c>
      <c r="J169" s="6"/>
      <c r="K169" s="33">
        <f t="shared" ref="K169:K170" si="48">H169+I169+J169</f>
        <v>1428.3441404811206</v>
      </c>
    </row>
    <row r="170" spans="2:11" x14ac:dyDescent="0.2">
      <c r="B170" s="32" t="s">
        <v>356</v>
      </c>
      <c r="C170" s="5" t="s">
        <v>358</v>
      </c>
      <c r="D170" s="21" t="s">
        <v>360</v>
      </c>
      <c r="E170" s="11">
        <v>13</v>
      </c>
      <c r="F170" s="67" t="s">
        <v>44</v>
      </c>
      <c r="G170" s="6">
        <v>158.82179368112367</v>
      </c>
      <c r="H170" s="6">
        <f t="shared" si="46"/>
        <v>2064.6833178546076</v>
      </c>
      <c r="I170" s="6">
        <f t="shared" si="47"/>
        <v>556.11667055084854</v>
      </c>
      <c r="J170" s="6"/>
      <c r="K170" s="33">
        <f t="shared" si="48"/>
        <v>2620.7999884054561</v>
      </c>
    </row>
    <row r="171" spans="2:11" x14ac:dyDescent="0.2">
      <c r="B171" s="32" t="s">
        <v>361</v>
      </c>
      <c r="C171" s="5"/>
      <c r="D171" s="21" t="s">
        <v>362</v>
      </c>
      <c r="E171" s="11"/>
      <c r="F171" s="67"/>
      <c r="G171" s="6"/>
      <c r="H171" s="6"/>
      <c r="I171" s="6"/>
      <c r="J171" s="6"/>
      <c r="K171" s="33"/>
    </row>
    <row r="172" spans="2:11" ht="38.25" x14ac:dyDescent="0.2">
      <c r="B172" s="32" t="s">
        <v>363</v>
      </c>
      <c r="C172" s="5" t="s">
        <v>364</v>
      </c>
      <c r="D172" s="29" t="s">
        <v>365</v>
      </c>
      <c r="E172" s="11">
        <v>1</v>
      </c>
      <c r="F172" s="67" t="s">
        <v>366</v>
      </c>
      <c r="G172" s="6">
        <v>9113.5114707249613</v>
      </c>
      <c r="H172" s="6">
        <f>E172*G172</f>
        <v>9113.5114707249613</v>
      </c>
      <c r="I172" s="6"/>
      <c r="J172" s="6">
        <f>H172*$J$10</f>
        <v>1907.5472632351475</v>
      </c>
      <c r="K172" s="33">
        <f t="shared" ref="K172" si="49">H172+I172+J172</f>
        <v>11021.058733960108</v>
      </c>
    </row>
    <row r="173" spans="2:11" ht="38.25" x14ac:dyDescent="0.2">
      <c r="B173" s="32" t="s">
        <v>368</v>
      </c>
      <c r="C173" s="5" t="s">
        <v>364</v>
      </c>
      <c r="D173" s="29" t="s">
        <v>367</v>
      </c>
      <c r="E173" s="11">
        <v>1</v>
      </c>
      <c r="F173" s="67" t="s">
        <v>366</v>
      </c>
      <c r="G173" s="6">
        <v>166.09564292153908</v>
      </c>
      <c r="H173" s="6">
        <f>E173*G173</f>
        <v>166.09564292153908</v>
      </c>
      <c r="I173" s="6">
        <f>H173*$I$10</f>
        <v>44.737396353116374</v>
      </c>
      <c r="J173" s="6"/>
      <c r="K173" s="33">
        <f>H173+I173+J173</f>
        <v>210.83303927465545</v>
      </c>
    </row>
    <row r="174" spans="2:11" x14ac:dyDescent="0.2">
      <c r="B174" s="32"/>
      <c r="C174" s="5"/>
      <c r="D174" s="29"/>
      <c r="E174" s="11"/>
      <c r="F174" s="67"/>
      <c r="G174" s="6"/>
      <c r="H174" s="6"/>
      <c r="I174" s="6"/>
      <c r="J174" s="6"/>
      <c r="K174" s="33"/>
    </row>
    <row r="175" spans="2:11" x14ac:dyDescent="0.2">
      <c r="B175" s="31" t="s">
        <v>369</v>
      </c>
      <c r="C175" s="9"/>
      <c r="D175" s="23" t="s">
        <v>370</v>
      </c>
      <c r="E175" s="18"/>
      <c r="F175" s="66"/>
      <c r="G175" s="10"/>
      <c r="H175" s="10"/>
      <c r="I175" s="10"/>
      <c r="J175" s="10"/>
      <c r="K175" s="48"/>
    </row>
    <row r="176" spans="2:11" x14ac:dyDescent="0.2">
      <c r="B176" s="32" t="s">
        <v>376</v>
      </c>
      <c r="C176" s="5" t="s">
        <v>371</v>
      </c>
      <c r="D176" s="21" t="s">
        <v>372</v>
      </c>
      <c r="E176" s="11">
        <v>18</v>
      </c>
      <c r="F176" s="67" t="s">
        <v>366</v>
      </c>
      <c r="G176" s="6">
        <v>30.63735612361431</v>
      </c>
      <c r="H176" s="6">
        <f t="shared" ref="H176:H177" si="50">E176*G176</f>
        <v>551.47241022505762</v>
      </c>
      <c r="I176" s="6">
        <f t="shared" ref="I176:I177" si="51">H176*$I$10</f>
        <v>148.53754957137065</v>
      </c>
      <c r="J176" s="6"/>
      <c r="K176" s="33">
        <f t="shared" ref="K176:K177" si="52">H176+I176+J176</f>
        <v>700.00995979642823</v>
      </c>
    </row>
    <row r="177" spans="2:11" x14ac:dyDescent="0.2">
      <c r="B177" s="32" t="s">
        <v>375</v>
      </c>
      <c r="C177" s="5" t="s">
        <v>374</v>
      </c>
      <c r="D177" s="21" t="s">
        <v>373</v>
      </c>
      <c r="E177" s="11">
        <v>3</v>
      </c>
      <c r="F177" s="67" t="s">
        <v>366</v>
      </c>
      <c r="G177" s="6">
        <v>5.4089666937606298</v>
      </c>
      <c r="H177" s="6">
        <f t="shared" si="50"/>
        <v>16.22690008128189</v>
      </c>
      <c r="I177" s="6">
        <f t="shared" si="51"/>
        <v>4.37067010157305</v>
      </c>
      <c r="J177" s="6"/>
      <c r="K177" s="33">
        <f t="shared" si="52"/>
        <v>20.597570182854941</v>
      </c>
    </row>
    <row r="178" spans="2:11" x14ac:dyDescent="0.2">
      <c r="B178" s="32"/>
      <c r="C178" s="5"/>
      <c r="D178" s="21"/>
      <c r="E178" s="11"/>
      <c r="F178" s="67"/>
      <c r="G178" s="6"/>
      <c r="H178" s="6"/>
      <c r="I178" s="6"/>
      <c r="J178" s="6"/>
      <c r="K178" s="33"/>
    </row>
    <row r="179" spans="2:11" x14ac:dyDescent="0.2">
      <c r="B179" s="31" t="s">
        <v>377</v>
      </c>
      <c r="C179" s="9"/>
      <c r="D179" s="23" t="s">
        <v>378</v>
      </c>
      <c r="E179" s="18"/>
      <c r="F179" s="66"/>
      <c r="G179" s="10"/>
      <c r="H179" s="8"/>
      <c r="I179" s="8"/>
      <c r="J179" s="8"/>
      <c r="K179" s="48"/>
    </row>
    <row r="180" spans="2:11" x14ac:dyDescent="0.2">
      <c r="B180" s="32" t="s">
        <v>379</v>
      </c>
      <c r="C180" s="5" t="s">
        <v>260</v>
      </c>
      <c r="D180" s="21" t="s">
        <v>261</v>
      </c>
      <c r="E180" s="11">
        <v>19.079999999999998</v>
      </c>
      <c r="F180" s="67" t="s">
        <v>80</v>
      </c>
      <c r="G180" s="6">
        <v>45.725951273821202</v>
      </c>
      <c r="H180" s="6">
        <f t="shared" ref="H180:H182" si="53">E180*G180</f>
        <v>872.45115030450847</v>
      </c>
      <c r="I180" s="6">
        <f t="shared" ref="I180:I182" si="54">H180*$I$10</f>
        <v>234.99227447129851</v>
      </c>
      <c r="J180" s="6"/>
      <c r="K180" s="33">
        <f t="shared" ref="K180:K182" si="55">H180+I180+J180</f>
        <v>1107.443424775807</v>
      </c>
    </row>
    <row r="181" spans="2:11" x14ac:dyDescent="0.2">
      <c r="B181" s="32" t="s">
        <v>380</v>
      </c>
      <c r="C181" s="5" t="s">
        <v>263</v>
      </c>
      <c r="D181" s="21" t="s">
        <v>262</v>
      </c>
      <c r="E181" s="11">
        <v>18.899999999999999</v>
      </c>
      <c r="F181" s="67" t="s">
        <v>80</v>
      </c>
      <c r="G181" s="6">
        <v>27.72297257667762</v>
      </c>
      <c r="H181" s="6">
        <f t="shared" si="53"/>
        <v>523.96418169920696</v>
      </c>
      <c r="I181" s="6">
        <f t="shared" si="54"/>
        <v>141.12828524097264</v>
      </c>
      <c r="J181" s="6"/>
      <c r="K181" s="33">
        <f t="shared" si="55"/>
        <v>665.09246694017963</v>
      </c>
    </row>
    <row r="182" spans="2:11" ht="13.5" thickBot="1" x14ac:dyDescent="0.25">
      <c r="B182" s="38" t="s">
        <v>381</v>
      </c>
      <c r="C182" s="39" t="s">
        <v>382</v>
      </c>
      <c r="D182" s="59" t="s">
        <v>383</v>
      </c>
      <c r="E182" s="40">
        <v>27</v>
      </c>
      <c r="F182" s="70" t="s">
        <v>67</v>
      </c>
      <c r="G182" s="50">
        <v>31.767587970071755</v>
      </c>
      <c r="H182" s="50">
        <f t="shared" si="53"/>
        <v>857.72487519193737</v>
      </c>
      <c r="I182" s="50">
        <f t="shared" si="54"/>
        <v>231.02579350329779</v>
      </c>
      <c r="J182" s="50"/>
      <c r="K182" s="51">
        <f t="shared" si="55"/>
        <v>1088.7506686952352</v>
      </c>
    </row>
    <row r="183" spans="2:11" ht="13.5" thickBot="1" x14ac:dyDescent="0.25">
      <c r="D183" s="22"/>
      <c r="G183" s="3"/>
      <c r="H183" s="3"/>
      <c r="I183" s="3"/>
      <c r="J183" s="3"/>
      <c r="K183" s="3"/>
    </row>
    <row r="184" spans="2:11" s="140" customFormat="1" ht="18" x14ac:dyDescent="0.25">
      <c r="B184" s="141" t="s">
        <v>385</v>
      </c>
      <c r="C184" s="299" t="s">
        <v>384</v>
      </c>
      <c r="D184" s="300"/>
      <c r="E184" s="300"/>
      <c r="F184" s="300"/>
      <c r="G184" s="300"/>
      <c r="H184" s="300"/>
      <c r="I184" s="300"/>
      <c r="J184" s="300"/>
      <c r="K184" s="301"/>
    </row>
    <row r="185" spans="2:11" x14ac:dyDescent="0.2">
      <c r="B185" s="30" t="s">
        <v>7</v>
      </c>
      <c r="C185" s="12" t="s">
        <v>8</v>
      </c>
      <c r="D185" s="12" t="s">
        <v>9</v>
      </c>
      <c r="E185" s="12" t="s">
        <v>19</v>
      </c>
      <c r="F185" s="65" t="s">
        <v>20</v>
      </c>
      <c r="G185" s="43" t="s">
        <v>21</v>
      </c>
      <c r="H185" s="43"/>
      <c r="I185" s="43" t="s">
        <v>41</v>
      </c>
      <c r="J185" s="43" t="s">
        <v>42</v>
      </c>
      <c r="K185" s="44" t="s">
        <v>22</v>
      </c>
    </row>
    <row r="186" spans="2:11" x14ac:dyDescent="0.2">
      <c r="B186" s="31" t="s">
        <v>386</v>
      </c>
      <c r="C186" s="9"/>
      <c r="D186" s="23" t="s">
        <v>387</v>
      </c>
      <c r="E186" s="9"/>
      <c r="F186" s="66"/>
      <c r="G186" s="10"/>
      <c r="H186" s="10">
        <f>SUM(H187)</f>
        <v>2486.1992484486027</v>
      </c>
      <c r="I186" s="10">
        <f>SUM(I187)</f>
        <v>669.65080621173547</v>
      </c>
      <c r="J186" s="10"/>
      <c r="K186" s="37">
        <f>SUM(K187)</f>
        <v>3155.8500546603382</v>
      </c>
    </row>
    <row r="187" spans="2:11" x14ac:dyDescent="0.2">
      <c r="B187" s="32" t="s">
        <v>388</v>
      </c>
      <c r="C187" s="5" t="s">
        <v>389</v>
      </c>
      <c r="D187" s="21" t="s">
        <v>391</v>
      </c>
      <c r="E187" s="11">
        <v>1473.5</v>
      </c>
      <c r="F187" s="67" t="s">
        <v>67</v>
      </c>
      <c r="G187" s="6">
        <v>1.687274685068614</v>
      </c>
      <c r="H187" s="6">
        <f>E187*G187</f>
        <v>2486.1992484486027</v>
      </c>
      <c r="I187" s="6">
        <f>H187*$I$10</f>
        <v>669.65080621173547</v>
      </c>
      <c r="J187" s="6"/>
      <c r="K187" s="33">
        <f>H187+I187+J187</f>
        <v>3155.8500546603382</v>
      </c>
    </row>
    <row r="188" spans="2:11" x14ac:dyDescent="0.2">
      <c r="B188" s="34"/>
      <c r="C188" s="13"/>
      <c r="D188" s="24"/>
      <c r="E188" s="13"/>
      <c r="F188" s="68"/>
      <c r="G188" s="35"/>
      <c r="H188" s="35"/>
      <c r="I188" s="35"/>
      <c r="J188" s="35"/>
      <c r="K188" s="36"/>
    </row>
    <row r="189" spans="2:11" x14ac:dyDescent="0.2">
      <c r="B189" s="31" t="s">
        <v>390</v>
      </c>
      <c r="C189" s="9"/>
      <c r="D189" s="23" t="s">
        <v>392</v>
      </c>
      <c r="E189" s="7"/>
      <c r="F189" s="69"/>
      <c r="G189" s="10"/>
      <c r="H189" s="10">
        <f>SUM(H190)</f>
        <v>1950.8931901701956</v>
      </c>
      <c r="I189" s="10">
        <f>SUM(I190)</f>
        <v>525.46761827140972</v>
      </c>
      <c r="J189" s="10"/>
      <c r="K189" s="37">
        <f>SUM(K190)</f>
        <v>2476.3608084416055</v>
      </c>
    </row>
    <row r="190" spans="2:11" ht="13.5" thickBot="1" x14ac:dyDescent="0.25">
      <c r="B190" s="38" t="s">
        <v>393</v>
      </c>
      <c r="C190" s="39" t="s">
        <v>394</v>
      </c>
      <c r="D190" s="59" t="s">
        <v>395</v>
      </c>
      <c r="E190" s="40">
        <v>2947</v>
      </c>
      <c r="F190" s="70" t="s">
        <v>67</v>
      </c>
      <c r="G190" s="50">
        <v>0.6619929386393606</v>
      </c>
      <c r="H190" s="50">
        <f>E190*G190</f>
        <v>1950.8931901701956</v>
      </c>
      <c r="I190" s="50">
        <f>H190*$I$10</f>
        <v>525.46761827140972</v>
      </c>
      <c r="J190" s="50"/>
      <c r="K190" s="51">
        <f>H190+I190+J190</f>
        <v>2476.3608084416055</v>
      </c>
    </row>
    <row r="191" spans="2:11" ht="13.5" thickBot="1" x14ac:dyDescent="0.25">
      <c r="D191" s="22"/>
      <c r="G191" s="3"/>
      <c r="H191" s="3"/>
      <c r="I191" s="3"/>
      <c r="J191" s="3"/>
      <c r="K191" s="3"/>
    </row>
    <row r="192" spans="2:11" s="140" customFormat="1" ht="18" x14ac:dyDescent="0.25">
      <c r="B192" s="141" t="s">
        <v>397</v>
      </c>
      <c r="C192" s="299" t="s">
        <v>396</v>
      </c>
      <c r="D192" s="300"/>
      <c r="E192" s="300"/>
      <c r="F192" s="300"/>
      <c r="G192" s="300"/>
      <c r="H192" s="300"/>
      <c r="I192" s="300"/>
      <c r="J192" s="300"/>
      <c r="K192" s="301"/>
    </row>
    <row r="193" spans="2:13" x14ac:dyDescent="0.2">
      <c r="B193" s="30" t="s">
        <v>7</v>
      </c>
      <c r="C193" s="12" t="s">
        <v>8</v>
      </c>
      <c r="D193" s="12" t="s">
        <v>9</v>
      </c>
      <c r="E193" s="12" t="s">
        <v>19</v>
      </c>
      <c r="F193" s="65" t="s">
        <v>20</v>
      </c>
      <c r="G193" s="43" t="s">
        <v>21</v>
      </c>
      <c r="H193" s="43"/>
      <c r="I193" s="43" t="s">
        <v>41</v>
      </c>
      <c r="J193" s="43" t="s">
        <v>42</v>
      </c>
      <c r="K193" s="44" t="s">
        <v>22</v>
      </c>
    </row>
    <row r="194" spans="2:13" x14ac:dyDescent="0.2">
      <c r="B194" s="31" t="s">
        <v>398</v>
      </c>
      <c r="C194" s="7"/>
      <c r="D194" s="23" t="s">
        <v>400</v>
      </c>
      <c r="E194" s="9"/>
      <c r="F194" s="66"/>
      <c r="G194" s="10"/>
      <c r="H194" s="10">
        <f>SUM(H195:H199)</f>
        <v>8303.5227448766163</v>
      </c>
      <c r="I194" s="10">
        <f>SUM(I195:I199)</f>
        <v>2236.5306014688308</v>
      </c>
      <c r="J194" s="10"/>
      <c r="K194" s="37">
        <f>SUM(K195:K199)</f>
        <v>10540.053346345447</v>
      </c>
    </row>
    <row r="195" spans="2:13" x14ac:dyDescent="0.2">
      <c r="B195" s="31" t="s">
        <v>399</v>
      </c>
      <c r="C195" s="7"/>
      <c r="D195" s="23" t="s">
        <v>401</v>
      </c>
      <c r="E195" s="7"/>
      <c r="F195" s="69"/>
      <c r="G195" s="8"/>
      <c r="H195" s="8"/>
      <c r="I195" s="8"/>
      <c r="J195" s="8"/>
      <c r="K195" s="48"/>
    </row>
    <row r="196" spans="2:13" x14ac:dyDescent="0.2">
      <c r="B196" s="32" t="s">
        <v>405</v>
      </c>
      <c r="C196" s="5" t="s">
        <v>404</v>
      </c>
      <c r="D196" s="21" t="s">
        <v>403</v>
      </c>
      <c r="E196" s="19">
        <v>264</v>
      </c>
      <c r="F196" s="67" t="s">
        <v>402</v>
      </c>
      <c r="G196" s="6">
        <v>16.888893019921248</v>
      </c>
      <c r="H196" s="6">
        <f>E196*G196</f>
        <v>4458.6677572592098</v>
      </c>
      <c r="I196" s="6">
        <f>H196*$I$10</f>
        <v>1200.929676148048</v>
      </c>
      <c r="J196" s="6"/>
      <c r="K196" s="33">
        <f>H196+I196+J196</f>
        <v>5659.597433407258</v>
      </c>
    </row>
    <row r="197" spans="2:13" x14ac:dyDescent="0.2">
      <c r="B197" s="34"/>
      <c r="C197" s="13"/>
      <c r="D197" s="24"/>
      <c r="E197" s="13"/>
      <c r="F197" s="68"/>
      <c r="G197" s="35"/>
      <c r="H197" s="35"/>
      <c r="I197" s="35"/>
      <c r="J197" s="35"/>
      <c r="K197" s="36"/>
    </row>
    <row r="198" spans="2:13" x14ac:dyDescent="0.2">
      <c r="B198" s="31" t="s">
        <v>406</v>
      </c>
      <c r="C198" s="9"/>
      <c r="D198" s="23" t="s">
        <v>407</v>
      </c>
      <c r="E198" s="7"/>
      <c r="F198" s="69"/>
      <c r="G198" s="8"/>
      <c r="H198" s="8"/>
      <c r="I198" s="8"/>
      <c r="J198" s="8"/>
      <c r="K198" s="48"/>
    </row>
    <row r="199" spans="2:13" ht="13.5" thickBot="1" x14ac:dyDescent="0.25">
      <c r="B199" s="38" t="s">
        <v>408</v>
      </c>
      <c r="C199" s="39" t="s">
        <v>409</v>
      </c>
      <c r="D199" s="59" t="s">
        <v>410</v>
      </c>
      <c r="E199" s="39">
        <v>66</v>
      </c>
      <c r="F199" s="70" t="s">
        <v>402</v>
      </c>
      <c r="G199" s="50">
        <v>58.255378600263725</v>
      </c>
      <c r="H199" s="50">
        <f>E199*G199</f>
        <v>3844.8549876174056</v>
      </c>
      <c r="I199" s="50">
        <f>H199*$I$10</f>
        <v>1035.6009253207828</v>
      </c>
      <c r="J199" s="50"/>
      <c r="K199" s="51">
        <f>H199+I199+J199</f>
        <v>4880.4559129381887</v>
      </c>
    </row>
    <row r="200" spans="2:13" ht="4.5" customHeight="1" thickBot="1" x14ac:dyDescent="0.25"/>
    <row r="201" spans="2:13" x14ac:dyDescent="0.2">
      <c r="B201" s="302" t="s">
        <v>411</v>
      </c>
      <c r="C201" s="303"/>
      <c r="D201" s="303"/>
      <c r="E201" s="303"/>
      <c r="F201" s="303"/>
      <c r="G201" s="303"/>
      <c r="H201" s="303"/>
      <c r="I201" s="303"/>
      <c r="J201" s="303"/>
      <c r="K201" s="286">
        <f>H13+H34+H42+H59+H126+H141+H186+H189+H194</f>
        <v>110085.62868183749</v>
      </c>
    </row>
    <row r="202" spans="2:13" ht="4.5" customHeight="1" x14ac:dyDescent="0.2">
      <c r="B202" s="308"/>
      <c r="C202" s="309"/>
      <c r="D202" s="309"/>
      <c r="E202" s="309"/>
      <c r="F202" s="309"/>
      <c r="G202" s="309"/>
      <c r="H202" s="309"/>
      <c r="I202" s="309"/>
      <c r="J202" s="309"/>
      <c r="K202" s="310"/>
    </row>
    <row r="203" spans="2:13" x14ac:dyDescent="0.2">
      <c r="B203" s="304" t="s">
        <v>413</v>
      </c>
      <c r="C203" s="305"/>
      <c r="D203" s="305"/>
      <c r="E203" s="305"/>
      <c r="F203" s="305"/>
      <c r="G203" s="305"/>
      <c r="H203" s="305"/>
      <c r="I203" s="305"/>
      <c r="J203" s="305"/>
      <c r="K203" s="287">
        <f>I13+I34+I42+I59+I126+I141+I186+I189+I194+J13+J42+J59+J126+J141</f>
        <v>27524.364132939903</v>
      </c>
    </row>
    <row r="204" spans="2:13" ht="4.5" customHeight="1" x14ac:dyDescent="0.2">
      <c r="B204" s="308"/>
      <c r="C204" s="309"/>
      <c r="D204" s="309"/>
      <c r="E204" s="309"/>
      <c r="F204" s="309"/>
      <c r="G204" s="309"/>
      <c r="H204" s="309"/>
      <c r="I204" s="309"/>
      <c r="J204" s="309"/>
      <c r="K204" s="310"/>
    </row>
    <row r="205" spans="2:13" ht="13.5" thickBot="1" x14ac:dyDescent="0.25">
      <c r="B205" s="306" t="s">
        <v>425</v>
      </c>
      <c r="C205" s="307"/>
      <c r="D205" s="307"/>
      <c r="E205" s="307"/>
      <c r="F205" s="307"/>
      <c r="G205" s="307"/>
      <c r="H205" s="307"/>
      <c r="I205" s="307"/>
      <c r="J205" s="307"/>
      <c r="K205" s="288">
        <f>K201+K203</f>
        <v>137609.99281477739</v>
      </c>
      <c r="M205" s="73"/>
    </row>
    <row r="206" spans="2:13" ht="7.5" customHeight="1" x14ac:dyDescent="0.2">
      <c r="H206" s="60"/>
    </row>
    <row r="207" spans="2:13" x14ac:dyDescent="0.2">
      <c r="H207" s="60"/>
      <c r="M207" s="77"/>
    </row>
    <row r="208" spans="2:13" x14ac:dyDescent="0.2">
      <c r="H208" s="60"/>
    </row>
    <row r="209" spans="7:11" x14ac:dyDescent="0.2">
      <c r="H209" s="60"/>
    </row>
    <row r="210" spans="7:11" x14ac:dyDescent="0.2">
      <c r="H210" s="60"/>
    </row>
    <row r="211" spans="7:11" x14ac:dyDescent="0.2">
      <c r="H211" s="60"/>
    </row>
    <row r="212" spans="7:11" x14ac:dyDescent="0.2">
      <c r="H212" s="60"/>
    </row>
    <row r="213" spans="7:11" x14ac:dyDescent="0.2">
      <c r="H213" s="60"/>
    </row>
    <row r="214" spans="7:11" x14ac:dyDescent="0.2">
      <c r="H214" s="60"/>
    </row>
    <row r="215" spans="7:11" x14ac:dyDescent="0.2">
      <c r="H215" s="60"/>
    </row>
    <row r="216" spans="7:11" x14ac:dyDescent="0.2">
      <c r="G216" s="4"/>
      <c r="H216" s="60"/>
      <c r="I216" s="60"/>
      <c r="J216" s="60"/>
      <c r="K216" s="60"/>
    </row>
    <row r="219" spans="7:11" x14ac:dyDescent="0.2">
      <c r="G219" s="4"/>
      <c r="H219"/>
      <c r="I219"/>
      <c r="J219" s="60"/>
    </row>
    <row r="220" spans="7:11" x14ac:dyDescent="0.2">
      <c r="G220" s="4"/>
      <c r="H220"/>
      <c r="I220"/>
      <c r="J220" s="60"/>
    </row>
    <row r="221" spans="7:11" x14ac:dyDescent="0.2">
      <c r="G221" s="60"/>
      <c r="H221"/>
      <c r="I221"/>
      <c r="J221" s="76"/>
    </row>
  </sheetData>
  <mergeCells count="12">
    <mergeCell ref="B203:J203"/>
    <mergeCell ref="B205:J205"/>
    <mergeCell ref="B202:K202"/>
    <mergeCell ref="B204:K204"/>
    <mergeCell ref="C11:K11"/>
    <mergeCell ref="C40:K40"/>
    <mergeCell ref="C57:K57"/>
    <mergeCell ref="E2:K9"/>
    <mergeCell ref="C139:K139"/>
    <mergeCell ref="C184:K184"/>
    <mergeCell ref="C192:K192"/>
    <mergeCell ref="B201:J201"/>
  </mergeCells>
  <pageMargins left="0.19685039370078741" right="0.11811023622047245" top="0.59055118110236227" bottom="0.39370078740157483" header="0.31496062992125984" footer="0.31496062992125984"/>
  <pageSetup paperSize="9" scale="58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0"/>
  <sheetViews>
    <sheetView showGridLines="0" showRowColHeaders="0" zoomScale="85" zoomScaleNormal="85" zoomScaleSheetLayoutView="100" workbookViewId="0">
      <selection activeCell="P29" sqref="P29"/>
    </sheetView>
  </sheetViews>
  <sheetFormatPr defaultRowHeight="12.75" x14ac:dyDescent="0.2"/>
  <cols>
    <col min="1" max="1" width="1.33203125" customWidth="1"/>
    <col min="2" max="2" width="2.33203125" customWidth="1"/>
    <col min="3" max="3" width="33.83203125" bestFit="1" customWidth="1"/>
    <col min="4" max="4" width="10.1640625" style="106" bestFit="1" customWidth="1"/>
    <col min="5" max="5" width="10.1640625" bestFit="1" customWidth="1"/>
    <col min="8" max="8" width="3.5" customWidth="1"/>
    <col min="9" max="9" width="20.6640625" customWidth="1"/>
    <col min="10" max="10" width="23.83203125" bestFit="1" customWidth="1"/>
    <col min="14" max="14" width="1.33203125" customWidth="1"/>
  </cols>
  <sheetData>
    <row r="1" spans="2:14" ht="13.5" thickBot="1" x14ac:dyDescent="0.25"/>
    <row r="2" spans="2:14" ht="12.75" customHeight="1" x14ac:dyDescent="0.2">
      <c r="B2" s="86"/>
      <c r="C2" s="80"/>
      <c r="D2" s="107"/>
      <c r="E2" s="80"/>
      <c r="F2" s="80"/>
      <c r="G2" s="80"/>
      <c r="H2" s="80"/>
      <c r="I2" s="80"/>
      <c r="J2" s="311" t="s">
        <v>457</v>
      </c>
      <c r="K2" s="291"/>
      <c r="L2" s="291"/>
      <c r="M2" s="291"/>
      <c r="N2" s="292"/>
    </row>
    <row r="3" spans="2:14" ht="12.75" customHeight="1" x14ac:dyDescent="0.2">
      <c r="B3" s="94"/>
      <c r="C3" s="28"/>
      <c r="D3" s="28" t="s">
        <v>0</v>
      </c>
      <c r="E3" s="89"/>
      <c r="G3" s="89"/>
      <c r="H3" s="82"/>
      <c r="I3" s="82"/>
      <c r="J3" s="293"/>
      <c r="K3" s="294"/>
      <c r="L3" s="294"/>
      <c r="M3" s="294"/>
      <c r="N3" s="295"/>
    </row>
    <row r="4" spans="2:14" ht="12.75" customHeight="1" x14ac:dyDescent="0.2">
      <c r="B4" s="94"/>
      <c r="C4" s="28"/>
      <c r="D4" s="28" t="s">
        <v>1</v>
      </c>
      <c r="E4" s="89"/>
      <c r="G4" s="89"/>
      <c r="H4" s="82"/>
      <c r="I4" s="82"/>
      <c r="J4" s="293"/>
      <c r="K4" s="294"/>
      <c r="L4" s="294"/>
      <c r="M4" s="294"/>
      <c r="N4" s="295"/>
    </row>
    <row r="5" spans="2:14" ht="12.75" customHeight="1" x14ac:dyDescent="0.2">
      <c r="B5" s="94"/>
      <c r="C5" s="28"/>
      <c r="D5" s="28" t="s">
        <v>2</v>
      </c>
      <c r="E5" s="89"/>
      <c r="G5" s="89"/>
      <c r="H5" s="82"/>
      <c r="I5" s="82"/>
      <c r="J5" s="293"/>
      <c r="K5" s="294"/>
      <c r="L5" s="294"/>
      <c r="M5" s="294"/>
      <c r="N5" s="295"/>
    </row>
    <row r="6" spans="2:14" ht="12.75" customHeight="1" x14ac:dyDescent="0.2">
      <c r="B6" s="94"/>
      <c r="C6" s="28"/>
      <c r="D6" s="28" t="s">
        <v>3</v>
      </c>
      <c r="E6" s="89"/>
      <c r="G6" s="89"/>
      <c r="H6" s="82"/>
      <c r="I6" s="82"/>
      <c r="J6" s="293"/>
      <c r="K6" s="294"/>
      <c r="L6" s="294"/>
      <c r="M6" s="294"/>
      <c r="N6" s="295"/>
    </row>
    <row r="7" spans="2:14" ht="12.75" customHeight="1" x14ac:dyDescent="0.2">
      <c r="B7" s="94"/>
      <c r="C7" s="28"/>
      <c r="D7" s="28" t="s">
        <v>4</v>
      </c>
      <c r="E7" s="89"/>
      <c r="G7" s="89"/>
      <c r="H7" s="82"/>
      <c r="I7" s="82"/>
      <c r="J7" s="293"/>
      <c r="K7" s="294"/>
      <c r="L7" s="294"/>
      <c r="M7" s="294"/>
      <c r="N7" s="295"/>
    </row>
    <row r="8" spans="2:14" ht="12.75" customHeight="1" x14ac:dyDescent="0.2">
      <c r="B8" s="94"/>
      <c r="C8" s="28"/>
      <c r="D8" s="28" t="s">
        <v>5</v>
      </c>
      <c r="E8" s="89"/>
      <c r="G8" s="89"/>
      <c r="H8" s="82"/>
      <c r="I8" s="82"/>
      <c r="J8" s="293"/>
      <c r="K8" s="294"/>
      <c r="L8" s="294"/>
      <c r="M8" s="294"/>
      <c r="N8" s="295"/>
    </row>
    <row r="9" spans="2:14" ht="12.75" customHeight="1" x14ac:dyDescent="0.2">
      <c r="B9" s="94"/>
      <c r="C9" s="28"/>
      <c r="D9" s="108"/>
      <c r="E9" s="28"/>
      <c r="F9" s="28"/>
      <c r="G9" s="63"/>
      <c r="H9" s="82"/>
      <c r="I9" s="82"/>
      <c r="J9" s="293"/>
      <c r="K9" s="294"/>
      <c r="L9" s="294"/>
      <c r="M9" s="294"/>
      <c r="N9" s="295"/>
    </row>
    <row r="10" spans="2:14" ht="13.5" customHeight="1" thickBot="1" x14ac:dyDescent="0.25">
      <c r="B10" s="91"/>
      <c r="C10" s="92"/>
      <c r="D10" s="109"/>
      <c r="E10" s="92"/>
      <c r="F10" s="92"/>
      <c r="G10" s="92"/>
      <c r="H10" s="92"/>
      <c r="I10" s="92"/>
      <c r="J10" s="296"/>
      <c r="K10" s="297"/>
      <c r="L10" s="297"/>
      <c r="M10" s="297"/>
      <c r="N10" s="298"/>
    </row>
    <row r="11" spans="2:14" ht="13.5" thickBot="1" x14ac:dyDescent="0.25">
      <c r="B11" s="88"/>
      <c r="C11" s="89"/>
      <c r="D11" s="110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spans="2:14" ht="13.5" thickBot="1" x14ac:dyDescent="0.25">
      <c r="B12" s="88"/>
      <c r="C12" s="318" t="s">
        <v>455</v>
      </c>
      <c r="D12" s="320"/>
      <c r="E12" s="320"/>
      <c r="F12" s="320"/>
      <c r="G12" s="319"/>
      <c r="H12" s="89"/>
      <c r="I12" s="318" t="s">
        <v>456</v>
      </c>
      <c r="J12" s="320"/>
      <c r="K12" s="320"/>
      <c r="L12" s="320"/>
      <c r="M12" s="319"/>
      <c r="N12" s="90"/>
    </row>
    <row r="13" spans="2:14" x14ac:dyDescent="0.2">
      <c r="B13" s="88"/>
      <c r="C13" s="88" t="s">
        <v>431</v>
      </c>
      <c r="D13" s="112" t="s">
        <v>450</v>
      </c>
      <c r="E13" s="89"/>
      <c r="F13" s="89"/>
      <c r="G13" s="90"/>
      <c r="H13" s="89"/>
      <c r="I13" s="88" t="s">
        <v>431</v>
      </c>
      <c r="J13" s="112" t="s">
        <v>450</v>
      </c>
      <c r="K13" s="89"/>
      <c r="L13" s="89"/>
      <c r="M13" s="90"/>
      <c r="N13" s="90"/>
    </row>
    <row r="14" spans="2:14" x14ac:dyDescent="0.2">
      <c r="B14" s="88"/>
      <c r="C14" s="88" t="s">
        <v>430</v>
      </c>
      <c r="D14" s="112" t="s">
        <v>451</v>
      </c>
      <c r="E14" s="89"/>
      <c r="F14" s="89"/>
      <c r="G14" s="90"/>
      <c r="H14" s="89"/>
      <c r="I14" s="88" t="s">
        <v>430</v>
      </c>
      <c r="J14" s="112" t="s">
        <v>451</v>
      </c>
      <c r="K14" s="89"/>
      <c r="L14" s="89"/>
      <c r="M14" s="90"/>
      <c r="N14" s="90"/>
    </row>
    <row r="15" spans="2:14" x14ac:dyDescent="0.2">
      <c r="B15" s="88"/>
      <c r="C15" s="88" t="s">
        <v>432</v>
      </c>
      <c r="D15" s="112" t="s">
        <v>450</v>
      </c>
      <c r="E15" s="89"/>
      <c r="F15" s="89"/>
      <c r="G15" s="90"/>
      <c r="H15" s="89"/>
      <c r="I15" s="88" t="s">
        <v>432</v>
      </c>
      <c r="J15" s="112" t="s">
        <v>450</v>
      </c>
      <c r="K15" s="89"/>
      <c r="L15" s="89"/>
      <c r="M15" s="90"/>
      <c r="N15" s="90"/>
    </row>
    <row r="16" spans="2:14" x14ac:dyDescent="0.2">
      <c r="B16" s="88"/>
      <c r="C16" s="88" t="s">
        <v>433</v>
      </c>
      <c r="D16" s="113">
        <v>44084</v>
      </c>
      <c r="E16" s="89"/>
      <c r="F16" s="89"/>
      <c r="G16" s="90"/>
      <c r="H16" s="89"/>
      <c r="I16" s="88" t="s">
        <v>433</v>
      </c>
      <c r="J16" s="113">
        <v>44084</v>
      </c>
      <c r="K16" s="89"/>
      <c r="L16" s="89"/>
      <c r="M16" s="90"/>
      <c r="N16" s="90"/>
    </row>
    <row r="17" spans="2:14" x14ac:dyDescent="0.2">
      <c r="B17" s="88"/>
      <c r="C17" s="88" t="s">
        <v>434</v>
      </c>
      <c r="D17" s="112" t="s">
        <v>452</v>
      </c>
      <c r="E17" s="89"/>
      <c r="F17" s="89"/>
      <c r="G17" s="90"/>
      <c r="H17" s="89"/>
      <c r="I17" s="88" t="s">
        <v>434</v>
      </c>
      <c r="J17" s="112" t="s">
        <v>452</v>
      </c>
      <c r="K17" s="89"/>
      <c r="L17" s="89"/>
      <c r="M17" s="90"/>
      <c r="N17" s="90"/>
    </row>
    <row r="18" spans="2:14" x14ac:dyDescent="0.2">
      <c r="B18" s="88"/>
      <c r="C18" s="88" t="s">
        <v>435</v>
      </c>
      <c r="D18" s="112" t="s">
        <v>453</v>
      </c>
      <c r="E18" s="89"/>
      <c r="F18" s="89"/>
      <c r="G18" s="90"/>
      <c r="H18" s="89"/>
      <c r="I18" s="88" t="s">
        <v>435</v>
      </c>
      <c r="J18" s="112" t="s">
        <v>453</v>
      </c>
      <c r="K18" s="89"/>
      <c r="L18" s="89"/>
      <c r="M18" s="90"/>
      <c r="N18" s="90"/>
    </row>
    <row r="19" spans="2:14" x14ac:dyDescent="0.2">
      <c r="B19" s="88"/>
      <c r="C19" s="88"/>
      <c r="D19" s="110"/>
      <c r="E19" s="89"/>
      <c r="F19" s="89"/>
      <c r="G19" s="90"/>
      <c r="H19" s="89"/>
      <c r="I19" s="88"/>
      <c r="J19" s="110"/>
      <c r="K19" s="89"/>
      <c r="L19" s="89"/>
      <c r="M19" s="90"/>
      <c r="N19" s="90"/>
    </row>
    <row r="20" spans="2:14" ht="13.5" thickBot="1" x14ac:dyDescent="0.25">
      <c r="B20" s="88"/>
      <c r="C20" s="91" t="s">
        <v>436</v>
      </c>
      <c r="D20" s="109"/>
      <c r="E20" s="92"/>
      <c r="F20" s="92"/>
      <c r="G20" s="93"/>
      <c r="H20" s="89"/>
      <c r="I20" s="91" t="s">
        <v>436</v>
      </c>
      <c r="J20" s="109"/>
      <c r="K20" s="92"/>
      <c r="L20" s="92"/>
      <c r="M20" s="93"/>
      <c r="N20" s="90"/>
    </row>
    <row r="21" spans="2:14" ht="13.5" thickBot="1" x14ac:dyDescent="0.25">
      <c r="B21" s="88"/>
      <c r="C21" s="318" t="s">
        <v>437</v>
      </c>
      <c r="D21" s="319"/>
      <c r="E21" s="318" t="s">
        <v>454</v>
      </c>
      <c r="F21" s="320"/>
      <c r="G21" s="319"/>
      <c r="H21" s="89"/>
      <c r="I21" s="318" t="s">
        <v>437</v>
      </c>
      <c r="J21" s="319"/>
      <c r="K21" s="318" t="s">
        <v>454</v>
      </c>
      <c r="L21" s="320"/>
      <c r="M21" s="319"/>
      <c r="N21" s="90"/>
    </row>
    <row r="22" spans="2:14" x14ac:dyDescent="0.2">
      <c r="B22" s="88"/>
      <c r="C22" s="88" t="s">
        <v>438</v>
      </c>
      <c r="D22" s="114"/>
      <c r="E22" s="321">
        <v>3.4500000000000003E-2</v>
      </c>
      <c r="F22" s="322"/>
      <c r="G22" s="323"/>
      <c r="H22" s="89"/>
      <c r="I22" s="88" t="s">
        <v>438</v>
      </c>
      <c r="J22" s="114"/>
      <c r="K22" s="321">
        <v>0.04</v>
      </c>
      <c r="L22" s="322"/>
      <c r="M22" s="323"/>
      <c r="N22" s="90"/>
    </row>
    <row r="23" spans="2:14" x14ac:dyDescent="0.2">
      <c r="B23" s="88"/>
      <c r="C23" s="88" t="s">
        <v>439</v>
      </c>
      <c r="D23" s="114"/>
      <c r="E23" s="321">
        <v>8.5000000000000006E-3</v>
      </c>
      <c r="F23" s="322"/>
      <c r="G23" s="323"/>
      <c r="H23" s="89"/>
      <c r="I23" s="88" t="s">
        <v>439</v>
      </c>
      <c r="J23" s="114"/>
      <c r="K23" s="321">
        <v>1.23E-2</v>
      </c>
      <c r="L23" s="322"/>
      <c r="M23" s="323"/>
      <c r="N23" s="90"/>
    </row>
    <row r="24" spans="2:14" x14ac:dyDescent="0.2">
      <c r="B24" s="88"/>
      <c r="C24" s="88" t="s">
        <v>440</v>
      </c>
      <c r="D24" s="114"/>
      <c r="E24" s="321">
        <v>0</v>
      </c>
      <c r="F24" s="322"/>
      <c r="G24" s="323"/>
      <c r="H24" s="89"/>
      <c r="I24" s="88" t="s">
        <v>440</v>
      </c>
      <c r="J24" s="114"/>
      <c r="K24" s="321">
        <v>4.0000000000000001E-3</v>
      </c>
      <c r="L24" s="322"/>
      <c r="M24" s="323"/>
      <c r="N24" s="90"/>
    </row>
    <row r="25" spans="2:14" x14ac:dyDescent="0.2">
      <c r="B25" s="88"/>
      <c r="C25" s="88" t="s">
        <v>441</v>
      </c>
      <c r="D25" s="114"/>
      <c r="E25" s="312">
        <v>4.7999999999999996E-3</v>
      </c>
      <c r="F25" s="313"/>
      <c r="G25" s="314"/>
      <c r="H25" s="89"/>
      <c r="I25" s="88" t="s">
        <v>441</v>
      </c>
      <c r="J25" s="114"/>
      <c r="K25" s="312">
        <v>4.0000000000000001E-3</v>
      </c>
      <c r="L25" s="313"/>
      <c r="M25" s="314"/>
      <c r="N25" s="90"/>
    </row>
    <row r="26" spans="2:14" x14ac:dyDescent="0.2">
      <c r="B26" s="88"/>
      <c r="C26" s="88" t="s">
        <v>442</v>
      </c>
      <c r="D26" s="114"/>
      <c r="E26" s="312">
        <v>8.1500000000000003E-2</v>
      </c>
      <c r="F26" s="313"/>
      <c r="G26" s="314"/>
      <c r="H26" s="89"/>
      <c r="I26" s="88" t="s">
        <v>442</v>
      </c>
      <c r="J26" s="114"/>
      <c r="K26" s="312">
        <v>9.1499999999999998E-2</v>
      </c>
      <c r="L26" s="313"/>
      <c r="M26" s="314"/>
      <c r="N26" s="90"/>
    </row>
    <row r="27" spans="2:14" x14ac:dyDescent="0.2">
      <c r="B27" s="88"/>
      <c r="C27" s="104" t="s">
        <v>443</v>
      </c>
      <c r="D27" s="114"/>
      <c r="E27" s="312">
        <v>6.4999999999999997E-3</v>
      </c>
      <c r="F27" s="313"/>
      <c r="G27" s="314"/>
      <c r="H27" s="89"/>
      <c r="I27" s="104" t="s">
        <v>443</v>
      </c>
      <c r="J27" s="114"/>
      <c r="K27" s="312">
        <v>6.4999999999999997E-3</v>
      </c>
      <c r="L27" s="313"/>
      <c r="M27" s="314"/>
      <c r="N27" s="90"/>
    </row>
    <row r="28" spans="2:14" x14ac:dyDescent="0.2">
      <c r="B28" s="88"/>
      <c r="C28" s="104" t="s">
        <v>444</v>
      </c>
      <c r="D28" s="114"/>
      <c r="E28" s="312">
        <v>0.03</v>
      </c>
      <c r="F28" s="313"/>
      <c r="G28" s="314"/>
      <c r="H28" s="89"/>
      <c r="I28" s="104" t="s">
        <v>444</v>
      </c>
      <c r="J28" s="114"/>
      <c r="K28" s="312">
        <v>0.03</v>
      </c>
      <c r="L28" s="313"/>
      <c r="M28" s="314"/>
      <c r="N28" s="90"/>
    </row>
    <row r="29" spans="2:14" x14ac:dyDescent="0.2">
      <c r="B29" s="88"/>
      <c r="C29" s="104" t="s">
        <v>445</v>
      </c>
      <c r="D29" s="114"/>
      <c r="E29" s="312">
        <v>4.4999999999999998E-2</v>
      </c>
      <c r="F29" s="313"/>
      <c r="G29" s="314"/>
      <c r="H29" s="89"/>
      <c r="I29" s="104" t="s">
        <v>445</v>
      </c>
      <c r="J29" s="114"/>
      <c r="K29" s="312">
        <v>4.4999999999999998E-2</v>
      </c>
      <c r="L29" s="313"/>
      <c r="M29" s="314"/>
      <c r="N29" s="90"/>
    </row>
    <row r="30" spans="2:14" x14ac:dyDescent="0.2">
      <c r="B30" s="88"/>
      <c r="C30" s="104" t="s">
        <v>446</v>
      </c>
      <c r="D30" s="114"/>
      <c r="E30" s="312">
        <v>0</v>
      </c>
      <c r="F30" s="313"/>
      <c r="G30" s="314"/>
      <c r="H30" s="89"/>
      <c r="I30" s="104" t="s">
        <v>446</v>
      </c>
      <c r="J30" s="114"/>
      <c r="K30" s="312">
        <v>0.01</v>
      </c>
      <c r="L30" s="313"/>
      <c r="M30" s="314"/>
      <c r="N30" s="90"/>
    </row>
    <row r="31" spans="2:14" x14ac:dyDescent="0.2">
      <c r="B31" s="88"/>
      <c r="C31" s="88" t="s">
        <v>447</v>
      </c>
      <c r="D31" s="114"/>
      <c r="E31" s="88"/>
      <c r="F31" s="111">
        <v>5.11E-2</v>
      </c>
      <c r="G31" s="90"/>
      <c r="H31" s="89"/>
      <c r="I31" s="88" t="s">
        <v>447</v>
      </c>
      <c r="J31" s="114"/>
      <c r="K31" s="312">
        <v>7.3999999999999996E-2</v>
      </c>
      <c r="L31" s="313"/>
      <c r="M31" s="314"/>
      <c r="N31" s="90"/>
    </row>
    <row r="32" spans="2:14" ht="13.5" thickBot="1" x14ac:dyDescent="0.25">
      <c r="B32" s="88"/>
      <c r="C32" s="91" t="s">
        <v>448</v>
      </c>
      <c r="D32" s="115"/>
      <c r="E32" s="315">
        <v>8.5000000000000006E-3</v>
      </c>
      <c r="F32" s="316"/>
      <c r="G32" s="317"/>
      <c r="H32" s="89"/>
      <c r="I32" s="91" t="s">
        <v>448</v>
      </c>
      <c r="J32" s="115"/>
      <c r="K32" s="315">
        <v>1.2699999999999999E-2</v>
      </c>
      <c r="L32" s="316"/>
      <c r="M32" s="317"/>
      <c r="N32" s="90"/>
    </row>
    <row r="33" spans="2:14" ht="3.75" customHeight="1" thickBot="1" x14ac:dyDescent="0.25">
      <c r="B33" s="88"/>
      <c r="C33" s="88"/>
      <c r="D33" s="110"/>
      <c r="E33" s="89"/>
      <c r="F33" s="111"/>
      <c r="G33" s="90"/>
      <c r="H33" s="89"/>
      <c r="I33" s="88"/>
      <c r="J33" s="110"/>
      <c r="K33" s="89"/>
      <c r="L33" s="111"/>
      <c r="M33" s="90"/>
      <c r="N33" s="90"/>
    </row>
    <row r="34" spans="2:14" ht="13.5" thickBot="1" x14ac:dyDescent="0.25">
      <c r="B34" s="88"/>
      <c r="C34" s="116" t="s">
        <v>449</v>
      </c>
      <c r="D34" s="117"/>
      <c r="E34" s="118"/>
      <c r="F34" s="119">
        <f>(((1+(E22+E24+E32+E25))*(1+E23)*(1+F31))/(1-E26))-1</f>
        <v>0.20925856497550344</v>
      </c>
      <c r="G34" s="120"/>
      <c r="H34" s="89"/>
      <c r="I34" s="116" t="s">
        <v>449</v>
      </c>
      <c r="J34" s="117"/>
      <c r="K34" s="118"/>
      <c r="L34" s="119">
        <f>(((1+(K22+K24+K32+K25))*(1+K23)*(1+K31))/(1-K26))-1</f>
        <v>0.26934932211337381</v>
      </c>
      <c r="M34" s="120"/>
      <c r="N34" s="90"/>
    </row>
    <row r="35" spans="2:14" x14ac:dyDescent="0.2">
      <c r="B35" s="88"/>
      <c r="C35" s="88"/>
      <c r="D35" s="110"/>
      <c r="E35" s="89"/>
      <c r="F35" s="89"/>
      <c r="G35" s="90"/>
      <c r="H35" s="89"/>
      <c r="I35" s="88"/>
      <c r="J35" s="110"/>
      <c r="K35" s="89"/>
      <c r="L35" s="89"/>
      <c r="M35" s="90"/>
      <c r="N35" s="90"/>
    </row>
    <row r="36" spans="2:14" x14ac:dyDescent="0.2">
      <c r="B36" s="88"/>
      <c r="C36" s="88"/>
      <c r="D36" s="110"/>
      <c r="E36" s="89"/>
      <c r="F36" s="89"/>
      <c r="G36" s="90"/>
      <c r="H36" s="89"/>
      <c r="I36" s="88"/>
      <c r="J36" s="110"/>
      <c r="K36" s="89"/>
      <c r="L36" s="89"/>
      <c r="M36" s="90"/>
      <c r="N36" s="90"/>
    </row>
    <row r="37" spans="2:14" x14ac:dyDescent="0.2">
      <c r="B37" s="88"/>
      <c r="C37" s="88"/>
      <c r="D37" s="110"/>
      <c r="E37" s="89"/>
      <c r="F37" s="89"/>
      <c r="G37" s="90"/>
      <c r="H37" s="89"/>
      <c r="I37" s="88"/>
      <c r="J37" s="110"/>
      <c r="K37" s="89"/>
      <c r="L37" s="89"/>
      <c r="M37" s="90"/>
      <c r="N37" s="90"/>
    </row>
    <row r="38" spans="2:14" x14ac:dyDescent="0.2">
      <c r="B38" s="88"/>
      <c r="C38" s="88"/>
      <c r="D38" s="110"/>
      <c r="E38" s="89"/>
      <c r="F38" s="89"/>
      <c r="G38" s="90"/>
      <c r="H38" s="89"/>
      <c r="I38" s="88"/>
      <c r="J38" s="110"/>
      <c r="K38" s="89"/>
      <c r="L38" s="89"/>
      <c r="M38" s="90"/>
      <c r="N38" s="90"/>
    </row>
    <row r="39" spans="2:14" x14ac:dyDescent="0.2">
      <c r="B39" s="88"/>
      <c r="C39" s="88"/>
      <c r="D39" s="110"/>
      <c r="E39" s="89"/>
      <c r="F39" s="89"/>
      <c r="G39" s="90"/>
      <c r="H39" s="89"/>
      <c r="I39" s="88"/>
      <c r="J39" s="110"/>
      <c r="K39" s="89"/>
      <c r="L39" s="89"/>
      <c r="M39" s="90"/>
      <c r="N39" s="90"/>
    </row>
    <row r="40" spans="2:14" x14ac:dyDescent="0.2">
      <c r="B40" s="88"/>
      <c r="C40" s="88"/>
      <c r="D40" s="110"/>
      <c r="E40" s="89"/>
      <c r="F40" s="89"/>
      <c r="G40" s="90"/>
      <c r="H40" s="89"/>
      <c r="I40" s="88"/>
      <c r="J40" s="110"/>
      <c r="K40" s="89"/>
      <c r="L40" s="89"/>
      <c r="M40" s="90"/>
      <c r="N40" s="90"/>
    </row>
    <row r="41" spans="2:14" x14ac:dyDescent="0.2">
      <c r="B41" s="88"/>
      <c r="C41" s="88"/>
      <c r="D41" s="110"/>
      <c r="E41" s="89"/>
      <c r="F41" s="89"/>
      <c r="G41" s="90"/>
      <c r="H41" s="89"/>
      <c r="I41" s="88"/>
      <c r="J41" s="110"/>
      <c r="K41" s="89"/>
      <c r="L41" s="89"/>
      <c r="M41" s="90"/>
      <c r="N41" s="90"/>
    </row>
    <row r="42" spans="2:14" x14ac:dyDescent="0.2">
      <c r="B42" s="88"/>
      <c r="C42" s="88"/>
      <c r="D42" s="110"/>
      <c r="E42" s="89"/>
      <c r="F42" s="89"/>
      <c r="G42" s="90"/>
      <c r="H42" s="89"/>
      <c r="I42" s="88"/>
      <c r="J42" s="110"/>
      <c r="K42" s="89"/>
      <c r="L42" s="89"/>
      <c r="M42" s="90"/>
      <c r="N42" s="90"/>
    </row>
    <row r="43" spans="2:14" x14ac:dyDescent="0.2">
      <c r="B43" s="88"/>
      <c r="C43" s="88"/>
      <c r="D43" s="110"/>
      <c r="E43" s="89"/>
      <c r="F43" s="89"/>
      <c r="G43" s="90"/>
      <c r="H43" s="89"/>
      <c r="I43" s="88"/>
      <c r="J43" s="110"/>
      <c r="K43" s="89"/>
      <c r="L43" s="89"/>
      <c r="M43" s="90"/>
      <c r="N43" s="90"/>
    </row>
    <row r="44" spans="2:14" x14ac:dyDescent="0.2">
      <c r="B44" s="88"/>
      <c r="C44" s="88"/>
      <c r="D44" s="110"/>
      <c r="E44" s="89"/>
      <c r="F44" s="89"/>
      <c r="G44" s="90"/>
      <c r="H44" s="89"/>
      <c r="I44" s="88"/>
      <c r="J44" s="110"/>
      <c r="K44" s="89"/>
      <c r="L44" s="89"/>
      <c r="M44" s="90"/>
      <c r="N44" s="90"/>
    </row>
    <row r="45" spans="2:14" x14ac:dyDescent="0.2">
      <c r="B45" s="88"/>
      <c r="C45" s="88"/>
      <c r="D45" s="110"/>
      <c r="E45" s="89"/>
      <c r="F45" s="89"/>
      <c r="G45" s="90"/>
      <c r="H45" s="89"/>
      <c r="I45" s="88"/>
      <c r="J45" s="110"/>
      <c r="K45" s="89"/>
      <c r="L45" s="89"/>
      <c r="M45" s="90"/>
      <c r="N45" s="90"/>
    </row>
    <row r="46" spans="2:14" x14ac:dyDescent="0.2">
      <c r="B46" s="88"/>
      <c r="C46" s="88"/>
      <c r="D46" s="110"/>
      <c r="E46" s="89"/>
      <c r="F46" s="89"/>
      <c r="G46" s="90"/>
      <c r="H46" s="89"/>
      <c r="I46" s="88"/>
      <c r="J46" s="110"/>
      <c r="K46" s="89"/>
      <c r="L46" s="89"/>
      <c r="M46" s="90"/>
      <c r="N46" s="90"/>
    </row>
    <row r="47" spans="2:14" x14ac:dyDescent="0.2">
      <c r="B47" s="88"/>
      <c r="C47" s="88"/>
      <c r="D47" s="110"/>
      <c r="E47" s="89"/>
      <c r="F47" s="89"/>
      <c r="G47" s="90"/>
      <c r="H47" s="89"/>
      <c r="I47" s="88"/>
      <c r="J47" s="110"/>
      <c r="K47" s="89"/>
      <c r="L47" s="89"/>
      <c r="M47" s="90"/>
      <c r="N47" s="90"/>
    </row>
    <row r="48" spans="2:14" ht="4.5" customHeight="1" x14ac:dyDescent="0.2">
      <c r="B48" s="88"/>
      <c r="C48" s="88"/>
      <c r="D48" s="110"/>
      <c r="E48" s="89"/>
      <c r="F48" s="89"/>
      <c r="G48" s="90"/>
      <c r="H48" s="89"/>
      <c r="I48" s="88"/>
      <c r="J48" s="110"/>
      <c r="K48" s="89"/>
      <c r="L48" s="89"/>
      <c r="M48" s="90"/>
      <c r="N48" s="90"/>
    </row>
    <row r="49" spans="2:14" ht="13.5" thickBot="1" x14ac:dyDescent="0.25">
      <c r="B49" s="88"/>
      <c r="C49" s="91"/>
      <c r="D49" s="109"/>
      <c r="E49" s="92"/>
      <c r="F49" s="92"/>
      <c r="G49" s="93"/>
      <c r="H49" s="89"/>
      <c r="I49" s="91"/>
      <c r="J49" s="109"/>
      <c r="K49" s="92"/>
      <c r="L49" s="92"/>
      <c r="M49" s="93"/>
      <c r="N49" s="90"/>
    </row>
    <row r="50" spans="2:14" ht="13.5" thickBot="1" x14ac:dyDescent="0.25">
      <c r="B50" s="91"/>
      <c r="C50" s="92"/>
      <c r="D50" s="109"/>
      <c r="E50" s="92"/>
      <c r="F50" s="92"/>
      <c r="G50" s="92"/>
      <c r="H50" s="92"/>
      <c r="I50" s="92"/>
      <c r="J50" s="92"/>
      <c r="K50" s="92"/>
      <c r="L50" s="92"/>
      <c r="M50" s="92"/>
      <c r="N50" s="93"/>
    </row>
  </sheetData>
  <mergeCells count="28">
    <mergeCell ref="E23:G23"/>
    <mergeCell ref="E24:G24"/>
    <mergeCell ref="E25:G25"/>
    <mergeCell ref="E21:G21"/>
    <mergeCell ref="K23:M23"/>
    <mergeCell ref="K24:M24"/>
    <mergeCell ref="K25:M25"/>
    <mergeCell ref="K30:M30"/>
    <mergeCell ref="K32:M32"/>
    <mergeCell ref="K31:M31"/>
    <mergeCell ref="C21:D21"/>
    <mergeCell ref="C12:G12"/>
    <mergeCell ref="I12:M12"/>
    <mergeCell ref="I21:J21"/>
    <mergeCell ref="K21:M21"/>
    <mergeCell ref="K22:M22"/>
    <mergeCell ref="E26:G26"/>
    <mergeCell ref="E27:G27"/>
    <mergeCell ref="E28:G28"/>
    <mergeCell ref="E29:G29"/>
    <mergeCell ref="E30:G30"/>
    <mergeCell ref="E32:G32"/>
    <mergeCell ref="E22:G22"/>
    <mergeCell ref="J2:N10"/>
    <mergeCell ref="K26:M26"/>
    <mergeCell ref="K27:M27"/>
    <mergeCell ref="K28:M28"/>
    <mergeCell ref="K29:M29"/>
  </mergeCells>
  <pageMargins left="0.511811024" right="0.511811024" top="0.78740157499999996" bottom="0.78740157499999996" header="0.31496062000000002" footer="0.31496062000000002"/>
  <pageSetup paperSize="9" scale="73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52"/>
  <sheetViews>
    <sheetView view="pageBreakPreview" zoomScale="130" zoomScaleNormal="130" zoomScaleSheetLayoutView="130" workbookViewId="0">
      <selection activeCell="K3" sqref="K3"/>
    </sheetView>
  </sheetViews>
  <sheetFormatPr defaultColWidth="9" defaultRowHeight="12.75" x14ac:dyDescent="0.2"/>
  <cols>
    <col min="1" max="1" width="2" style="142" customWidth="1"/>
    <col min="2" max="2" width="26.6640625" style="142" customWidth="1"/>
    <col min="3" max="3" width="42.5" style="142" bestFit="1" customWidth="1"/>
    <col min="4" max="5" width="10.5" style="143" customWidth="1"/>
    <col min="6" max="6" width="10.5" style="228" customWidth="1"/>
    <col min="7" max="7" width="10.5" style="143" customWidth="1"/>
    <col min="8" max="8" width="11.6640625" style="143" customWidth="1"/>
    <col min="9" max="9" width="1.5" style="142" customWidth="1"/>
    <col min="10" max="16384" width="9" style="142"/>
  </cols>
  <sheetData>
    <row r="1" spans="1:16" ht="13.5" thickBot="1" x14ac:dyDescent="0.25"/>
    <row r="2" spans="1:16" customFormat="1" ht="12.75" customHeight="1" x14ac:dyDescent="0.2">
      <c r="B2" s="78"/>
      <c r="C2" s="79"/>
      <c r="D2" s="80"/>
      <c r="E2" s="168"/>
      <c r="F2" s="168"/>
      <c r="G2" s="168"/>
      <c r="H2" s="169"/>
      <c r="I2" s="170"/>
      <c r="J2" s="170"/>
      <c r="K2" s="170"/>
      <c r="L2" s="89"/>
      <c r="M2" s="89"/>
      <c r="N2" s="89"/>
      <c r="O2" s="89"/>
      <c r="P2" s="89"/>
    </row>
    <row r="3" spans="1:16" customFormat="1" ht="12.75" customHeight="1" x14ac:dyDescent="0.2">
      <c r="A3" s="27"/>
      <c r="B3" s="81"/>
      <c r="C3" s="28" t="s">
        <v>0</v>
      </c>
      <c r="D3" s="233"/>
      <c r="E3" s="170"/>
      <c r="F3" s="170"/>
      <c r="G3" s="170"/>
      <c r="H3" s="171"/>
      <c r="I3" s="170"/>
      <c r="J3" s="170"/>
      <c r="K3" s="170"/>
      <c r="L3" s="89"/>
      <c r="M3" s="89"/>
      <c r="N3" s="89"/>
      <c r="O3" s="89"/>
      <c r="P3" s="89"/>
    </row>
    <row r="4" spans="1:16" customFormat="1" ht="12.75" customHeight="1" x14ac:dyDescent="0.2">
      <c r="A4" s="27"/>
      <c r="B4" s="81"/>
      <c r="C4" s="28" t="s">
        <v>1</v>
      </c>
      <c r="D4" s="233"/>
      <c r="E4" s="170"/>
      <c r="F4" s="170"/>
      <c r="G4" s="170"/>
      <c r="H4" s="171"/>
      <c r="I4" s="170"/>
      <c r="J4" s="170"/>
      <c r="K4" s="170"/>
      <c r="L4" s="89"/>
      <c r="M4" s="89"/>
      <c r="N4" s="89"/>
      <c r="O4" s="89"/>
      <c r="P4" s="89"/>
    </row>
    <row r="5" spans="1:16" customFormat="1" ht="12.75" customHeight="1" x14ac:dyDescent="0.2">
      <c r="A5" s="27"/>
      <c r="B5" s="81"/>
      <c r="C5" s="28" t="s">
        <v>2</v>
      </c>
      <c r="D5" s="233"/>
      <c r="E5" s="170"/>
      <c r="F5" s="170"/>
      <c r="G5" s="170"/>
      <c r="H5" s="171"/>
      <c r="I5" s="170"/>
      <c r="J5" s="170"/>
      <c r="K5" s="170"/>
      <c r="L5" s="89"/>
      <c r="M5" s="89"/>
      <c r="N5" s="89"/>
      <c r="O5" s="89"/>
      <c r="P5" s="89"/>
    </row>
    <row r="6" spans="1:16" customFormat="1" ht="12.75" customHeight="1" x14ac:dyDescent="0.2">
      <c r="A6" s="27"/>
      <c r="B6" s="81"/>
      <c r="C6" s="28" t="s">
        <v>3</v>
      </c>
      <c r="D6" s="233"/>
      <c r="E6" s="170"/>
      <c r="F6" s="170"/>
      <c r="G6" s="170"/>
      <c r="H6" s="171"/>
      <c r="I6" s="170"/>
      <c r="J6" s="170"/>
      <c r="K6" s="170"/>
      <c r="L6" s="89"/>
      <c r="M6" s="89"/>
      <c r="N6" s="89"/>
      <c r="O6" s="89"/>
      <c r="P6" s="89"/>
    </row>
    <row r="7" spans="1:16" customFormat="1" ht="12.75" customHeight="1" x14ac:dyDescent="0.2">
      <c r="A7" s="27"/>
      <c r="B7" s="81"/>
      <c r="C7" s="28" t="s">
        <v>4</v>
      </c>
      <c r="D7" s="233"/>
      <c r="E7" s="170"/>
      <c r="F7" s="170"/>
      <c r="G7" s="170"/>
      <c r="H7" s="171"/>
      <c r="I7" s="170"/>
      <c r="J7" s="170"/>
      <c r="K7" s="170"/>
      <c r="L7" s="89"/>
      <c r="M7" s="89"/>
      <c r="N7" s="89"/>
      <c r="O7" s="89"/>
      <c r="P7" s="89"/>
    </row>
    <row r="8" spans="1:16" customFormat="1" ht="12.75" customHeight="1" x14ac:dyDescent="0.2">
      <c r="A8" s="27"/>
      <c r="B8" s="81"/>
      <c r="C8" s="28" t="s">
        <v>5</v>
      </c>
      <c r="D8" s="233"/>
      <c r="E8" s="170"/>
      <c r="F8" s="170"/>
      <c r="G8" s="170"/>
      <c r="H8" s="171"/>
      <c r="I8" s="170"/>
      <c r="J8" s="170"/>
      <c r="K8" s="170"/>
      <c r="L8" s="89"/>
      <c r="M8" s="89"/>
      <c r="N8" s="89"/>
      <c r="O8" s="89"/>
      <c r="P8" s="89"/>
    </row>
    <row r="9" spans="1:16" customFormat="1" ht="13.5" customHeight="1" thickBot="1" x14ac:dyDescent="0.25">
      <c r="A9" s="27"/>
      <c r="B9" s="84"/>
      <c r="C9" s="85"/>
      <c r="D9" s="85"/>
      <c r="E9" s="172"/>
      <c r="F9" s="172"/>
      <c r="G9" s="172"/>
      <c r="H9" s="173"/>
      <c r="I9" s="170"/>
      <c r="J9" s="170"/>
      <c r="K9" s="170"/>
      <c r="L9" s="89"/>
      <c r="M9" s="89"/>
      <c r="N9" s="89"/>
      <c r="O9" s="89"/>
      <c r="P9" s="89"/>
    </row>
    <row r="10" spans="1:16" ht="5.25" customHeight="1" x14ac:dyDescent="0.2">
      <c r="B10" s="234"/>
      <c r="C10" s="235"/>
      <c r="D10" s="236"/>
      <c r="E10" s="236"/>
      <c r="F10" s="237"/>
      <c r="G10" s="236"/>
      <c r="H10" s="238"/>
    </row>
    <row r="11" spans="1:16" ht="27" customHeight="1" x14ac:dyDescent="0.2">
      <c r="B11" s="324" t="s">
        <v>893</v>
      </c>
      <c r="C11" s="325"/>
      <c r="D11" s="325"/>
      <c r="E11" s="325"/>
      <c r="F11" s="325"/>
      <c r="G11" s="325"/>
      <c r="H11" s="326"/>
    </row>
    <row r="12" spans="1:16" ht="16.5" x14ac:dyDescent="0.2">
      <c r="B12" s="239" t="s">
        <v>473</v>
      </c>
      <c r="C12" s="188" t="s">
        <v>474</v>
      </c>
      <c r="D12" s="188" t="s">
        <v>475</v>
      </c>
      <c r="E12" s="187" t="s">
        <v>476</v>
      </c>
      <c r="F12" s="211" t="s">
        <v>477</v>
      </c>
      <c r="G12" s="187" t="s">
        <v>478</v>
      </c>
      <c r="H12" s="240" t="s">
        <v>479</v>
      </c>
    </row>
    <row r="13" spans="1:16" ht="9.4" customHeight="1" x14ac:dyDescent="0.2">
      <c r="B13" s="241" t="s">
        <v>480</v>
      </c>
      <c r="C13" s="189" t="s">
        <v>481</v>
      </c>
      <c r="D13" s="190"/>
      <c r="E13" s="190"/>
      <c r="F13" s="212"/>
      <c r="G13" s="190"/>
      <c r="H13" s="242"/>
    </row>
    <row r="14" spans="1:16" ht="16.5" customHeight="1" x14ac:dyDescent="0.2">
      <c r="B14" s="243" t="s">
        <v>482</v>
      </c>
      <c r="C14" s="146" t="s">
        <v>483</v>
      </c>
      <c r="D14" s="174"/>
      <c r="E14" s="147"/>
      <c r="F14" s="213"/>
      <c r="G14" s="147"/>
      <c r="H14" s="244"/>
    </row>
    <row r="15" spans="1:16" s="148" customFormat="1" ht="8.25" customHeight="1" x14ac:dyDescent="0.2">
      <c r="B15" s="245" t="s">
        <v>484</v>
      </c>
      <c r="C15" s="149" t="s">
        <v>485</v>
      </c>
      <c r="D15" s="167" t="s">
        <v>486</v>
      </c>
      <c r="E15" s="150" t="s">
        <v>487</v>
      </c>
      <c r="F15" s="214">
        <v>8</v>
      </c>
      <c r="G15" s="151">
        <v>19.14</v>
      </c>
      <c r="H15" s="246">
        <f>F15*G15</f>
        <v>153.12</v>
      </c>
    </row>
    <row r="16" spans="1:16" s="148" customFormat="1" ht="13.9" customHeight="1" x14ac:dyDescent="0.2">
      <c r="B16" s="245" t="s">
        <v>488</v>
      </c>
      <c r="C16" s="149" t="s">
        <v>489</v>
      </c>
      <c r="D16" s="167" t="s">
        <v>486</v>
      </c>
      <c r="E16" s="150" t="s">
        <v>487</v>
      </c>
      <c r="F16" s="214">
        <v>8</v>
      </c>
      <c r="G16" s="151">
        <v>14.32</v>
      </c>
      <c r="H16" s="246">
        <f>F16*G16</f>
        <v>114.56</v>
      </c>
    </row>
    <row r="17" spans="2:8" s="148" customFormat="1" ht="13.9" customHeight="1" x14ac:dyDescent="0.2">
      <c r="B17" s="245" t="s">
        <v>490</v>
      </c>
      <c r="C17" s="149" t="s">
        <v>491</v>
      </c>
      <c r="D17" s="167" t="s">
        <v>486</v>
      </c>
      <c r="E17" s="150" t="s">
        <v>487</v>
      </c>
      <c r="F17" s="214">
        <v>4</v>
      </c>
      <c r="G17" s="151">
        <v>19.37</v>
      </c>
      <c r="H17" s="246">
        <f>F17*G17</f>
        <v>77.48</v>
      </c>
    </row>
    <row r="18" spans="2:8" s="148" customFormat="1" ht="16.5" customHeight="1" x14ac:dyDescent="0.2">
      <c r="B18" s="245" t="s">
        <v>492</v>
      </c>
      <c r="C18" s="152" t="s">
        <v>493</v>
      </c>
      <c r="D18" s="167" t="s">
        <v>486</v>
      </c>
      <c r="E18" s="150" t="s">
        <v>487</v>
      </c>
      <c r="F18" s="214">
        <v>3.1715</v>
      </c>
      <c r="G18" s="151">
        <v>15.21</v>
      </c>
      <c r="H18" s="246">
        <f>F18*G18</f>
        <v>48.238515</v>
      </c>
    </row>
    <row r="19" spans="2:8" s="148" customFormat="1" ht="16.5" customHeight="1" x14ac:dyDescent="0.2">
      <c r="B19" s="245" t="s">
        <v>494</v>
      </c>
      <c r="C19" s="152" t="s">
        <v>495</v>
      </c>
      <c r="D19" s="167" t="s">
        <v>486</v>
      </c>
      <c r="E19" s="150" t="s">
        <v>487</v>
      </c>
      <c r="F19" s="214">
        <v>4</v>
      </c>
      <c r="G19" s="151">
        <v>19.16</v>
      </c>
      <c r="H19" s="246">
        <f t="shared" ref="H19:H22" si="0">F19*G19</f>
        <v>76.64</v>
      </c>
    </row>
    <row r="20" spans="2:8" s="148" customFormat="1" ht="20.65" customHeight="1" x14ac:dyDescent="0.2">
      <c r="B20" s="245" t="s">
        <v>496</v>
      </c>
      <c r="C20" s="149" t="s">
        <v>497</v>
      </c>
      <c r="D20" s="167" t="s">
        <v>486</v>
      </c>
      <c r="E20" s="150" t="s">
        <v>487</v>
      </c>
      <c r="F20" s="214">
        <v>3</v>
      </c>
      <c r="G20" s="151">
        <v>15.13</v>
      </c>
      <c r="H20" s="246">
        <f t="shared" si="0"/>
        <v>45.39</v>
      </c>
    </row>
    <row r="21" spans="2:8" s="148" customFormat="1" ht="41.25" customHeight="1" x14ac:dyDescent="0.2">
      <c r="B21" s="245" t="s">
        <v>498</v>
      </c>
      <c r="C21" s="149" t="s">
        <v>499</v>
      </c>
      <c r="D21" s="167" t="s">
        <v>500</v>
      </c>
      <c r="E21" s="150" t="s">
        <v>501</v>
      </c>
      <c r="F21" s="214">
        <v>4</v>
      </c>
      <c r="G21" s="151">
        <v>132.13999999999999</v>
      </c>
      <c r="H21" s="246">
        <f t="shared" si="0"/>
        <v>528.55999999999995</v>
      </c>
    </row>
    <row r="22" spans="2:8" s="148" customFormat="1" ht="27.4" customHeight="1" x14ac:dyDescent="0.2">
      <c r="B22" s="245" t="s">
        <v>502</v>
      </c>
      <c r="C22" s="149" t="s">
        <v>503</v>
      </c>
      <c r="D22" s="167" t="s">
        <v>500</v>
      </c>
      <c r="E22" s="150" t="s">
        <v>501</v>
      </c>
      <c r="F22" s="214">
        <v>16</v>
      </c>
      <c r="G22" s="151">
        <v>84.24</v>
      </c>
      <c r="H22" s="246">
        <f t="shared" si="0"/>
        <v>1347.84</v>
      </c>
    </row>
    <row r="23" spans="2:8" ht="8.25" customHeight="1" x14ac:dyDescent="0.2">
      <c r="B23" s="247" t="s">
        <v>894</v>
      </c>
      <c r="C23" s="200"/>
      <c r="D23" s="182"/>
      <c r="E23" s="182"/>
      <c r="F23" s="215"/>
      <c r="G23" s="183"/>
      <c r="H23" s="248">
        <f>H15+H16+H17+H18+H19+H20</f>
        <v>515.42851500000006</v>
      </c>
    </row>
    <row r="24" spans="2:8" ht="8.25" customHeight="1" x14ac:dyDescent="0.2">
      <c r="B24" s="247" t="s">
        <v>895</v>
      </c>
      <c r="C24" s="200"/>
      <c r="D24" s="182"/>
      <c r="E24" s="182"/>
      <c r="F24" s="215"/>
      <c r="G24" s="183"/>
      <c r="H24" s="248">
        <f>H21+H22</f>
        <v>1876.3999999999999</v>
      </c>
    </row>
    <row r="25" spans="2:8" ht="11.45" customHeight="1" x14ac:dyDescent="0.2">
      <c r="B25" s="249" t="s">
        <v>896</v>
      </c>
      <c r="C25" s="191"/>
      <c r="D25" s="192"/>
      <c r="E25" s="192"/>
      <c r="F25" s="216"/>
      <c r="G25" s="193"/>
      <c r="H25" s="250">
        <f>H23+H24</f>
        <v>2391.8285150000002</v>
      </c>
    </row>
    <row r="26" spans="2:8" s="153" customFormat="1" ht="11.45" customHeight="1" x14ac:dyDescent="0.2">
      <c r="B26" s="251"/>
      <c r="C26" s="184"/>
      <c r="D26" s="185"/>
      <c r="E26" s="185"/>
      <c r="F26" s="217"/>
      <c r="G26" s="186"/>
      <c r="H26" s="252"/>
    </row>
    <row r="27" spans="2:8" ht="25.5" customHeight="1" x14ac:dyDescent="0.2">
      <c r="B27" s="253" t="s">
        <v>473</v>
      </c>
      <c r="C27" s="180" t="s">
        <v>474</v>
      </c>
      <c r="D27" s="180" t="s">
        <v>475</v>
      </c>
      <c r="E27" s="181" t="s">
        <v>476</v>
      </c>
      <c r="F27" s="218" t="s">
        <v>477</v>
      </c>
      <c r="G27" s="181" t="s">
        <v>478</v>
      </c>
      <c r="H27" s="254" t="s">
        <v>507</v>
      </c>
    </row>
    <row r="28" spans="2:8" s="148" customFormat="1" ht="8.25" customHeight="1" x14ac:dyDescent="0.2">
      <c r="B28" s="255" t="s">
        <v>508</v>
      </c>
      <c r="C28" s="157" t="s">
        <v>509</v>
      </c>
      <c r="D28" s="174"/>
      <c r="E28" s="147"/>
      <c r="F28" s="213"/>
      <c r="G28" s="147"/>
      <c r="H28" s="244"/>
    </row>
    <row r="29" spans="2:8" s="148" customFormat="1" ht="16.5" customHeight="1" x14ac:dyDescent="0.2">
      <c r="B29" s="255" t="s">
        <v>510</v>
      </c>
      <c r="C29" s="152" t="s">
        <v>511</v>
      </c>
      <c r="D29" s="158" t="s">
        <v>512</v>
      </c>
      <c r="E29" s="159" t="s">
        <v>513</v>
      </c>
      <c r="F29" s="213"/>
      <c r="G29" s="147"/>
      <c r="H29" s="244"/>
    </row>
    <row r="30" spans="2:8" s="148" customFormat="1" ht="16.5" customHeight="1" x14ac:dyDescent="0.2">
      <c r="B30" s="245" t="s">
        <v>514</v>
      </c>
      <c r="C30" s="152" t="s">
        <v>515</v>
      </c>
      <c r="D30" s="167" t="s">
        <v>486</v>
      </c>
      <c r="E30" s="150" t="s">
        <v>487</v>
      </c>
      <c r="F30" s="214">
        <v>1</v>
      </c>
      <c r="G30" s="151">
        <v>19.03</v>
      </c>
      <c r="H30" s="246">
        <f>F30*G30</f>
        <v>19.03</v>
      </c>
    </row>
    <row r="31" spans="2:8" s="148" customFormat="1" ht="13.9" customHeight="1" x14ac:dyDescent="0.2">
      <c r="B31" s="245" t="s">
        <v>488</v>
      </c>
      <c r="C31" s="149" t="s">
        <v>489</v>
      </c>
      <c r="D31" s="167" t="s">
        <v>486</v>
      </c>
      <c r="E31" s="150" t="s">
        <v>487</v>
      </c>
      <c r="F31" s="214">
        <v>1.323</v>
      </c>
      <c r="G31" s="151">
        <v>14.32</v>
      </c>
      <c r="H31" s="246">
        <f>F31*G31</f>
        <v>18.945360000000001</v>
      </c>
    </row>
    <row r="32" spans="2:8" s="148" customFormat="1" ht="27.4" customHeight="1" x14ac:dyDescent="0.2">
      <c r="B32" s="245" t="s">
        <v>516</v>
      </c>
      <c r="C32" s="149" t="s">
        <v>517</v>
      </c>
      <c r="D32" s="167" t="s">
        <v>486</v>
      </c>
      <c r="E32" s="150" t="s">
        <v>518</v>
      </c>
      <c r="F32" s="214">
        <v>0.01</v>
      </c>
      <c r="G32" s="151">
        <v>261.74</v>
      </c>
      <c r="H32" s="246">
        <f>F32*G32</f>
        <v>2.6173999999999999</v>
      </c>
    </row>
    <row r="33" spans="2:8" ht="8.25" customHeight="1" x14ac:dyDescent="0.2">
      <c r="B33" s="256" t="s">
        <v>519</v>
      </c>
      <c r="C33" s="200"/>
      <c r="D33" s="182"/>
      <c r="E33" s="182"/>
      <c r="F33" s="215"/>
      <c r="G33" s="183"/>
      <c r="H33" s="257">
        <f>SUM(H30:H32)</f>
        <v>40.592759999999998</v>
      </c>
    </row>
    <row r="34" spans="2:8" ht="8.25" customHeight="1" x14ac:dyDescent="0.2">
      <c r="B34" s="256" t="s">
        <v>520</v>
      </c>
      <c r="C34" s="200"/>
      <c r="D34" s="182"/>
      <c r="E34" s="182"/>
      <c r="F34" s="215"/>
      <c r="G34" s="183"/>
      <c r="H34" s="257">
        <v>0</v>
      </c>
    </row>
    <row r="35" spans="2:8" ht="15" customHeight="1" x14ac:dyDescent="0.2">
      <c r="B35" s="247" t="s">
        <v>521</v>
      </c>
      <c r="C35" s="336" t="s">
        <v>506</v>
      </c>
      <c r="D35" s="336"/>
      <c r="E35" s="336"/>
      <c r="F35" s="336"/>
      <c r="G35" s="337"/>
      <c r="H35" s="257">
        <f>H33+H34</f>
        <v>40.592759999999998</v>
      </c>
    </row>
    <row r="36" spans="2:8" s="153" customFormat="1" ht="11.45" customHeight="1" x14ac:dyDescent="0.2">
      <c r="B36" s="258"/>
      <c r="C36" s="154"/>
      <c r="D36" s="155"/>
      <c r="E36" s="155"/>
      <c r="F36" s="219"/>
      <c r="G36" s="156"/>
      <c r="H36" s="259"/>
    </row>
    <row r="37" spans="2:8" ht="16.5" x14ac:dyDescent="0.2">
      <c r="B37" s="253" t="s">
        <v>473</v>
      </c>
      <c r="C37" s="180" t="s">
        <v>474</v>
      </c>
      <c r="D37" s="180" t="s">
        <v>475</v>
      </c>
      <c r="E37" s="181" t="s">
        <v>476</v>
      </c>
      <c r="F37" s="218" t="s">
        <v>477</v>
      </c>
      <c r="G37" s="181" t="s">
        <v>478</v>
      </c>
      <c r="H37" s="254" t="s">
        <v>479</v>
      </c>
    </row>
    <row r="38" spans="2:8" s="148" customFormat="1" ht="9.4" customHeight="1" x14ac:dyDescent="0.2">
      <c r="B38" s="255" t="s">
        <v>522</v>
      </c>
      <c r="C38" s="157" t="s">
        <v>523</v>
      </c>
      <c r="D38" s="145"/>
      <c r="E38" s="145"/>
      <c r="F38" s="220"/>
      <c r="G38" s="145"/>
      <c r="H38" s="260"/>
    </row>
    <row r="39" spans="2:8" s="148" customFormat="1" ht="34.5" customHeight="1" x14ac:dyDescent="0.2">
      <c r="B39" s="255" t="s">
        <v>524</v>
      </c>
      <c r="C39" s="152" t="s">
        <v>525</v>
      </c>
      <c r="D39" s="158" t="s">
        <v>512</v>
      </c>
      <c r="E39" s="159" t="s">
        <v>526</v>
      </c>
      <c r="F39" s="221"/>
      <c r="G39" s="175"/>
      <c r="H39" s="261"/>
    </row>
    <row r="40" spans="2:8" s="148" customFormat="1" ht="13.9" customHeight="1" x14ac:dyDescent="0.2">
      <c r="B40" s="245" t="s">
        <v>488</v>
      </c>
      <c r="C40" s="149" t="s">
        <v>489</v>
      </c>
      <c r="D40" s="167" t="s">
        <v>486</v>
      </c>
      <c r="E40" s="150" t="s">
        <v>527</v>
      </c>
      <c r="F40" s="214">
        <v>0.2</v>
      </c>
      <c r="G40" s="151">
        <v>14.32</v>
      </c>
      <c r="H40" s="246">
        <f>F40*G40</f>
        <v>2.8640000000000003</v>
      </c>
    </row>
    <row r="41" spans="2:8" s="148" customFormat="1" ht="34.15" customHeight="1" x14ac:dyDescent="0.2">
      <c r="B41" s="245" t="s">
        <v>528</v>
      </c>
      <c r="C41" s="149" t="s">
        <v>529</v>
      </c>
      <c r="D41" s="167" t="s">
        <v>530</v>
      </c>
      <c r="E41" s="150" t="s">
        <v>531</v>
      </c>
      <c r="F41" s="214">
        <v>1</v>
      </c>
      <c r="G41" s="151">
        <v>22.79</v>
      </c>
      <c r="H41" s="246">
        <f>F41*G41</f>
        <v>22.79</v>
      </c>
    </row>
    <row r="42" spans="2:8" ht="8.25" customHeight="1" x14ac:dyDescent="0.2">
      <c r="B42" s="256" t="s">
        <v>504</v>
      </c>
      <c r="C42" s="200"/>
      <c r="D42" s="182"/>
      <c r="E42" s="182"/>
      <c r="F42" s="215"/>
      <c r="G42" s="183"/>
      <c r="H42" s="257">
        <f>H40</f>
        <v>2.8640000000000003</v>
      </c>
    </row>
    <row r="43" spans="2:8" ht="8.25" customHeight="1" x14ac:dyDescent="0.2">
      <c r="B43" s="256" t="s">
        <v>505</v>
      </c>
      <c r="C43" s="200"/>
      <c r="D43" s="182"/>
      <c r="E43" s="182"/>
      <c r="F43" s="215"/>
      <c r="G43" s="183"/>
      <c r="H43" s="257">
        <f>H41</f>
        <v>22.79</v>
      </c>
    </row>
    <row r="44" spans="2:8" ht="8.25" customHeight="1" x14ac:dyDescent="0.2">
      <c r="B44" s="247" t="s">
        <v>532</v>
      </c>
      <c r="C44" s="196"/>
      <c r="D44" s="182"/>
      <c r="E44" s="182"/>
      <c r="F44" s="215"/>
      <c r="G44" s="183"/>
      <c r="H44" s="257">
        <f>SUM(H42:H43)</f>
        <v>25.654</v>
      </c>
    </row>
    <row r="45" spans="2:8" x14ac:dyDescent="0.2">
      <c r="B45" s="262"/>
      <c r="C45" s="263"/>
      <c r="D45" s="233"/>
      <c r="E45" s="233"/>
      <c r="F45" s="264"/>
      <c r="G45" s="233"/>
      <c r="H45" s="265"/>
    </row>
    <row r="46" spans="2:8" ht="16.5" x14ac:dyDescent="0.2">
      <c r="B46" s="253" t="s">
        <v>473</v>
      </c>
      <c r="C46" s="180" t="s">
        <v>474</v>
      </c>
      <c r="D46" s="180" t="s">
        <v>475</v>
      </c>
      <c r="E46" s="181" t="s">
        <v>476</v>
      </c>
      <c r="F46" s="218" t="s">
        <v>477</v>
      </c>
      <c r="G46" s="181" t="s">
        <v>478</v>
      </c>
      <c r="H46" s="254" t="s">
        <v>479</v>
      </c>
    </row>
    <row r="47" spans="2:8" x14ac:dyDescent="0.2">
      <c r="B47" s="243" t="s">
        <v>522</v>
      </c>
      <c r="C47" s="327" t="s">
        <v>523</v>
      </c>
      <c r="D47" s="328"/>
      <c r="E47" s="328"/>
      <c r="F47" s="328"/>
      <c r="G47" s="328"/>
      <c r="H47" s="329"/>
    </row>
    <row r="48" spans="2:8" ht="24.75" x14ac:dyDescent="0.2">
      <c r="B48" s="243" t="s">
        <v>533</v>
      </c>
      <c r="C48" s="160" t="s">
        <v>534</v>
      </c>
      <c r="D48" s="159" t="s">
        <v>512</v>
      </c>
      <c r="E48" s="159" t="s">
        <v>526</v>
      </c>
      <c r="F48" s="330"/>
      <c r="G48" s="331"/>
      <c r="H48" s="332"/>
    </row>
    <row r="49" spans="2:8" x14ac:dyDescent="0.2">
      <c r="B49" s="245" t="s">
        <v>488</v>
      </c>
      <c r="C49" s="149" t="s">
        <v>489</v>
      </c>
      <c r="D49" s="167" t="s">
        <v>486</v>
      </c>
      <c r="E49" s="150" t="s">
        <v>527</v>
      </c>
      <c r="F49" s="214">
        <v>0.2</v>
      </c>
      <c r="G49" s="151">
        <v>14.32</v>
      </c>
      <c r="H49" s="246">
        <f>F49*G49</f>
        <v>2.8640000000000003</v>
      </c>
    </row>
    <row r="50" spans="2:8" ht="41.25" customHeight="1" x14ac:dyDescent="0.2">
      <c r="B50" s="245" t="s">
        <v>528</v>
      </c>
      <c r="C50" s="149" t="s">
        <v>529</v>
      </c>
      <c r="D50" s="167" t="s">
        <v>530</v>
      </c>
      <c r="E50" s="150" t="s">
        <v>531</v>
      </c>
      <c r="F50" s="214">
        <v>1</v>
      </c>
      <c r="G50" s="151">
        <v>22.79</v>
      </c>
      <c r="H50" s="246">
        <f>F50*G50</f>
        <v>22.79</v>
      </c>
    </row>
    <row r="51" spans="2:8" x14ac:dyDescent="0.2">
      <c r="B51" s="256" t="s">
        <v>504</v>
      </c>
      <c r="C51" s="200"/>
      <c r="D51" s="182"/>
      <c r="E51" s="182"/>
      <c r="F51" s="215"/>
      <c r="G51" s="183"/>
      <c r="H51" s="257">
        <f>H49</f>
        <v>2.8640000000000003</v>
      </c>
    </row>
    <row r="52" spans="2:8" x14ac:dyDescent="0.2">
      <c r="B52" s="256" t="s">
        <v>505</v>
      </c>
      <c r="C52" s="200"/>
      <c r="D52" s="182"/>
      <c r="E52" s="182"/>
      <c r="F52" s="215"/>
      <c r="G52" s="183"/>
      <c r="H52" s="257">
        <f>H50</f>
        <v>22.79</v>
      </c>
    </row>
    <row r="53" spans="2:8" ht="18.75" customHeight="1" x14ac:dyDescent="0.2">
      <c r="B53" s="247" t="s">
        <v>532</v>
      </c>
      <c r="C53" s="196"/>
      <c r="D53" s="182"/>
      <c r="E53" s="182"/>
      <c r="F53" s="215"/>
      <c r="G53" s="183"/>
      <c r="H53" s="257">
        <f>SUM(H51:H52)</f>
        <v>25.654</v>
      </c>
    </row>
    <row r="54" spans="2:8" s="153" customFormat="1" ht="13.15" customHeight="1" x14ac:dyDescent="0.2">
      <c r="B54" s="266"/>
      <c r="C54" s="161"/>
      <c r="D54" s="155"/>
      <c r="E54" s="155"/>
      <c r="F54" s="219"/>
      <c r="G54" s="156"/>
      <c r="H54" s="267"/>
    </row>
    <row r="55" spans="2:8" ht="21.75" customHeight="1" x14ac:dyDescent="0.2">
      <c r="B55" s="253" t="s">
        <v>473</v>
      </c>
      <c r="C55" s="180" t="s">
        <v>474</v>
      </c>
      <c r="D55" s="180" t="s">
        <v>475</v>
      </c>
      <c r="E55" s="181" t="s">
        <v>476</v>
      </c>
      <c r="F55" s="218" t="s">
        <v>477</v>
      </c>
      <c r="G55" s="181" t="s">
        <v>478</v>
      </c>
      <c r="H55" s="254" t="s">
        <v>479</v>
      </c>
    </row>
    <row r="56" spans="2:8" x14ac:dyDescent="0.2">
      <c r="B56" s="243" t="s">
        <v>522</v>
      </c>
      <c r="C56" s="327" t="s">
        <v>523</v>
      </c>
      <c r="D56" s="328"/>
      <c r="E56" s="328"/>
      <c r="F56" s="328"/>
      <c r="G56" s="328"/>
      <c r="H56" s="329"/>
    </row>
    <row r="57" spans="2:8" ht="24.75" x14ac:dyDescent="0.2">
      <c r="B57" s="243" t="s">
        <v>535</v>
      </c>
      <c r="C57" s="160" t="s">
        <v>536</v>
      </c>
      <c r="D57" s="159" t="s">
        <v>512</v>
      </c>
      <c r="E57" s="159" t="s">
        <v>526</v>
      </c>
      <c r="F57" s="330"/>
      <c r="G57" s="331"/>
      <c r="H57" s="332"/>
    </row>
    <row r="58" spans="2:8" x14ac:dyDescent="0.2">
      <c r="B58" s="245" t="s">
        <v>488</v>
      </c>
      <c r="C58" s="149" t="s">
        <v>489</v>
      </c>
      <c r="D58" s="167" t="s">
        <v>486</v>
      </c>
      <c r="E58" s="150" t="s">
        <v>527</v>
      </c>
      <c r="F58" s="214">
        <v>0.2</v>
      </c>
      <c r="G58" s="151">
        <v>14.32</v>
      </c>
      <c r="H58" s="246">
        <f>F58*G58</f>
        <v>2.8640000000000003</v>
      </c>
    </row>
    <row r="59" spans="2:8" ht="24.75" x14ac:dyDescent="0.2">
      <c r="B59" s="245" t="s">
        <v>528</v>
      </c>
      <c r="C59" s="149" t="s">
        <v>529</v>
      </c>
      <c r="D59" s="167" t="s">
        <v>530</v>
      </c>
      <c r="E59" s="150" t="s">
        <v>531</v>
      </c>
      <c r="F59" s="214">
        <v>1</v>
      </c>
      <c r="G59" s="151">
        <v>22.79</v>
      </c>
      <c r="H59" s="246">
        <f>F59*G59</f>
        <v>22.79</v>
      </c>
    </row>
    <row r="60" spans="2:8" x14ac:dyDescent="0.2">
      <c r="B60" s="256" t="s">
        <v>504</v>
      </c>
      <c r="C60" s="200"/>
      <c r="D60" s="182"/>
      <c r="E60" s="182"/>
      <c r="F60" s="215"/>
      <c r="G60" s="183"/>
      <c r="H60" s="257">
        <f>H58</f>
        <v>2.8640000000000003</v>
      </c>
    </row>
    <row r="61" spans="2:8" x14ac:dyDescent="0.2">
      <c r="B61" s="256" t="s">
        <v>505</v>
      </c>
      <c r="C61" s="200"/>
      <c r="D61" s="182"/>
      <c r="E61" s="182"/>
      <c r="F61" s="215"/>
      <c r="G61" s="183"/>
      <c r="H61" s="257">
        <f>H59</f>
        <v>22.79</v>
      </c>
    </row>
    <row r="62" spans="2:8" ht="18.75" customHeight="1" x14ac:dyDescent="0.2">
      <c r="B62" s="247" t="s">
        <v>532</v>
      </c>
      <c r="C62" s="196"/>
      <c r="D62" s="182"/>
      <c r="E62" s="182"/>
      <c r="F62" s="215"/>
      <c r="G62" s="183"/>
      <c r="H62" s="257">
        <f>SUM(H60:H61)</f>
        <v>25.654</v>
      </c>
    </row>
    <row r="63" spans="2:8" s="153" customFormat="1" ht="13.15" customHeight="1" x14ac:dyDescent="0.2">
      <c r="B63" s="266"/>
      <c r="C63" s="161"/>
      <c r="D63" s="155"/>
      <c r="E63" s="155"/>
      <c r="F63" s="219"/>
      <c r="G63" s="156"/>
      <c r="H63" s="267"/>
    </row>
    <row r="64" spans="2:8" ht="18.75" customHeight="1" x14ac:dyDescent="0.2">
      <c r="B64" s="253" t="s">
        <v>473</v>
      </c>
      <c r="C64" s="180" t="s">
        <v>474</v>
      </c>
      <c r="D64" s="180" t="s">
        <v>475</v>
      </c>
      <c r="E64" s="181" t="s">
        <v>476</v>
      </c>
      <c r="F64" s="218" t="s">
        <v>477</v>
      </c>
      <c r="G64" s="181" t="s">
        <v>478</v>
      </c>
      <c r="H64" s="254" t="s">
        <v>479</v>
      </c>
    </row>
    <row r="65" spans="2:9" x14ac:dyDescent="0.2">
      <c r="B65" s="243" t="s">
        <v>522</v>
      </c>
      <c r="C65" s="327" t="s">
        <v>523</v>
      </c>
      <c r="D65" s="328"/>
      <c r="E65" s="328"/>
      <c r="F65" s="328"/>
      <c r="G65" s="328"/>
      <c r="H65" s="329"/>
    </row>
    <row r="66" spans="2:9" ht="24.75" x14ac:dyDescent="0.2">
      <c r="B66" s="243" t="s">
        <v>537</v>
      </c>
      <c r="C66" s="160" t="s">
        <v>538</v>
      </c>
      <c r="D66" s="159" t="s">
        <v>512</v>
      </c>
      <c r="E66" s="159" t="s">
        <v>526</v>
      </c>
      <c r="F66" s="330"/>
      <c r="G66" s="331"/>
      <c r="H66" s="332"/>
    </row>
    <row r="67" spans="2:9" x14ac:dyDescent="0.2">
      <c r="B67" s="268" t="s">
        <v>488</v>
      </c>
      <c r="C67" s="162" t="s">
        <v>489</v>
      </c>
      <c r="D67" s="150" t="s">
        <v>486</v>
      </c>
      <c r="E67" s="150" t="s">
        <v>527</v>
      </c>
      <c r="F67" s="214">
        <v>0.1</v>
      </c>
      <c r="G67" s="151">
        <v>14.32</v>
      </c>
      <c r="H67" s="246">
        <f>F67*G67</f>
        <v>1.4320000000000002</v>
      </c>
    </row>
    <row r="68" spans="2:9" ht="35.25" customHeight="1" x14ac:dyDescent="0.2">
      <c r="B68" s="268" t="s">
        <v>539</v>
      </c>
      <c r="C68" s="162" t="s">
        <v>540</v>
      </c>
      <c r="D68" s="150" t="s">
        <v>530</v>
      </c>
      <c r="E68" s="150" t="s">
        <v>531</v>
      </c>
      <c r="F68" s="214">
        <v>1</v>
      </c>
      <c r="G68" s="151">
        <v>21.06</v>
      </c>
      <c r="H68" s="246">
        <f>F68*G68</f>
        <v>21.06</v>
      </c>
    </row>
    <row r="69" spans="2:9" x14ac:dyDescent="0.2">
      <c r="B69" s="333" t="s">
        <v>504</v>
      </c>
      <c r="C69" s="334"/>
      <c r="D69" s="334"/>
      <c r="E69" s="334"/>
      <c r="F69" s="334"/>
      <c r="G69" s="335"/>
      <c r="H69" s="257">
        <f>H67</f>
        <v>1.4320000000000002</v>
      </c>
    </row>
    <row r="70" spans="2:9" x14ac:dyDescent="0.2">
      <c r="B70" s="333" t="s">
        <v>505</v>
      </c>
      <c r="C70" s="334"/>
      <c r="D70" s="334"/>
      <c r="E70" s="334"/>
      <c r="F70" s="334"/>
      <c r="G70" s="335"/>
      <c r="H70" s="257">
        <f>H68</f>
        <v>21.06</v>
      </c>
    </row>
    <row r="71" spans="2:9" ht="13.15" customHeight="1" x14ac:dyDescent="0.2">
      <c r="B71" s="333" t="s">
        <v>532</v>
      </c>
      <c r="C71" s="334"/>
      <c r="D71" s="334"/>
      <c r="E71" s="334"/>
      <c r="F71" s="334"/>
      <c r="G71" s="335"/>
      <c r="H71" s="257">
        <f>SUM(H69:H70)</f>
        <v>22.491999999999997</v>
      </c>
    </row>
    <row r="72" spans="2:9" ht="13.15" customHeight="1" x14ac:dyDescent="0.2">
      <c r="B72" s="269"/>
      <c r="C72" s="197"/>
      <c r="D72" s="197"/>
      <c r="E72" s="197"/>
      <c r="F72" s="222"/>
      <c r="G72" s="198"/>
      <c r="H72" s="270"/>
      <c r="I72" s="199"/>
    </row>
    <row r="73" spans="2:9" ht="16.5" x14ac:dyDescent="0.2">
      <c r="B73" s="253" t="s">
        <v>473</v>
      </c>
      <c r="C73" s="180" t="s">
        <v>474</v>
      </c>
      <c r="D73" s="180" t="s">
        <v>475</v>
      </c>
      <c r="E73" s="181" t="s">
        <v>476</v>
      </c>
      <c r="F73" s="218" t="s">
        <v>477</v>
      </c>
      <c r="G73" s="181" t="s">
        <v>478</v>
      </c>
      <c r="H73" s="254" t="s">
        <v>479</v>
      </c>
    </row>
    <row r="74" spans="2:9" x14ac:dyDescent="0.2">
      <c r="B74" s="243" t="s">
        <v>522</v>
      </c>
      <c r="C74" s="327" t="s">
        <v>523</v>
      </c>
      <c r="D74" s="328"/>
      <c r="E74" s="328"/>
      <c r="F74" s="328"/>
      <c r="G74" s="328"/>
      <c r="H74" s="329"/>
    </row>
    <row r="75" spans="2:9" ht="24.75" x14ac:dyDescent="0.2">
      <c r="B75" s="243" t="s">
        <v>541</v>
      </c>
      <c r="C75" s="160" t="s">
        <v>542</v>
      </c>
      <c r="D75" s="159" t="s">
        <v>512</v>
      </c>
      <c r="E75" s="159" t="s">
        <v>526</v>
      </c>
      <c r="F75" s="330"/>
      <c r="G75" s="331"/>
      <c r="H75" s="332"/>
    </row>
    <row r="76" spans="2:9" x14ac:dyDescent="0.2">
      <c r="B76" s="268" t="s">
        <v>488</v>
      </c>
      <c r="C76" s="162" t="s">
        <v>489</v>
      </c>
      <c r="D76" s="150" t="s">
        <v>486</v>
      </c>
      <c r="E76" s="150" t="s">
        <v>527</v>
      </c>
      <c r="F76" s="214">
        <v>0.1</v>
      </c>
      <c r="G76" s="151">
        <v>14.32</v>
      </c>
      <c r="H76" s="246">
        <f>F76*G76</f>
        <v>1.4320000000000002</v>
      </c>
    </row>
    <row r="77" spans="2:9" ht="24.75" x14ac:dyDescent="0.2">
      <c r="B77" s="268" t="s">
        <v>539</v>
      </c>
      <c r="C77" s="162" t="s">
        <v>540</v>
      </c>
      <c r="D77" s="150" t="s">
        <v>530</v>
      </c>
      <c r="E77" s="150" t="s">
        <v>531</v>
      </c>
      <c r="F77" s="214">
        <v>1</v>
      </c>
      <c r="G77" s="151">
        <v>21.06</v>
      </c>
      <c r="H77" s="246">
        <f>F77*G77</f>
        <v>21.06</v>
      </c>
    </row>
    <row r="78" spans="2:9" x14ac:dyDescent="0.2">
      <c r="B78" s="333" t="s">
        <v>504</v>
      </c>
      <c r="C78" s="334"/>
      <c r="D78" s="334"/>
      <c r="E78" s="334"/>
      <c r="F78" s="334"/>
      <c r="G78" s="335"/>
      <c r="H78" s="257">
        <f>H76</f>
        <v>1.4320000000000002</v>
      </c>
    </row>
    <row r="79" spans="2:9" x14ac:dyDescent="0.2">
      <c r="B79" s="333" t="s">
        <v>505</v>
      </c>
      <c r="C79" s="334"/>
      <c r="D79" s="334"/>
      <c r="E79" s="334"/>
      <c r="F79" s="334"/>
      <c r="G79" s="335"/>
      <c r="H79" s="257">
        <f>H77</f>
        <v>21.06</v>
      </c>
    </row>
    <row r="80" spans="2:9" ht="12.75" customHeight="1" x14ac:dyDescent="0.2">
      <c r="B80" s="333" t="s">
        <v>532</v>
      </c>
      <c r="C80" s="334"/>
      <c r="D80" s="334"/>
      <c r="E80" s="334"/>
      <c r="F80" s="334"/>
      <c r="G80" s="335"/>
      <c r="H80" s="257">
        <f>SUM(H78:H79)</f>
        <v>22.491999999999997</v>
      </c>
    </row>
    <row r="81" spans="2:8" s="199" customFormat="1" x14ac:dyDescent="0.2">
      <c r="B81" s="269"/>
      <c r="C81" s="197"/>
      <c r="D81" s="197"/>
      <c r="E81" s="197"/>
      <c r="F81" s="222"/>
      <c r="G81" s="198"/>
      <c r="H81" s="270"/>
    </row>
    <row r="82" spans="2:8" ht="16.5" x14ac:dyDescent="0.2">
      <c r="B82" s="253" t="s">
        <v>473</v>
      </c>
      <c r="C82" s="180" t="s">
        <v>474</v>
      </c>
      <c r="D82" s="180" t="s">
        <v>475</v>
      </c>
      <c r="E82" s="181" t="s">
        <v>476</v>
      </c>
      <c r="F82" s="218" t="s">
        <v>477</v>
      </c>
      <c r="G82" s="181" t="s">
        <v>478</v>
      </c>
      <c r="H82" s="254" t="s">
        <v>479</v>
      </c>
    </row>
    <row r="83" spans="2:8" x14ac:dyDescent="0.2">
      <c r="B83" s="243" t="s">
        <v>522</v>
      </c>
      <c r="C83" s="327" t="s">
        <v>523</v>
      </c>
      <c r="D83" s="328"/>
      <c r="E83" s="328"/>
      <c r="F83" s="328"/>
      <c r="G83" s="328"/>
      <c r="H83" s="329"/>
    </row>
    <row r="84" spans="2:8" ht="24.75" x14ac:dyDescent="0.2">
      <c r="B84" s="243" t="s">
        <v>543</v>
      </c>
      <c r="C84" s="160" t="s">
        <v>544</v>
      </c>
      <c r="D84" s="159" t="s">
        <v>512</v>
      </c>
      <c r="E84" s="159" t="s">
        <v>526</v>
      </c>
      <c r="F84" s="330"/>
      <c r="G84" s="331"/>
      <c r="H84" s="332"/>
    </row>
    <row r="85" spans="2:8" x14ac:dyDescent="0.2">
      <c r="B85" s="268" t="s">
        <v>488</v>
      </c>
      <c r="C85" s="162" t="s">
        <v>489</v>
      </c>
      <c r="D85" s="150" t="s">
        <v>486</v>
      </c>
      <c r="E85" s="150" t="s">
        <v>527</v>
      </c>
      <c r="F85" s="214">
        <v>0.1</v>
      </c>
      <c r="G85" s="151">
        <v>14.32</v>
      </c>
      <c r="H85" s="246">
        <f>F85*G85</f>
        <v>1.4320000000000002</v>
      </c>
    </row>
    <row r="86" spans="2:8" ht="24.75" x14ac:dyDescent="0.2">
      <c r="B86" s="268" t="s">
        <v>539</v>
      </c>
      <c r="C86" s="162" t="s">
        <v>540</v>
      </c>
      <c r="D86" s="150" t="s">
        <v>530</v>
      </c>
      <c r="E86" s="150" t="s">
        <v>531</v>
      </c>
      <c r="F86" s="214">
        <v>1</v>
      </c>
      <c r="G86" s="151">
        <v>21.06</v>
      </c>
      <c r="H86" s="246">
        <f>F86*G86</f>
        <v>21.06</v>
      </c>
    </row>
    <row r="87" spans="2:8" x14ac:dyDescent="0.2">
      <c r="B87" s="333" t="s">
        <v>504</v>
      </c>
      <c r="C87" s="334"/>
      <c r="D87" s="334"/>
      <c r="E87" s="334"/>
      <c r="F87" s="334"/>
      <c r="G87" s="335"/>
      <c r="H87" s="257">
        <f>H85</f>
        <v>1.4320000000000002</v>
      </c>
    </row>
    <row r="88" spans="2:8" x14ac:dyDescent="0.2">
      <c r="B88" s="333" t="s">
        <v>505</v>
      </c>
      <c r="C88" s="334"/>
      <c r="D88" s="334"/>
      <c r="E88" s="334"/>
      <c r="F88" s="334"/>
      <c r="G88" s="335"/>
      <c r="H88" s="257">
        <f>H86</f>
        <v>21.06</v>
      </c>
    </row>
    <row r="89" spans="2:8" ht="12.75" customHeight="1" x14ac:dyDescent="0.2">
      <c r="B89" s="333" t="s">
        <v>532</v>
      </c>
      <c r="C89" s="334"/>
      <c r="D89" s="334"/>
      <c r="E89" s="334"/>
      <c r="F89" s="334"/>
      <c r="G89" s="335"/>
      <c r="H89" s="257">
        <f>SUM(H87:H88)</f>
        <v>22.491999999999997</v>
      </c>
    </row>
    <row r="90" spans="2:8" x14ac:dyDescent="0.2">
      <c r="B90" s="262"/>
      <c r="C90" s="263"/>
      <c r="D90" s="233"/>
      <c r="E90" s="233"/>
      <c r="F90" s="264"/>
      <c r="G90" s="233"/>
      <c r="H90" s="265"/>
    </row>
    <row r="91" spans="2:8" ht="16.5" x14ac:dyDescent="0.2">
      <c r="B91" s="253" t="s">
        <v>473</v>
      </c>
      <c r="C91" s="180" t="s">
        <v>474</v>
      </c>
      <c r="D91" s="180" t="s">
        <v>475</v>
      </c>
      <c r="E91" s="181" t="s">
        <v>476</v>
      </c>
      <c r="F91" s="218" t="s">
        <v>477</v>
      </c>
      <c r="G91" s="181" t="s">
        <v>478</v>
      </c>
      <c r="H91" s="254" t="s">
        <v>479</v>
      </c>
    </row>
    <row r="92" spans="2:8" x14ac:dyDescent="0.2">
      <c r="B92" s="243" t="s">
        <v>522</v>
      </c>
      <c r="C92" s="327" t="s">
        <v>523</v>
      </c>
      <c r="D92" s="328"/>
      <c r="E92" s="328"/>
      <c r="F92" s="328"/>
      <c r="G92" s="328"/>
      <c r="H92" s="329"/>
    </row>
    <row r="93" spans="2:8" ht="24.75" x14ac:dyDescent="0.2">
      <c r="B93" s="243" t="s">
        <v>545</v>
      </c>
      <c r="C93" s="160" t="s">
        <v>546</v>
      </c>
      <c r="D93" s="159" t="s">
        <v>512</v>
      </c>
      <c r="E93" s="159" t="s">
        <v>526</v>
      </c>
      <c r="F93" s="330"/>
      <c r="G93" s="331"/>
      <c r="H93" s="332"/>
    </row>
    <row r="94" spans="2:8" x14ac:dyDescent="0.2">
      <c r="B94" s="268" t="s">
        <v>488</v>
      </c>
      <c r="C94" s="162" t="s">
        <v>489</v>
      </c>
      <c r="D94" s="150" t="s">
        <v>486</v>
      </c>
      <c r="E94" s="150" t="s">
        <v>527</v>
      </c>
      <c r="F94" s="214">
        <v>0.1</v>
      </c>
      <c r="G94" s="151">
        <v>14.32</v>
      </c>
      <c r="H94" s="246">
        <f>F94*G94</f>
        <v>1.4320000000000002</v>
      </c>
    </row>
    <row r="95" spans="2:8" ht="24.75" x14ac:dyDescent="0.2">
      <c r="B95" s="268" t="s">
        <v>539</v>
      </c>
      <c r="C95" s="162" t="s">
        <v>540</v>
      </c>
      <c r="D95" s="150" t="s">
        <v>530</v>
      </c>
      <c r="E95" s="150" t="s">
        <v>531</v>
      </c>
      <c r="F95" s="214">
        <v>1</v>
      </c>
      <c r="G95" s="151">
        <v>21.06</v>
      </c>
      <c r="H95" s="246">
        <f>F95*G95</f>
        <v>21.06</v>
      </c>
    </row>
    <row r="96" spans="2:8" x14ac:dyDescent="0.2">
      <c r="B96" s="333" t="s">
        <v>504</v>
      </c>
      <c r="C96" s="334"/>
      <c r="D96" s="334"/>
      <c r="E96" s="334"/>
      <c r="F96" s="334"/>
      <c r="G96" s="335"/>
      <c r="H96" s="257">
        <f>H94</f>
        <v>1.4320000000000002</v>
      </c>
    </row>
    <row r="97" spans="2:8" x14ac:dyDescent="0.2">
      <c r="B97" s="333" t="s">
        <v>505</v>
      </c>
      <c r="C97" s="334"/>
      <c r="D97" s="334"/>
      <c r="E97" s="334"/>
      <c r="F97" s="334"/>
      <c r="G97" s="335"/>
      <c r="H97" s="257">
        <f>H95</f>
        <v>21.06</v>
      </c>
    </row>
    <row r="98" spans="2:8" x14ac:dyDescent="0.2">
      <c r="B98" s="333" t="s">
        <v>532</v>
      </c>
      <c r="C98" s="334"/>
      <c r="D98" s="334"/>
      <c r="E98" s="334"/>
      <c r="F98" s="334"/>
      <c r="G98" s="335"/>
      <c r="H98" s="257">
        <f>SUM(H96:H97)</f>
        <v>22.491999999999997</v>
      </c>
    </row>
    <row r="99" spans="2:8" x14ac:dyDescent="0.2">
      <c r="B99" s="269"/>
      <c r="C99" s="197"/>
      <c r="D99" s="197"/>
      <c r="E99" s="197"/>
      <c r="F99" s="222"/>
      <c r="G99" s="198"/>
      <c r="H99" s="270"/>
    </row>
    <row r="100" spans="2:8" ht="16.5" x14ac:dyDescent="0.2">
      <c r="B100" s="253" t="s">
        <v>473</v>
      </c>
      <c r="C100" s="180" t="s">
        <v>474</v>
      </c>
      <c r="D100" s="180" t="s">
        <v>475</v>
      </c>
      <c r="E100" s="181" t="s">
        <v>476</v>
      </c>
      <c r="F100" s="218" t="s">
        <v>477</v>
      </c>
      <c r="G100" s="181" t="s">
        <v>478</v>
      </c>
      <c r="H100" s="254" t="s">
        <v>479</v>
      </c>
    </row>
    <row r="101" spans="2:8" x14ac:dyDescent="0.2">
      <c r="B101" s="243" t="s">
        <v>522</v>
      </c>
      <c r="C101" s="327" t="s">
        <v>523</v>
      </c>
      <c r="D101" s="328"/>
      <c r="E101" s="328"/>
      <c r="F101" s="328"/>
      <c r="G101" s="328"/>
      <c r="H101" s="329"/>
    </row>
    <row r="102" spans="2:8" ht="27.75" customHeight="1" x14ac:dyDescent="0.2">
      <c r="B102" s="243" t="s">
        <v>547</v>
      </c>
      <c r="C102" s="160" t="s">
        <v>548</v>
      </c>
      <c r="D102" s="159" t="s">
        <v>512</v>
      </c>
      <c r="E102" s="159" t="s">
        <v>526</v>
      </c>
      <c r="F102" s="330"/>
      <c r="G102" s="331"/>
      <c r="H102" s="332"/>
    </row>
    <row r="103" spans="2:8" x14ac:dyDescent="0.2">
      <c r="B103" s="268" t="s">
        <v>488</v>
      </c>
      <c r="C103" s="162" t="s">
        <v>489</v>
      </c>
      <c r="D103" s="150" t="s">
        <v>486</v>
      </c>
      <c r="E103" s="150" t="s">
        <v>527</v>
      </c>
      <c r="F103" s="214">
        <v>0.2</v>
      </c>
      <c r="G103" s="151">
        <v>14.32</v>
      </c>
      <c r="H103" s="246">
        <f>F103*G103</f>
        <v>2.8640000000000003</v>
      </c>
    </row>
    <row r="104" spans="2:8" ht="24.75" x14ac:dyDescent="0.2">
      <c r="B104" s="268" t="s">
        <v>528</v>
      </c>
      <c r="C104" s="162" t="s">
        <v>529</v>
      </c>
      <c r="D104" s="150" t="s">
        <v>530</v>
      </c>
      <c r="E104" s="150" t="s">
        <v>531</v>
      </c>
      <c r="F104" s="214">
        <v>1</v>
      </c>
      <c r="G104" s="151">
        <v>22.79</v>
      </c>
      <c r="H104" s="246">
        <f>F104*G104</f>
        <v>22.79</v>
      </c>
    </row>
    <row r="105" spans="2:8" x14ac:dyDescent="0.2">
      <c r="B105" s="333" t="s">
        <v>504</v>
      </c>
      <c r="C105" s="334"/>
      <c r="D105" s="334"/>
      <c r="E105" s="334"/>
      <c r="F105" s="334"/>
      <c r="G105" s="335"/>
      <c r="H105" s="257">
        <f>H103</f>
        <v>2.8640000000000003</v>
      </c>
    </row>
    <row r="106" spans="2:8" x14ac:dyDescent="0.2">
      <c r="B106" s="333" t="s">
        <v>505</v>
      </c>
      <c r="C106" s="334"/>
      <c r="D106" s="334"/>
      <c r="E106" s="334"/>
      <c r="F106" s="334"/>
      <c r="G106" s="335"/>
      <c r="H106" s="257">
        <f>H104</f>
        <v>22.79</v>
      </c>
    </row>
    <row r="107" spans="2:8" x14ac:dyDescent="0.2">
      <c r="B107" s="333" t="s">
        <v>532</v>
      </c>
      <c r="C107" s="334"/>
      <c r="D107" s="334"/>
      <c r="E107" s="334"/>
      <c r="F107" s="334"/>
      <c r="G107" s="335"/>
      <c r="H107" s="257">
        <f>SUM(H105:H106)</f>
        <v>25.654</v>
      </c>
    </row>
    <row r="108" spans="2:8" s="199" customFormat="1" x14ac:dyDescent="0.2">
      <c r="B108" s="269"/>
      <c r="C108" s="197"/>
      <c r="D108" s="197"/>
      <c r="E108" s="197"/>
      <c r="F108" s="222"/>
      <c r="G108" s="198"/>
      <c r="H108" s="270"/>
    </row>
    <row r="109" spans="2:8" ht="19.5" customHeight="1" x14ac:dyDescent="0.2">
      <c r="B109" s="253" t="s">
        <v>473</v>
      </c>
      <c r="C109" s="180" t="s">
        <v>474</v>
      </c>
      <c r="D109" s="180" t="s">
        <v>475</v>
      </c>
      <c r="E109" s="181" t="s">
        <v>476</v>
      </c>
      <c r="F109" s="218" t="s">
        <v>477</v>
      </c>
      <c r="G109" s="181" t="s">
        <v>478</v>
      </c>
      <c r="H109" s="254" t="s">
        <v>479</v>
      </c>
    </row>
    <row r="110" spans="2:8" x14ac:dyDescent="0.2">
      <c r="B110" s="243" t="s">
        <v>522</v>
      </c>
      <c r="C110" s="327" t="s">
        <v>523</v>
      </c>
      <c r="D110" s="328"/>
      <c r="E110" s="328"/>
      <c r="F110" s="328"/>
      <c r="G110" s="328"/>
      <c r="H110" s="329"/>
    </row>
    <row r="111" spans="2:8" ht="16.5" x14ac:dyDescent="0.2">
      <c r="B111" s="243" t="s">
        <v>549</v>
      </c>
      <c r="C111" s="144" t="s">
        <v>550</v>
      </c>
      <c r="D111" s="159" t="s">
        <v>512</v>
      </c>
      <c r="E111" s="159" t="s">
        <v>526</v>
      </c>
      <c r="F111" s="330"/>
      <c r="G111" s="331"/>
      <c r="H111" s="332"/>
    </row>
    <row r="112" spans="2:8" ht="24.75" x14ac:dyDescent="0.2">
      <c r="B112" s="268" t="s">
        <v>551</v>
      </c>
      <c r="C112" s="160" t="s">
        <v>552</v>
      </c>
      <c r="D112" s="150" t="s">
        <v>530</v>
      </c>
      <c r="E112" s="150" t="s">
        <v>553</v>
      </c>
      <c r="F112" s="214">
        <v>1</v>
      </c>
      <c r="G112" s="163">
        <v>1016.28</v>
      </c>
      <c r="H112" s="271">
        <f>F112*G112</f>
        <v>1016.28</v>
      </c>
    </row>
    <row r="113" spans="2:8" x14ac:dyDescent="0.2">
      <c r="B113" s="333" t="s">
        <v>504</v>
      </c>
      <c r="C113" s="334"/>
      <c r="D113" s="334"/>
      <c r="E113" s="334"/>
      <c r="F113" s="334"/>
      <c r="G113" s="335"/>
      <c r="H113" s="257">
        <v>0</v>
      </c>
    </row>
    <row r="114" spans="2:8" x14ac:dyDescent="0.2">
      <c r="B114" s="333" t="s">
        <v>505</v>
      </c>
      <c r="C114" s="334"/>
      <c r="D114" s="334"/>
      <c r="E114" s="334"/>
      <c r="F114" s="334"/>
      <c r="G114" s="335"/>
      <c r="H114" s="248">
        <f>H112</f>
        <v>1016.28</v>
      </c>
    </row>
    <row r="115" spans="2:8" x14ac:dyDescent="0.2">
      <c r="B115" s="333" t="s">
        <v>554</v>
      </c>
      <c r="C115" s="334"/>
      <c r="D115" s="334"/>
      <c r="E115" s="334"/>
      <c r="F115" s="334"/>
      <c r="G115" s="335"/>
      <c r="H115" s="248">
        <f>SUM(H113:H114)</f>
        <v>1016.28</v>
      </c>
    </row>
    <row r="116" spans="2:8" s="199" customFormat="1" x14ac:dyDescent="0.2">
      <c r="B116" s="269"/>
      <c r="C116" s="197"/>
      <c r="D116" s="197"/>
      <c r="E116" s="197"/>
      <c r="F116" s="222"/>
      <c r="G116" s="198"/>
      <c r="H116" s="272"/>
    </row>
    <row r="117" spans="2:8" ht="16.5" x14ac:dyDescent="0.2">
      <c r="B117" s="253" t="s">
        <v>473</v>
      </c>
      <c r="C117" s="180" t="s">
        <v>474</v>
      </c>
      <c r="D117" s="180" t="s">
        <v>475</v>
      </c>
      <c r="E117" s="181" t="s">
        <v>476</v>
      </c>
      <c r="F117" s="218" t="s">
        <v>477</v>
      </c>
      <c r="G117" s="181" t="s">
        <v>478</v>
      </c>
      <c r="H117" s="254" t="s">
        <v>479</v>
      </c>
    </row>
    <row r="118" spans="2:8" x14ac:dyDescent="0.2">
      <c r="B118" s="243" t="s">
        <v>522</v>
      </c>
      <c r="C118" s="327" t="s">
        <v>523</v>
      </c>
      <c r="D118" s="328"/>
      <c r="E118" s="328"/>
      <c r="F118" s="328"/>
      <c r="G118" s="328"/>
      <c r="H118" s="329"/>
    </row>
    <row r="119" spans="2:8" ht="16.5" x14ac:dyDescent="0.2">
      <c r="B119" s="243" t="s">
        <v>555</v>
      </c>
      <c r="C119" s="160" t="s">
        <v>556</v>
      </c>
      <c r="D119" s="159" t="s">
        <v>512</v>
      </c>
      <c r="E119" s="159" t="s">
        <v>526</v>
      </c>
      <c r="F119" s="330"/>
      <c r="G119" s="331"/>
      <c r="H119" s="332"/>
    </row>
    <row r="120" spans="2:8" x14ac:dyDescent="0.2">
      <c r="B120" s="268" t="s">
        <v>492</v>
      </c>
      <c r="C120" s="162" t="s">
        <v>557</v>
      </c>
      <c r="D120" s="150" t="s">
        <v>486</v>
      </c>
      <c r="E120" s="150" t="s">
        <v>487</v>
      </c>
      <c r="F120" s="214">
        <v>3.23</v>
      </c>
      <c r="G120" s="151">
        <v>15.21</v>
      </c>
      <c r="H120" s="246">
        <f>F120*G120</f>
        <v>49.128300000000003</v>
      </c>
    </row>
    <row r="121" spans="2:8" x14ac:dyDescent="0.2">
      <c r="B121" s="268" t="s">
        <v>490</v>
      </c>
      <c r="C121" s="162" t="s">
        <v>491</v>
      </c>
      <c r="D121" s="150" t="s">
        <v>486</v>
      </c>
      <c r="E121" s="150" t="s">
        <v>487</v>
      </c>
      <c r="F121" s="214">
        <v>3.2290000000000001</v>
      </c>
      <c r="G121" s="151">
        <v>19.37</v>
      </c>
      <c r="H121" s="246">
        <f>F121*G121</f>
        <v>62.545730000000006</v>
      </c>
    </row>
    <row r="122" spans="2:8" x14ac:dyDescent="0.2">
      <c r="B122" s="333" t="s">
        <v>894</v>
      </c>
      <c r="C122" s="334"/>
      <c r="D122" s="334"/>
      <c r="E122" s="334"/>
      <c r="F122" s="334"/>
      <c r="G122" s="335"/>
      <c r="H122" s="273">
        <f>SUM(H120:H121)</f>
        <v>111.67403000000002</v>
      </c>
    </row>
    <row r="123" spans="2:8" x14ac:dyDescent="0.2">
      <c r="B123" s="333" t="s">
        <v>895</v>
      </c>
      <c r="C123" s="334"/>
      <c r="D123" s="334"/>
      <c r="E123" s="334"/>
      <c r="F123" s="334"/>
      <c r="G123" s="335"/>
      <c r="H123" s="273">
        <v>0</v>
      </c>
    </row>
    <row r="124" spans="2:8" x14ac:dyDescent="0.2">
      <c r="B124" s="333" t="s">
        <v>897</v>
      </c>
      <c r="C124" s="334"/>
      <c r="D124" s="334"/>
      <c r="E124" s="334"/>
      <c r="F124" s="334"/>
      <c r="G124" s="335"/>
      <c r="H124" s="273">
        <f>SUM(H122:H123)</f>
        <v>111.67403000000002</v>
      </c>
    </row>
    <row r="125" spans="2:8" s="199" customFormat="1" x14ac:dyDescent="0.2">
      <c r="B125" s="269"/>
      <c r="C125" s="197"/>
      <c r="D125" s="197"/>
      <c r="E125" s="197"/>
      <c r="F125" s="222"/>
      <c r="G125" s="198"/>
      <c r="H125" s="270"/>
    </row>
    <row r="126" spans="2:8" ht="16.5" x14ac:dyDescent="0.2">
      <c r="B126" s="253" t="s">
        <v>473</v>
      </c>
      <c r="C126" s="180" t="s">
        <v>474</v>
      </c>
      <c r="D126" s="180" t="s">
        <v>475</v>
      </c>
      <c r="E126" s="181" t="s">
        <v>476</v>
      </c>
      <c r="F126" s="218" t="s">
        <v>477</v>
      </c>
      <c r="G126" s="181" t="s">
        <v>478</v>
      </c>
      <c r="H126" s="254" t="s">
        <v>479</v>
      </c>
    </row>
    <row r="127" spans="2:8" x14ac:dyDescent="0.2">
      <c r="B127" s="243" t="s">
        <v>522</v>
      </c>
      <c r="C127" s="327" t="s">
        <v>523</v>
      </c>
      <c r="D127" s="328"/>
      <c r="E127" s="328"/>
      <c r="F127" s="328"/>
      <c r="G127" s="328"/>
      <c r="H127" s="329"/>
    </row>
    <row r="128" spans="2:8" ht="24.75" x14ac:dyDescent="0.2">
      <c r="B128" s="243" t="s">
        <v>558</v>
      </c>
      <c r="C128" s="160" t="s">
        <v>559</v>
      </c>
      <c r="D128" s="159" t="s">
        <v>512</v>
      </c>
      <c r="E128" s="159" t="s">
        <v>526</v>
      </c>
      <c r="F128" s="330"/>
      <c r="G128" s="331"/>
      <c r="H128" s="332"/>
    </row>
    <row r="129" spans="2:8" x14ac:dyDescent="0.2">
      <c r="B129" s="268" t="s">
        <v>488</v>
      </c>
      <c r="C129" s="162" t="s">
        <v>489</v>
      </c>
      <c r="D129" s="150" t="s">
        <v>486</v>
      </c>
      <c r="E129" s="150" t="s">
        <v>527</v>
      </c>
      <c r="F129" s="214">
        <v>0.2</v>
      </c>
      <c r="G129" s="151">
        <v>14.32</v>
      </c>
      <c r="H129" s="246">
        <f>F129*G129</f>
        <v>2.8640000000000003</v>
      </c>
    </row>
    <row r="130" spans="2:8" ht="24.75" x14ac:dyDescent="0.2">
      <c r="B130" s="268" t="s">
        <v>528</v>
      </c>
      <c r="C130" s="162" t="s">
        <v>529</v>
      </c>
      <c r="D130" s="150" t="s">
        <v>530</v>
      </c>
      <c r="E130" s="150" t="s">
        <v>531</v>
      </c>
      <c r="F130" s="214">
        <v>1</v>
      </c>
      <c r="G130" s="151">
        <v>22.79</v>
      </c>
      <c r="H130" s="246">
        <f>F130*G130</f>
        <v>22.79</v>
      </c>
    </row>
    <row r="131" spans="2:8" x14ac:dyDescent="0.2">
      <c r="B131" s="333" t="s">
        <v>504</v>
      </c>
      <c r="C131" s="334"/>
      <c r="D131" s="334"/>
      <c r="E131" s="334"/>
      <c r="F131" s="334"/>
      <c r="G131" s="335"/>
      <c r="H131" s="257">
        <f>H129</f>
        <v>2.8640000000000003</v>
      </c>
    </row>
    <row r="132" spans="2:8" x14ac:dyDescent="0.2">
      <c r="B132" s="333" t="s">
        <v>505</v>
      </c>
      <c r="C132" s="334"/>
      <c r="D132" s="334"/>
      <c r="E132" s="334"/>
      <c r="F132" s="334"/>
      <c r="G132" s="335"/>
      <c r="H132" s="257">
        <f>H130</f>
        <v>22.79</v>
      </c>
    </row>
    <row r="133" spans="2:8" x14ac:dyDescent="0.2">
      <c r="B133" s="333" t="s">
        <v>532</v>
      </c>
      <c r="C133" s="334"/>
      <c r="D133" s="334"/>
      <c r="E133" s="334"/>
      <c r="F133" s="334"/>
      <c r="G133" s="335"/>
      <c r="H133" s="257">
        <f>SUM(H131:H132)</f>
        <v>25.654</v>
      </c>
    </row>
    <row r="134" spans="2:8" x14ac:dyDescent="0.2">
      <c r="B134" s="269"/>
      <c r="C134" s="197"/>
      <c r="D134" s="197"/>
      <c r="E134" s="197"/>
      <c r="F134" s="222"/>
      <c r="G134" s="198"/>
      <c r="H134" s="270"/>
    </row>
    <row r="135" spans="2:8" ht="16.5" x14ac:dyDescent="0.2">
      <c r="B135" s="253" t="s">
        <v>473</v>
      </c>
      <c r="C135" s="180" t="s">
        <v>474</v>
      </c>
      <c r="D135" s="180" t="s">
        <v>475</v>
      </c>
      <c r="E135" s="181" t="s">
        <v>476</v>
      </c>
      <c r="F135" s="218" t="s">
        <v>477</v>
      </c>
      <c r="G135" s="181" t="s">
        <v>478</v>
      </c>
      <c r="H135" s="254" t="s">
        <v>479</v>
      </c>
    </row>
    <row r="136" spans="2:8" x14ac:dyDescent="0.2">
      <c r="B136" s="243" t="s">
        <v>560</v>
      </c>
      <c r="C136" s="327" t="s">
        <v>561</v>
      </c>
      <c r="D136" s="328"/>
      <c r="E136" s="328"/>
      <c r="F136" s="328"/>
      <c r="G136" s="328"/>
      <c r="H136" s="329"/>
    </row>
    <row r="137" spans="2:8" x14ac:dyDescent="0.2">
      <c r="B137" s="243" t="s">
        <v>562</v>
      </c>
      <c r="C137" s="144" t="s">
        <v>563</v>
      </c>
      <c r="D137" s="147"/>
      <c r="E137" s="147"/>
      <c r="F137" s="330"/>
      <c r="G137" s="331"/>
      <c r="H137" s="332"/>
    </row>
    <row r="138" spans="2:8" x14ac:dyDescent="0.2">
      <c r="B138" s="268" t="s">
        <v>564</v>
      </c>
      <c r="C138" s="162" t="s">
        <v>565</v>
      </c>
      <c r="D138" s="150" t="s">
        <v>530</v>
      </c>
      <c r="E138" s="150" t="s">
        <v>531</v>
      </c>
      <c r="F138" s="214">
        <v>1.05</v>
      </c>
      <c r="G138" s="151">
        <v>7.24</v>
      </c>
      <c r="H138" s="246">
        <f>F138*G138</f>
        <v>7.6020000000000003</v>
      </c>
    </row>
    <row r="139" spans="2:8" x14ac:dyDescent="0.2">
      <c r="B139" s="333" t="s">
        <v>504</v>
      </c>
      <c r="C139" s="334"/>
      <c r="D139" s="334"/>
      <c r="E139" s="334"/>
      <c r="F139" s="334"/>
      <c r="G139" s="335"/>
      <c r="H139" s="257">
        <v>0</v>
      </c>
    </row>
    <row r="140" spans="2:8" x14ac:dyDescent="0.2">
      <c r="B140" s="333" t="s">
        <v>505</v>
      </c>
      <c r="C140" s="334"/>
      <c r="D140" s="334"/>
      <c r="E140" s="334"/>
      <c r="F140" s="334"/>
      <c r="G140" s="335"/>
      <c r="H140" s="257">
        <f>H138</f>
        <v>7.6020000000000003</v>
      </c>
    </row>
    <row r="141" spans="2:8" x14ac:dyDescent="0.2">
      <c r="B141" s="333" t="s">
        <v>566</v>
      </c>
      <c r="C141" s="334"/>
      <c r="D141" s="334"/>
      <c r="E141" s="334"/>
      <c r="F141" s="334"/>
      <c r="G141" s="335"/>
      <c r="H141" s="257">
        <f>SUM(H139:H140)</f>
        <v>7.6020000000000003</v>
      </c>
    </row>
    <row r="142" spans="2:8" x14ac:dyDescent="0.2">
      <c r="B142" s="262"/>
      <c r="C142" s="263"/>
      <c r="D142" s="233"/>
      <c r="E142" s="233"/>
      <c r="F142" s="264"/>
      <c r="G142" s="233"/>
      <c r="H142" s="265"/>
    </row>
    <row r="143" spans="2:8" ht="16.5" x14ac:dyDescent="0.2">
      <c r="B143" s="253" t="s">
        <v>473</v>
      </c>
      <c r="C143" s="180" t="s">
        <v>474</v>
      </c>
      <c r="D143" s="180" t="s">
        <v>475</v>
      </c>
      <c r="E143" s="181" t="s">
        <v>476</v>
      </c>
      <c r="F143" s="218" t="s">
        <v>477</v>
      </c>
      <c r="G143" s="181" t="s">
        <v>478</v>
      </c>
      <c r="H143" s="254" t="s">
        <v>479</v>
      </c>
    </row>
    <row r="144" spans="2:8" x14ac:dyDescent="0.2">
      <c r="B144" s="243" t="s">
        <v>560</v>
      </c>
      <c r="C144" s="327" t="s">
        <v>561</v>
      </c>
      <c r="D144" s="328"/>
      <c r="E144" s="328"/>
      <c r="F144" s="328"/>
      <c r="G144" s="328"/>
      <c r="H144" s="329"/>
    </row>
    <row r="145" spans="2:8" x14ac:dyDescent="0.2">
      <c r="B145" s="243" t="s">
        <v>567</v>
      </c>
      <c r="C145" s="144" t="s">
        <v>568</v>
      </c>
      <c r="D145" s="147"/>
      <c r="E145" s="147"/>
      <c r="F145" s="330"/>
      <c r="G145" s="331"/>
      <c r="H145" s="332"/>
    </row>
    <row r="146" spans="2:8" x14ac:dyDescent="0.2">
      <c r="B146" s="268" t="s">
        <v>492</v>
      </c>
      <c r="C146" s="162" t="s">
        <v>557</v>
      </c>
      <c r="D146" s="150" t="s">
        <v>486</v>
      </c>
      <c r="E146" s="150" t="s">
        <v>527</v>
      </c>
      <c r="F146" s="214">
        <v>4.3999999999999997E-2</v>
      </c>
      <c r="G146" s="151">
        <v>15.21</v>
      </c>
      <c r="H146" s="246">
        <f>F146*G146</f>
        <v>0.66923999999999995</v>
      </c>
    </row>
    <row r="147" spans="2:8" x14ac:dyDescent="0.2">
      <c r="B147" s="268" t="s">
        <v>490</v>
      </c>
      <c r="C147" s="162" t="s">
        <v>491</v>
      </c>
      <c r="D147" s="150" t="s">
        <v>486</v>
      </c>
      <c r="E147" s="150" t="s">
        <v>527</v>
      </c>
      <c r="F147" s="214">
        <v>4.4999999999999998E-2</v>
      </c>
      <c r="G147" s="151">
        <v>19.37</v>
      </c>
      <c r="H147" s="246">
        <f>F147*G147</f>
        <v>0.87165000000000004</v>
      </c>
    </row>
    <row r="148" spans="2:8" x14ac:dyDescent="0.2">
      <c r="B148" s="268" t="s">
        <v>569</v>
      </c>
      <c r="C148" s="162" t="s">
        <v>570</v>
      </c>
      <c r="D148" s="150" t="s">
        <v>486</v>
      </c>
      <c r="E148" s="150" t="s">
        <v>553</v>
      </c>
      <c r="F148" s="214">
        <v>1</v>
      </c>
      <c r="G148" s="151">
        <v>2.15</v>
      </c>
      <c r="H148" s="246">
        <f>F148*G148</f>
        <v>2.15</v>
      </c>
    </row>
    <row r="149" spans="2:8" x14ac:dyDescent="0.2">
      <c r="B149" s="268" t="s">
        <v>571</v>
      </c>
      <c r="C149" s="162" t="s">
        <v>572</v>
      </c>
      <c r="D149" s="150" t="s">
        <v>530</v>
      </c>
      <c r="E149" s="150" t="s">
        <v>573</v>
      </c>
      <c r="F149" s="214">
        <v>0.33329999999999999</v>
      </c>
      <c r="G149" s="151">
        <v>5.29</v>
      </c>
      <c r="H149" s="246">
        <f>F149*G149</f>
        <v>1.7631569999999999</v>
      </c>
    </row>
    <row r="150" spans="2:8" x14ac:dyDescent="0.2">
      <c r="B150" s="333" t="s">
        <v>504</v>
      </c>
      <c r="C150" s="334"/>
      <c r="D150" s="334"/>
      <c r="E150" s="334"/>
      <c r="F150" s="334"/>
      <c r="G150" s="335"/>
      <c r="H150" s="257">
        <f>H146+H147</f>
        <v>1.5408900000000001</v>
      </c>
    </row>
    <row r="151" spans="2:8" x14ac:dyDescent="0.2">
      <c r="B151" s="333" t="s">
        <v>505</v>
      </c>
      <c r="C151" s="334"/>
      <c r="D151" s="334"/>
      <c r="E151" s="334"/>
      <c r="F151" s="334"/>
      <c r="G151" s="335"/>
      <c r="H151" s="257">
        <f>H148+H149</f>
        <v>3.913157</v>
      </c>
    </row>
    <row r="152" spans="2:8" x14ac:dyDescent="0.2">
      <c r="B152" s="333" t="s">
        <v>566</v>
      </c>
      <c r="C152" s="334"/>
      <c r="D152" s="334"/>
      <c r="E152" s="334"/>
      <c r="F152" s="334"/>
      <c r="G152" s="335"/>
      <c r="H152" s="257">
        <f>SUM(H150:H151)</f>
        <v>5.4540470000000001</v>
      </c>
    </row>
    <row r="153" spans="2:8" x14ac:dyDescent="0.2">
      <c r="B153" s="269"/>
      <c r="C153" s="197"/>
      <c r="D153" s="197"/>
      <c r="E153" s="197"/>
      <c r="F153" s="222"/>
      <c r="G153" s="198"/>
      <c r="H153" s="270"/>
    </row>
    <row r="154" spans="2:8" ht="16.5" x14ac:dyDescent="0.2">
      <c r="B154" s="253" t="s">
        <v>473</v>
      </c>
      <c r="C154" s="180" t="s">
        <v>474</v>
      </c>
      <c r="D154" s="180" t="s">
        <v>475</v>
      </c>
      <c r="E154" s="181" t="s">
        <v>476</v>
      </c>
      <c r="F154" s="218" t="s">
        <v>477</v>
      </c>
      <c r="G154" s="181" t="s">
        <v>478</v>
      </c>
      <c r="H154" s="254" t="s">
        <v>507</v>
      </c>
    </row>
    <row r="155" spans="2:8" x14ac:dyDescent="0.2">
      <c r="B155" s="243" t="s">
        <v>574</v>
      </c>
      <c r="C155" s="327" t="s">
        <v>575</v>
      </c>
      <c r="D155" s="328"/>
      <c r="E155" s="328"/>
      <c r="F155" s="328"/>
      <c r="G155" s="328"/>
      <c r="H155" s="329"/>
    </row>
    <row r="156" spans="2:8" ht="16.5" x14ac:dyDescent="0.2">
      <c r="B156" s="243" t="s">
        <v>143</v>
      </c>
      <c r="C156" s="160" t="s">
        <v>576</v>
      </c>
      <c r="D156" s="159" t="s">
        <v>512</v>
      </c>
      <c r="E156" s="159" t="s">
        <v>577</v>
      </c>
      <c r="F156" s="330"/>
      <c r="G156" s="331"/>
      <c r="H156" s="332"/>
    </row>
    <row r="157" spans="2:8" ht="16.5" x14ac:dyDescent="0.2">
      <c r="B157" s="268" t="s">
        <v>492</v>
      </c>
      <c r="C157" s="160" t="s">
        <v>493</v>
      </c>
      <c r="D157" s="150" t="s">
        <v>486</v>
      </c>
      <c r="E157" s="150" t="s">
        <v>487</v>
      </c>
      <c r="F157" s="214">
        <v>2.5000000000000001E-2</v>
      </c>
      <c r="G157" s="151">
        <v>15.21</v>
      </c>
      <c r="H157" s="246">
        <f>F157*G157</f>
        <v>0.38025000000000003</v>
      </c>
    </row>
    <row r="158" spans="2:8" x14ac:dyDescent="0.2">
      <c r="B158" s="268" t="s">
        <v>490</v>
      </c>
      <c r="C158" s="162" t="s">
        <v>491</v>
      </c>
      <c r="D158" s="150" t="s">
        <v>486</v>
      </c>
      <c r="E158" s="150" t="s">
        <v>487</v>
      </c>
      <c r="F158" s="214">
        <v>2.7099999999999999E-2</v>
      </c>
      <c r="G158" s="151">
        <v>19.37</v>
      </c>
      <c r="H158" s="246">
        <f>F158*G158</f>
        <v>0.52492700000000003</v>
      </c>
    </row>
    <row r="159" spans="2:8" x14ac:dyDescent="0.2">
      <c r="B159" s="268" t="s">
        <v>578</v>
      </c>
      <c r="C159" s="162" t="s">
        <v>579</v>
      </c>
      <c r="D159" s="150" t="s">
        <v>500</v>
      </c>
      <c r="E159" s="150" t="s">
        <v>573</v>
      </c>
      <c r="F159" s="214">
        <v>1</v>
      </c>
      <c r="G159" s="151">
        <v>1.5</v>
      </c>
      <c r="H159" s="246">
        <f>F159*G159</f>
        <v>1.5</v>
      </c>
    </row>
    <row r="160" spans="2:8" x14ac:dyDescent="0.2">
      <c r="B160" s="333" t="s">
        <v>519</v>
      </c>
      <c r="C160" s="334"/>
      <c r="D160" s="334"/>
      <c r="E160" s="334"/>
      <c r="F160" s="334"/>
      <c r="G160" s="335"/>
      <c r="H160" s="257">
        <f>H157+H158</f>
        <v>0.90517700000000012</v>
      </c>
    </row>
    <row r="161" spans="2:8" x14ac:dyDescent="0.2">
      <c r="B161" s="333" t="s">
        <v>520</v>
      </c>
      <c r="C161" s="334"/>
      <c r="D161" s="334"/>
      <c r="E161" s="334"/>
      <c r="F161" s="334"/>
      <c r="G161" s="335"/>
      <c r="H161" s="257">
        <v>1.5</v>
      </c>
    </row>
    <row r="162" spans="2:8" ht="16.5" x14ac:dyDescent="0.2">
      <c r="B162" s="274" t="s">
        <v>580</v>
      </c>
      <c r="C162" s="202" t="s">
        <v>506</v>
      </c>
      <c r="D162" s="202"/>
      <c r="E162" s="202"/>
      <c r="F162" s="215"/>
      <c r="G162" s="203"/>
      <c r="H162" s="257">
        <f>SUM(H160:H161)</f>
        <v>2.4051770000000001</v>
      </c>
    </row>
    <row r="163" spans="2:8" x14ac:dyDescent="0.2">
      <c r="B163" s="275"/>
      <c r="C163" s="205"/>
      <c r="D163" s="206"/>
      <c r="E163" s="206"/>
      <c r="F163" s="223"/>
      <c r="G163" s="207"/>
      <c r="H163" s="270"/>
    </row>
    <row r="164" spans="2:8" ht="21" customHeight="1" x14ac:dyDescent="0.2">
      <c r="B164" s="253" t="s">
        <v>473</v>
      </c>
      <c r="C164" s="180" t="s">
        <v>474</v>
      </c>
      <c r="D164" s="180" t="s">
        <v>475</v>
      </c>
      <c r="E164" s="181" t="s">
        <v>476</v>
      </c>
      <c r="F164" s="218" t="s">
        <v>477</v>
      </c>
      <c r="G164" s="181" t="s">
        <v>478</v>
      </c>
      <c r="H164" s="254" t="s">
        <v>507</v>
      </c>
    </row>
    <row r="165" spans="2:8" x14ac:dyDescent="0.2">
      <c r="B165" s="243" t="s">
        <v>574</v>
      </c>
      <c r="C165" s="327" t="s">
        <v>575</v>
      </c>
      <c r="D165" s="328"/>
      <c r="E165" s="328"/>
      <c r="F165" s="328"/>
      <c r="G165" s="328"/>
      <c r="H165" s="329"/>
    </row>
    <row r="166" spans="2:8" ht="33" x14ac:dyDescent="0.2">
      <c r="B166" s="243" t="s">
        <v>146</v>
      </c>
      <c r="C166" s="160" t="s">
        <v>581</v>
      </c>
      <c r="D166" s="159" t="s">
        <v>512</v>
      </c>
      <c r="E166" s="159" t="s">
        <v>577</v>
      </c>
      <c r="F166" s="330"/>
      <c r="G166" s="331"/>
      <c r="H166" s="332"/>
    </row>
    <row r="167" spans="2:8" ht="16.5" x14ac:dyDescent="0.2">
      <c r="B167" s="268" t="s">
        <v>492</v>
      </c>
      <c r="C167" s="160" t="s">
        <v>493</v>
      </c>
      <c r="D167" s="150" t="s">
        <v>486</v>
      </c>
      <c r="E167" s="150" t="s">
        <v>487</v>
      </c>
      <c r="F167" s="214">
        <v>2.5000000000000001E-2</v>
      </c>
      <c r="G167" s="151">
        <v>15.21</v>
      </c>
      <c r="H167" s="246">
        <f>F167*G167</f>
        <v>0.38025000000000003</v>
      </c>
    </row>
    <row r="168" spans="2:8" x14ac:dyDescent="0.2">
      <c r="B168" s="268" t="s">
        <v>490</v>
      </c>
      <c r="C168" s="162" t="s">
        <v>491</v>
      </c>
      <c r="D168" s="150" t="s">
        <v>486</v>
      </c>
      <c r="E168" s="150" t="s">
        <v>487</v>
      </c>
      <c r="F168" s="214">
        <v>2.7099999999999999E-2</v>
      </c>
      <c r="G168" s="151">
        <v>19.37</v>
      </c>
      <c r="H168" s="246">
        <f>F168*G168</f>
        <v>0.52492700000000003</v>
      </c>
    </row>
    <row r="169" spans="2:8" ht="16.5" x14ac:dyDescent="0.2">
      <c r="B169" s="268" t="s">
        <v>582</v>
      </c>
      <c r="C169" s="160" t="s">
        <v>583</v>
      </c>
      <c r="D169" s="150" t="s">
        <v>500</v>
      </c>
      <c r="E169" s="150" t="s">
        <v>573</v>
      </c>
      <c r="F169" s="214">
        <v>1</v>
      </c>
      <c r="G169" s="151">
        <v>1.5</v>
      </c>
      <c r="H169" s="246">
        <f>F169*G169</f>
        <v>1.5</v>
      </c>
    </row>
    <row r="170" spans="2:8" x14ac:dyDescent="0.2">
      <c r="B170" s="333" t="s">
        <v>519</v>
      </c>
      <c r="C170" s="334"/>
      <c r="D170" s="334"/>
      <c r="E170" s="334"/>
      <c r="F170" s="334"/>
      <c r="G170" s="335"/>
      <c r="H170" s="257">
        <f>H167+H168</f>
        <v>0.90517700000000012</v>
      </c>
    </row>
    <row r="171" spans="2:8" x14ac:dyDescent="0.2">
      <c r="B171" s="333" t="s">
        <v>520</v>
      </c>
      <c r="C171" s="334"/>
      <c r="D171" s="334"/>
      <c r="E171" s="334"/>
      <c r="F171" s="334"/>
      <c r="G171" s="335"/>
      <c r="H171" s="257">
        <f>H169</f>
        <v>1.5</v>
      </c>
    </row>
    <row r="172" spans="2:8" ht="16.5" customHeight="1" x14ac:dyDescent="0.2">
      <c r="B172" s="274" t="s">
        <v>584</v>
      </c>
      <c r="C172" s="201"/>
      <c r="D172" s="194"/>
      <c r="E172" s="194"/>
      <c r="F172" s="224"/>
      <c r="G172" s="195" t="s">
        <v>506</v>
      </c>
      <c r="H172" s="257">
        <f>SUM(H170:H171)</f>
        <v>2.4051770000000001</v>
      </c>
    </row>
    <row r="173" spans="2:8" x14ac:dyDescent="0.2">
      <c r="B173" s="275"/>
      <c r="C173" s="205"/>
      <c r="D173" s="206"/>
      <c r="E173" s="206"/>
      <c r="F173" s="223"/>
      <c r="G173" s="207"/>
      <c r="H173" s="270"/>
    </row>
    <row r="174" spans="2:8" ht="16.5" x14ac:dyDescent="0.2">
      <c r="B174" s="253" t="s">
        <v>473</v>
      </c>
      <c r="C174" s="180" t="s">
        <v>474</v>
      </c>
      <c r="D174" s="180" t="s">
        <v>475</v>
      </c>
      <c r="E174" s="181" t="s">
        <v>476</v>
      </c>
      <c r="F174" s="218" t="s">
        <v>477</v>
      </c>
      <c r="G174" s="181" t="s">
        <v>478</v>
      </c>
      <c r="H174" s="254" t="s">
        <v>507</v>
      </c>
    </row>
    <row r="175" spans="2:8" x14ac:dyDescent="0.2">
      <c r="B175" s="243" t="s">
        <v>585</v>
      </c>
      <c r="C175" s="327" t="s">
        <v>586</v>
      </c>
      <c r="D175" s="328"/>
      <c r="E175" s="328"/>
      <c r="F175" s="328"/>
      <c r="G175" s="328"/>
      <c r="H175" s="329"/>
    </row>
    <row r="176" spans="2:8" ht="41.25" x14ac:dyDescent="0.2">
      <c r="B176" s="243" t="s">
        <v>587</v>
      </c>
      <c r="C176" s="144" t="s">
        <v>588</v>
      </c>
      <c r="D176" s="147"/>
      <c r="E176" s="147"/>
      <c r="F176" s="330"/>
      <c r="G176" s="331"/>
      <c r="H176" s="332"/>
    </row>
    <row r="177" spans="2:8" ht="16.5" x14ac:dyDescent="0.2">
      <c r="B177" s="268" t="s">
        <v>492</v>
      </c>
      <c r="C177" s="160" t="s">
        <v>493</v>
      </c>
      <c r="D177" s="150" t="s">
        <v>486</v>
      </c>
      <c r="E177" s="150" t="s">
        <v>487</v>
      </c>
      <c r="F177" s="214">
        <v>0.3</v>
      </c>
      <c r="G177" s="151">
        <v>15.21</v>
      </c>
      <c r="H177" s="246">
        <f>F177*G177</f>
        <v>4.5629999999999997</v>
      </c>
    </row>
    <row r="178" spans="2:8" x14ac:dyDescent="0.2">
      <c r="B178" s="268" t="s">
        <v>490</v>
      </c>
      <c r="C178" s="162" t="s">
        <v>491</v>
      </c>
      <c r="D178" s="150" t="s">
        <v>486</v>
      </c>
      <c r="E178" s="150" t="s">
        <v>487</v>
      </c>
      <c r="F178" s="214">
        <v>0.3</v>
      </c>
      <c r="G178" s="151">
        <v>19.37</v>
      </c>
      <c r="H178" s="246">
        <f>F178*G178</f>
        <v>5.8109999999999999</v>
      </c>
    </row>
    <row r="179" spans="2:8" ht="24.75" x14ac:dyDescent="0.2">
      <c r="B179" s="268" t="s">
        <v>589</v>
      </c>
      <c r="C179" s="162" t="s">
        <v>590</v>
      </c>
      <c r="D179" s="150" t="s">
        <v>500</v>
      </c>
      <c r="E179" s="150" t="s">
        <v>531</v>
      </c>
      <c r="F179" s="214">
        <v>1</v>
      </c>
      <c r="G179" s="151">
        <v>79.599999999999994</v>
      </c>
      <c r="H179" s="246">
        <f>F179*G179</f>
        <v>79.599999999999994</v>
      </c>
    </row>
    <row r="180" spans="2:8" x14ac:dyDescent="0.2">
      <c r="B180" s="333" t="s">
        <v>519</v>
      </c>
      <c r="C180" s="334"/>
      <c r="D180" s="334"/>
      <c r="E180" s="334"/>
      <c r="F180" s="334"/>
      <c r="G180" s="335"/>
      <c r="H180" s="257">
        <f>H177+H178</f>
        <v>10.373999999999999</v>
      </c>
    </row>
    <row r="181" spans="2:8" x14ac:dyDescent="0.2">
      <c r="B181" s="333" t="s">
        <v>520</v>
      </c>
      <c r="C181" s="334"/>
      <c r="D181" s="334"/>
      <c r="E181" s="334"/>
      <c r="F181" s="334"/>
      <c r="G181" s="335"/>
      <c r="H181" s="257">
        <f>H179</f>
        <v>79.599999999999994</v>
      </c>
    </row>
    <row r="182" spans="2:8" ht="16.5" x14ac:dyDescent="0.2">
      <c r="B182" s="338" t="s">
        <v>591</v>
      </c>
      <c r="C182" s="339"/>
      <c r="D182" s="194"/>
      <c r="E182" s="194"/>
      <c r="F182" s="224"/>
      <c r="G182" s="195" t="s">
        <v>506</v>
      </c>
      <c r="H182" s="257">
        <f>SUM(H180:H181)</f>
        <v>89.97399999999999</v>
      </c>
    </row>
    <row r="183" spans="2:8" x14ac:dyDescent="0.2">
      <c r="B183" s="275"/>
      <c r="C183" s="205"/>
      <c r="D183" s="206"/>
      <c r="E183" s="206"/>
      <c r="F183" s="223"/>
      <c r="G183" s="207"/>
      <c r="H183" s="270"/>
    </row>
    <row r="184" spans="2:8" ht="16.5" x14ac:dyDescent="0.2">
      <c r="B184" s="253" t="s">
        <v>473</v>
      </c>
      <c r="C184" s="180" t="s">
        <v>474</v>
      </c>
      <c r="D184" s="180" t="s">
        <v>475</v>
      </c>
      <c r="E184" s="181" t="s">
        <v>476</v>
      </c>
      <c r="F184" s="218" t="s">
        <v>477</v>
      </c>
      <c r="G184" s="181" t="s">
        <v>478</v>
      </c>
      <c r="H184" s="254" t="s">
        <v>507</v>
      </c>
    </row>
    <row r="185" spans="2:8" x14ac:dyDescent="0.2">
      <c r="B185" s="243" t="s">
        <v>585</v>
      </c>
      <c r="C185" s="327" t="s">
        <v>586</v>
      </c>
      <c r="D185" s="328"/>
      <c r="E185" s="328"/>
      <c r="F185" s="328"/>
      <c r="G185" s="328"/>
      <c r="H185" s="329"/>
    </row>
    <row r="186" spans="2:8" ht="41.25" x14ac:dyDescent="0.2">
      <c r="B186" s="243" t="s">
        <v>592</v>
      </c>
      <c r="C186" s="144" t="s">
        <v>593</v>
      </c>
      <c r="D186" s="147"/>
      <c r="E186" s="147"/>
      <c r="F186" s="330"/>
      <c r="G186" s="331"/>
      <c r="H186" s="332"/>
    </row>
    <row r="187" spans="2:8" ht="16.5" x14ac:dyDescent="0.2">
      <c r="B187" s="268" t="s">
        <v>492</v>
      </c>
      <c r="C187" s="160" t="s">
        <v>493</v>
      </c>
      <c r="D187" s="150" t="s">
        <v>486</v>
      </c>
      <c r="E187" s="150" t="s">
        <v>487</v>
      </c>
      <c r="F187" s="214">
        <v>0.3</v>
      </c>
      <c r="G187" s="151">
        <v>15.21</v>
      </c>
      <c r="H187" s="246">
        <f>F187*G187</f>
        <v>4.5629999999999997</v>
      </c>
    </row>
    <row r="188" spans="2:8" x14ac:dyDescent="0.2">
      <c r="B188" s="268" t="s">
        <v>490</v>
      </c>
      <c r="C188" s="162" t="s">
        <v>491</v>
      </c>
      <c r="D188" s="150" t="s">
        <v>486</v>
      </c>
      <c r="E188" s="150" t="s">
        <v>487</v>
      </c>
      <c r="F188" s="214">
        <v>0.3</v>
      </c>
      <c r="G188" s="151">
        <v>19.37</v>
      </c>
      <c r="H188" s="246">
        <f>F188*G188</f>
        <v>5.8109999999999999</v>
      </c>
    </row>
    <row r="189" spans="2:8" ht="33" x14ac:dyDescent="0.2">
      <c r="B189" s="268" t="s">
        <v>589</v>
      </c>
      <c r="C189" s="160" t="s">
        <v>594</v>
      </c>
      <c r="D189" s="150" t="s">
        <v>500</v>
      </c>
      <c r="E189" s="150" t="s">
        <v>531</v>
      </c>
      <c r="F189" s="214">
        <v>1</v>
      </c>
      <c r="G189" s="151">
        <v>79.599999999999994</v>
      </c>
      <c r="H189" s="246">
        <f>F189*G189</f>
        <v>79.599999999999994</v>
      </c>
    </row>
    <row r="190" spans="2:8" x14ac:dyDescent="0.2">
      <c r="B190" s="333" t="s">
        <v>519</v>
      </c>
      <c r="C190" s="334"/>
      <c r="D190" s="334"/>
      <c r="E190" s="334"/>
      <c r="F190" s="334"/>
      <c r="G190" s="335"/>
      <c r="H190" s="257">
        <f>SUM(H187+H188)</f>
        <v>10.373999999999999</v>
      </c>
    </row>
    <row r="191" spans="2:8" x14ac:dyDescent="0.2">
      <c r="B191" s="333" t="s">
        <v>520</v>
      </c>
      <c r="C191" s="334"/>
      <c r="D191" s="334"/>
      <c r="E191" s="334"/>
      <c r="F191" s="334"/>
      <c r="G191" s="335"/>
      <c r="H191" s="257">
        <f>H189</f>
        <v>79.599999999999994</v>
      </c>
    </row>
    <row r="192" spans="2:8" ht="16.5" x14ac:dyDescent="0.2">
      <c r="B192" s="338" t="s">
        <v>591</v>
      </c>
      <c r="C192" s="339"/>
      <c r="D192" s="194"/>
      <c r="E192" s="194"/>
      <c r="F192" s="224"/>
      <c r="G192" s="195" t="s">
        <v>506</v>
      </c>
      <c r="H192" s="257">
        <f>SUM(H190:H191)</f>
        <v>89.97399999999999</v>
      </c>
    </row>
    <row r="193" spans="2:8" x14ac:dyDescent="0.2">
      <c r="B193" s="262"/>
      <c r="C193" s="263"/>
      <c r="D193" s="233"/>
      <c r="E193" s="233"/>
      <c r="F193" s="264"/>
      <c r="G193" s="233"/>
      <c r="H193" s="265"/>
    </row>
    <row r="194" spans="2:8" ht="16.5" x14ac:dyDescent="0.2">
      <c r="B194" s="253" t="s">
        <v>473</v>
      </c>
      <c r="C194" s="180" t="s">
        <v>474</v>
      </c>
      <c r="D194" s="180" t="s">
        <v>475</v>
      </c>
      <c r="E194" s="181" t="s">
        <v>476</v>
      </c>
      <c r="F194" s="218" t="s">
        <v>477</v>
      </c>
      <c r="G194" s="181" t="s">
        <v>478</v>
      </c>
      <c r="H194" s="254" t="s">
        <v>507</v>
      </c>
    </row>
    <row r="195" spans="2:8" x14ac:dyDescent="0.2">
      <c r="B195" s="243" t="s">
        <v>585</v>
      </c>
      <c r="C195" s="327" t="s">
        <v>586</v>
      </c>
      <c r="D195" s="328"/>
      <c r="E195" s="328"/>
      <c r="F195" s="328"/>
      <c r="G195" s="328"/>
      <c r="H195" s="329"/>
    </row>
    <row r="196" spans="2:8" ht="33" x14ac:dyDescent="0.2">
      <c r="B196" s="243" t="s">
        <v>595</v>
      </c>
      <c r="C196" s="160" t="s">
        <v>596</v>
      </c>
      <c r="D196" s="147"/>
      <c r="E196" s="147"/>
      <c r="F196" s="330"/>
      <c r="G196" s="331"/>
      <c r="H196" s="332"/>
    </row>
    <row r="197" spans="2:8" ht="24.75" x14ac:dyDescent="0.2">
      <c r="B197" s="268" t="s">
        <v>589</v>
      </c>
      <c r="C197" s="162" t="s">
        <v>597</v>
      </c>
      <c r="D197" s="150" t="s">
        <v>500</v>
      </c>
      <c r="E197" s="150" t="s">
        <v>531</v>
      </c>
      <c r="F197" s="214">
        <v>1</v>
      </c>
      <c r="G197" s="151">
        <v>66.86</v>
      </c>
      <c r="H197" s="246">
        <f>F197*G197</f>
        <v>66.86</v>
      </c>
    </row>
    <row r="198" spans="2:8" x14ac:dyDescent="0.2">
      <c r="B198" s="333" t="s">
        <v>519</v>
      </c>
      <c r="C198" s="334"/>
      <c r="D198" s="334"/>
      <c r="E198" s="334"/>
      <c r="F198" s="334"/>
      <c r="G198" s="335"/>
      <c r="H198" s="257">
        <v>0</v>
      </c>
    </row>
    <row r="199" spans="2:8" x14ac:dyDescent="0.2">
      <c r="B199" s="333" t="s">
        <v>520</v>
      </c>
      <c r="C199" s="334"/>
      <c r="D199" s="334"/>
      <c r="E199" s="334"/>
      <c r="F199" s="334"/>
      <c r="G199" s="335"/>
      <c r="H199" s="257">
        <f>H197</f>
        <v>66.86</v>
      </c>
    </row>
    <row r="200" spans="2:8" ht="16.5" x14ac:dyDescent="0.2">
      <c r="B200" s="338" t="s">
        <v>591</v>
      </c>
      <c r="C200" s="339"/>
      <c r="D200" s="194"/>
      <c r="E200" s="194"/>
      <c r="F200" s="224"/>
      <c r="G200" s="195" t="s">
        <v>506</v>
      </c>
      <c r="H200" s="257">
        <f>SUM(H198:H199)</f>
        <v>66.86</v>
      </c>
    </row>
    <row r="201" spans="2:8" x14ac:dyDescent="0.2">
      <c r="B201" s="275"/>
      <c r="C201" s="205"/>
      <c r="D201" s="206"/>
      <c r="E201" s="206"/>
      <c r="F201" s="223"/>
      <c r="G201" s="207"/>
      <c r="H201" s="270"/>
    </row>
    <row r="202" spans="2:8" ht="16.5" x14ac:dyDescent="0.2">
      <c r="B202" s="253" t="s">
        <v>473</v>
      </c>
      <c r="C202" s="180" t="s">
        <v>474</v>
      </c>
      <c r="D202" s="180" t="s">
        <v>475</v>
      </c>
      <c r="E202" s="181" t="s">
        <v>476</v>
      </c>
      <c r="F202" s="218" t="s">
        <v>477</v>
      </c>
      <c r="G202" s="181" t="s">
        <v>478</v>
      </c>
      <c r="H202" s="254" t="s">
        <v>507</v>
      </c>
    </row>
    <row r="203" spans="2:8" x14ac:dyDescent="0.2">
      <c r="B203" s="243" t="s">
        <v>585</v>
      </c>
      <c r="C203" s="327" t="s">
        <v>586</v>
      </c>
      <c r="D203" s="328"/>
      <c r="E203" s="328"/>
      <c r="F203" s="328"/>
      <c r="G203" s="328"/>
      <c r="H203" s="329"/>
    </row>
    <row r="204" spans="2:8" ht="33" x14ac:dyDescent="0.2">
      <c r="B204" s="243" t="s">
        <v>598</v>
      </c>
      <c r="C204" s="160" t="s">
        <v>599</v>
      </c>
      <c r="D204" s="147"/>
      <c r="E204" s="147"/>
      <c r="F204" s="330"/>
      <c r="G204" s="331"/>
      <c r="H204" s="332"/>
    </row>
    <row r="205" spans="2:8" ht="16.5" x14ac:dyDescent="0.2">
      <c r="B205" s="268" t="s">
        <v>492</v>
      </c>
      <c r="C205" s="160" t="s">
        <v>493</v>
      </c>
      <c r="D205" s="150" t="s">
        <v>486</v>
      </c>
      <c r="E205" s="150" t="s">
        <v>487</v>
      </c>
      <c r="F205" s="214">
        <v>0.4</v>
      </c>
      <c r="G205" s="151">
        <v>15.21</v>
      </c>
      <c r="H205" s="246">
        <f>F205*G205</f>
        <v>6.0840000000000005</v>
      </c>
    </row>
    <row r="206" spans="2:8" x14ac:dyDescent="0.2">
      <c r="B206" s="268" t="s">
        <v>490</v>
      </c>
      <c r="C206" s="162" t="s">
        <v>491</v>
      </c>
      <c r="D206" s="150" t="s">
        <v>486</v>
      </c>
      <c r="E206" s="150" t="s">
        <v>487</v>
      </c>
      <c r="F206" s="214">
        <v>0.40600000000000003</v>
      </c>
      <c r="G206" s="151">
        <v>19.37</v>
      </c>
      <c r="H206" s="246">
        <f>F206*G206</f>
        <v>7.8642200000000013</v>
      </c>
    </row>
    <row r="207" spans="2:8" x14ac:dyDescent="0.2">
      <c r="B207" s="333" t="s">
        <v>519</v>
      </c>
      <c r="C207" s="334"/>
      <c r="D207" s="334"/>
      <c r="E207" s="334"/>
      <c r="F207" s="334"/>
      <c r="G207" s="335"/>
      <c r="H207" s="257">
        <f>SUM(H205:H206)</f>
        <v>13.948220000000003</v>
      </c>
    </row>
    <row r="208" spans="2:8" x14ac:dyDescent="0.2">
      <c r="B208" s="333" t="s">
        <v>520</v>
      </c>
      <c r="C208" s="334"/>
      <c r="D208" s="334"/>
      <c r="E208" s="334"/>
      <c r="F208" s="334"/>
      <c r="G208" s="335"/>
      <c r="H208" s="257">
        <v>0</v>
      </c>
    </row>
    <row r="209" spans="2:8" ht="16.5" x14ac:dyDescent="0.2">
      <c r="B209" s="338" t="s">
        <v>591</v>
      </c>
      <c r="C209" s="339"/>
      <c r="D209" s="194"/>
      <c r="E209" s="194"/>
      <c r="F209" s="224"/>
      <c r="G209" s="195" t="s">
        <v>506</v>
      </c>
      <c r="H209" s="257">
        <f>SUM(H207:H208)</f>
        <v>13.948220000000003</v>
      </c>
    </row>
    <row r="210" spans="2:8" x14ac:dyDescent="0.2">
      <c r="B210" s="275"/>
      <c r="C210" s="205"/>
      <c r="D210" s="206"/>
      <c r="E210" s="206"/>
      <c r="F210" s="223"/>
      <c r="G210" s="207"/>
      <c r="H210" s="270"/>
    </row>
    <row r="211" spans="2:8" ht="16.5" x14ac:dyDescent="0.2">
      <c r="B211" s="253" t="s">
        <v>473</v>
      </c>
      <c r="C211" s="180" t="s">
        <v>474</v>
      </c>
      <c r="D211" s="180" t="s">
        <v>475</v>
      </c>
      <c r="E211" s="181" t="s">
        <v>476</v>
      </c>
      <c r="F211" s="218" t="s">
        <v>477</v>
      </c>
      <c r="G211" s="181" t="s">
        <v>478</v>
      </c>
      <c r="H211" s="254" t="s">
        <v>507</v>
      </c>
    </row>
    <row r="212" spans="2:8" x14ac:dyDescent="0.2">
      <c r="B212" s="243" t="s">
        <v>600</v>
      </c>
      <c r="C212" s="327" t="s">
        <v>601</v>
      </c>
      <c r="D212" s="328"/>
      <c r="E212" s="328"/>
      <c r="F212" s="328"/>
      <c r="G212" s="328"/>
      <c r="H212" s="329"/>
    </row>
    <row r="213" spans="2:8" ht="16.5" x14ac:dyDescent="0.2">
      <c r="B213" s="243" t="s">
        <v>602</v>
      </c>
      <c r="C213" s="160" t="s">
        <v>603</v>
      </c>
      <c r="D213" s="147"/>
      <c r="E213" s="147"/>
      <c r="F213" s="330"/>
      <c r="G213" s="331"/>
      <c r="H213" s="332"/>
    </row>
    <row r="214" spans="2:8" ht="16.5" x14ac:dyDescent="0.2">
      <c r="B214" s="268" t="s">
        <v>492</v>
      </c>
      <c r="C214" s="160" t="s">
        <v>493</v>
      </c>
      <c r="D214" s="150" t="s">
        <v>486</v>
      </c>
      <c r="E214" s="150" t="s">
        <v>487</v>
      </c>
      <c r="F214" s="214">
        <v>0.2</v>
      </c>
      <c r="G214" s="151">
        <v>15.21</v>
      </c>
      <c r="H214" s="246">
        <f>F214*G214</f>
        <v>3.0420000000000003</v>
      </c>
    </row>
    <row r="215" spans="2:8" x14ac:dyDescent="0.2">
      <c r="B215" s="268" t="s">
        <v>490</v>
      </c>
      <c r="C215" s="162" t="s">
        <v>491</v>
      </c>
      <c r="D215" s="150" t="s">
        <v>486</v>
      </c>
      <c r="E215" s="150" t="s">
        <v>487</v>
      </c>
      <c r="F215" s="214">
        <v>0.2</v>
      </c>
      <c r="G215" s="151">
        <v>19.37</v>
      </c>
      <c r="H215" s="246">
        <f>F215*G215</f>
        <v>3.8740000000000006</v>
      </c>
    </row>
    <row r="216" spans="2:8" ht="16.5" x14ac:dyDescent="0.2">
      <c r="B216" s="268" t="s">
        <v>604</v>
      </c>
      <c r="C216" s="160" t="s">
        <v>605</v>
      </c>
      <c r="D216" s="150" t="s">
        <v>500</v>
      </c>
      <c r="E216" s="150" t="s">
        <v>531</v>
      </c>
      <c r="F216" s="214">
        <v>1</v>
      </c>
      <c r="G216" s="151">
        <v>11.05</v>
      </c>
      <c r="H216" s="246">
        <f>F216*G216</f>
        <v>11.05</v>
      </c>
    </row>
    <row r="217" spans="2:8" x14ac:dyDescent="0.2">
      <c r="B217" s="333" t="s">
        <v>519</v>
      </c>
      <c r="C217" s="334"/>
      <c r="D217" s="334"/>
      <c r="E217" s="334"/>
      <c r="F217" s="334"/>
      <c r="G217" s="335"/>
      <c r="H217" s="257">
        <f>SUM(H214:H215)</f>
        <v>6.9160000000000004</v>
      </c>
    </row>
    <row r="218" spans="2:8" x14ac:dyDescent="0.2">
      <c r="B218" s="333" t="s">
        <v>520</v>
      </c>
      <c r="C218" s="334"/>
      <c r="D218" s="334"/>
      <c r="E218" s="334"/>
      <c r="F218" s="334"/>
      <c r="G218" s="335"/>
      <c r="H218" s="257">
        <f>H216</f>
        <v>11.05</v>
      </c>
    </row>
    <row r="219" spans="2:8" ht="16.5" x14ac:dyDescent="0.2">
      <c r="B219" s="338" t="s">
        <v>606</v>
      </c>
      <c r="C219" s="339"/>
      <c r="D219" s="194"/>
      <c r="E219" s="194"/>
      <c r="F219" s="224"/>
      <c r="G219" s="195" t="s">
        <v>506</v>
      </c>
      <c r="H219" s="257">
        <f>SUM(H217:H218)</f>
        <v>17.966000000000001</v>
      </c>
    </row>
    <row r="220" spans="2:8" s="199" customFormat="1" x14ac:dyDescent="0.2">
      <c r="B220" s="275"/>
      <c r="C220" s="205"/>
      <c r="D220" s="206"/>
      <c r="E220" s="206"/>
      <c r="F220" s="223"/>
      <c r="G220" s="207"/>
      <c r="H220" s="270"/>
    </row>
    <row r="221" spans="2:8" ht="16.5" x14ac:dyDescent="0.2">
      <c r="B221" s="253" t="s">
        <v>473</v>
      </c>
      <c r="C221" s="180" t="s">
        <v>474</v>
      </c>
      <c r="D221" s="180" t="s">
        <v>475</v>
      </c>
      <c r="E221" s="181" t="s">
        <v>476</v>
      </c>
      <c r="F221" s="218" t="s">
        <v>477</v>
      </c>
      <c r="G221" s="181" t="s">
        <v>478</v>
      </c>
      <c r="H221" s="254" t="s">
        <v>507</v>
      </c>
    </row>
    <row r="222" spans="2:8" x14ac:dyDescent="0.2">
      <c r="B222" s="243" t="s">
        <v>607</v>
      </c>
      <c r="C222" s="327" t="s">
        <v>608</v>
      </c>
      <c r="D222" s="328"/>
      <c r="E222" s="328"/>
      <c r="F222" s="328"/>
      <c r="G222" s="328"/>
      <c r="H222" s="329"/>
    </row>
    <row r="223" spans="2:8" ht="33" x14ac:dyDescent="0.2">
      <c r="B223" s="243" t="s">
        <v>609</v>
      </c>
      <c r="C223" s="144" t="s">
        <v>610</v>
      </c>
      <c r="D223" s="147"/>
      <c r="E223" s="147"/>
      <c r="F223" s="330"/>
      <c r="G223" s="331"/>
      <c r="H223" s="332"/>
    </row>
    <row r="224" spans="2:8" ht="16.5" x14ac:dyDescent="0.2">
      <c r="B224" s="268" t="s">
        <v>492</v>
      </c>
      <c r="C224" s="160" t="s">
        <v>493</v>
      </c>
      <c r="D224" s="150" t="s">
        <v>486</v>
      </c>
      <c r="E224" s="150" t="s">
        <v>487</v>
      </c>
      <c r="F224" s="214">
        <v>0.17</v>
      </c>
      <c r="G224" s="151">
        <v>15.21</v>
      </c>
      <c r="H224" s="246">
        <f>F224*G224</f>
        <v>2.5857000000000001</v>
      </c>
    </row>
    <row r="225" spans="2:8" x14ac:dyDescent="0.2">
      <c r="B225" s="268" t="s">
        <v>490</v>
      </c>
      <c r="C225" s="162" t="s">
        <v>491</v>
      </c>
      <c r="D225" s="150" t="s">
        <v>486</v>
      </c>
      <c r="E225" s="150" t="s">
        <v>487</v>
      </c>
      <c r="F225" s="214">
        <v>0.17</v>
      </c>
      <c r="G225" s="151">
        <v>19.37</v>
      </c>
      <c r="H225" s="246">
        <f>F225*G225</f>
        <v>3.2929000000000004</v>
      </c>
    </row>
    <row r="226" spans="2:8" ht="33" x14ac:dyDescent="0.2">
      <c r="B226" s="268" t="s">
        <v>611</v>
      </c>
      <c r="C226" s="160" t="s">
        <v>612</v>
      </c>
      <c r="D226" s="150" t="s">
        <v>530</v>
      </c>
      <c r="E226" s="150" t="s">
        <v>573</v>
      </c>
      <c r="F226" s="214">
        <v>1</v>
      </c>
      <c r="G226" s="151">
        <v>7.64</v>
      </c>
      <c r="H226" s="246">
        <f>F226*G226</f>
        <v>7.64</v>
      </c>
    </row>
    <row r="227" spans="2:8" x14ac:dyDescent="0.2">
      <c r="B227" s="333" t="s">
        <v>519</v>
      </c>
      <c r="C227" s="334"/>
      <c r="D227" s="334"/>
      <c r="E227" s="334"/>
      <c r="F227" s="334"/>
      <c r="G227" s="335"/>
      <c r="H227" s="257">
        <f>SUM(H224:H225)</f>
        <v>5.8786000000000005</v>
      </c>
    </row>
    <row r="228" spans="2:8" x14ac:dyDescent="0.2">
      <c r="B228" s="333" t="s">
        <v>520</v>
      </c>
      <c r="C228" s="334"/>
      <c r="D228" s="334"/>
      <c r="E228" s="334"/>
      <c r="F228" s="334"/>
      <c r="G228" s="335"/>
      <c r="H228" s="257">
        <f>H226</f>
        <v>7.64</v>
      </c>
    </row>
    <row r="229" spans="2:8" ht="16.5" x14ac:dyDescent="0.2">
      <c r="B229" s="338" t="s">
        <v>613</v>
      </c>
      <c r="C229" s="339"/>
      <c r="D229" s="194"/>
      <c r="E229" s="194"/>
      <c r="F229" s="224"/>
      <c r="G229" s="195" t="s">
        <v>506</v>
      </c>
      <c r="H229" s="257">
        <f>SUM(H227:H228)</f>
        <v>13.518599999999999</v>
      </c>
    </row>
    <row r="230" spans="2:8" s="199" customFormat="1" x14ac:dyDescent="0.2">
      <c r="B230" s="275"/>
      <c r="C230" s="205"/>
      <c r="D230" s="206"/>
      <c r="E230" s="206"/>
      <c r="F230" s="223"/>
      <c r="G230" s="207"/>
      <c r="H230" s="270"/>
    </row>
    <row r="231" spans="2:8" ht="16.5" x14ac:dyDescent="0.2">
      <c r="B231" s="253" t="s">
        <v>473</v>
      </c>
      <c r="C231" s="180" t="s">
        <v>474</v>
      </c>
      <c r="D231" s="180" t="s">
        <v>475</v>
      </c>
      <c r="E231" s="181" t="s">
        <v>476</v>
      </c>
      <c r="F231" s="218" t="s">
        <v>477</v>
      </c>
      <c r="G231" s="181" t="s">
        <v>478</v>
      </c>
      <c r="H231" s="254" t="s">
        <v>507</v>
      </c>
    </row>
    <row r="232" spans="2:8" x14ac:dyDescent="0.2">
      <c r="B232" s="243" t="s">
        <v>607</v>
      </c>
      <c r="C232" s="327" t="s">
        <v>608</v>
      </c>
      <c r="D232" s="328"/>
      <c r="E232" s="328"/>
      <c r="F232" s="328"/>
      <c r="G232" s="328"/>
      <c r="H232" s="329"/>
    </row>
    <row r="233" spans="2:8" ht="33" x14ac:dyDescent="0.2">
      <c r="B233" s="243" t="s">
        <v>614</v>
      </c>
      <c r="C233" s="160" t="s">
        <v>615</v>
      </c>
      <c r="D233" s="147"/>
      <c r="E233" s="147"/>
      <c r="F233" s="330"/>
      <c r="G233" s="331"/>
      <c r="H233" s="332"/>
    </row>
    <row r="234" spans="2:8" ht="16.5" x14ac:dyDescent="0.2">
      <c r="B234" s="268" t="s">
        <v>492</v>
      </c>
      <c r="C234" s="160" t="s">
        <v>493</v>
      </c>
      <c r="D234" s="150" t="s">
        <v>486</v>
      </c>
      <c r="E234" s="150" t="s">
        <v>487</v>
      </c>
      <c r="F234" s="214">
        <v>0.222</v>
      </c>
      <c r="G234" s="151">
        <v>15.21</v>
      </c>
      <c r="H234" s="246">
        <f>F234*G234</f>
        <v>3.3766200000000004</v>
      </c>
    </row>
    <row r="235" spans="2:8" x14ac:dyDescent="0.2">
      <c r="B235" s="268" t="s">
        <v>490</v>
      </c>
      <c r="C235" s="162" t="s">
        <v>491</v>
      </c>
      <c r="D235" s="150" t="s">
        <v>486</v>
      </c>
      <c r="E235" s="150" t="s">
        <v>487</v>
      </c>
      <c r="F235" s="214">
        <v>0.222</v>
      </c>
      <c r="G235" s="151">
        <v>19.37</v>
      </c>
      <c r="H235" s="246">
        <f>F235*G235</f>
        <v>4.3001399999999999</v>
      </c>
    </row>
    <row r="236" spans="2:8" ht="16.5" x14ac:dyDescent="0.2">
      <c r="B236" s="268" t="s">
        <v>616</v>
      </c>
      <c r="C236" s="160" t="s">
        <v>617</v>
      </c>
      <c r="D236" s="150" t="s">
        <v>530</v>
      </c>
      <c r="E236" s="150" t="s">
        <v>573</v>
      </c>
      <c r="F236" s="214">
        <v>1</v>
      </c>
      <c r="G236" s="151">
        <v>3.61</v>
      </c>
      <c r="H236" s="246">
        <f>F236*G236</f>
        <v>3.61</v>
      </c>
    </row>
    <row r="237" spans="2:8" x14ac:dyDescent="0.2">
      <c r="B237" s="333" t="s">
        <v>519</v>
      </c>
      <c r="C237" s="334"/>
      <c r="D237" s="334"/>
      <c r="E237" s="334"/>
      <c r="F237" s="334"/>
      <c r="G237" s="335"/>
      <c r="H237" s="257">
        <f>SUM(H234:H235)</f>
        <v>7.6767599999999998</v>
      </c>
    </row>
    <row r="238" spans="2:8" x14ac:dyDescent="0.2">
      <c r="B238" s="333" t="s">
        <v>520</v>
      </c>
      <c r="C238" s="334"/>
      <c r="D238" s="334"/>
      <c r="E238" s="334"/>
      <c r="F238" s="334"/>
      <c r="G238" s="335"/>
      <c r="H238" s="257">
        <f>H236</f>
        <v>3.61</v>
      </c>
    </row>
    <row r="239" spans="2:8" ht="16.5" x14ac:dyDescent="0.2">
      <c r="B239" s="338" t="s">
        <v>618</v>
      </c>
      <c r="C239" s="339"/>
      <c r="D239" s="194"/>
      <c r="E239" s="194"/>
      <c r="F239" s="224"/>
      <c r="G239" s="195" t="s">
        <v>506</v>
      </c>
      <c r="H239" s="257">
        <f>SUM(H237:H238)</f>
        <v>11.286759999999999</v>
      </c>
    </row>
    <row r="240" spans="2:8" x14ac:dyDescent="0.2">
      <c r="B240" s="262"/>
      <c r="C240" s="263"/>
      <c r="D240" s="233"/>
      <c r="E240" s="233"/>
      <c r="F240" s="264"/>
      <c r="G240" s="233"/>
      <c r="H240" s="265"/>
    </row>
    <row r="241" spans="2:8" ht="16.5" x14ac:dyDescent="0.2">
      <c r="B241" s="253" t="s">
        <v>473</v>
      </c>
      <c r="C241" s="180" t="s">
        <v>474</v>
      </c>
      <c r="D241" s="180" t="s">
        <v>475</v>
      </c>
      <c r="E241" s="181" t="s">
        <v>476</v>
      </c>
      <c r="F241" s="218" t="s">
        <v>477</v>
      </c>
      <c r="G241" s="181" t="s">
        <v>478</v>
      </c>
      <c r="H241" s="254" t="s">
        <v>507</v>
      </c>
    </row>
    <row r="242" spans="2:8" x14ac:dyDescent="0.2">
      <c r="B242" s="243" t="s">
        <v>607</v>
      </c>
      <c r="C242" s="327" t="s">
        <v>608</v>
      </c>
      <c r="D242" s="328"/>
      <c r="E242" s="328"/>
      <c r="F242" s="328"/>
      <c r="G242" s="328"/>
      <c r="H242" s="329"/>
    </row>
    <row r="243" spans="2:8" ht="33" x14ac:dyDescent="0.2">
      <c r="B243" s="243" t="s">
        <v>619</v>
      </c>
      <c r="C243" s="160" t="s">
        <v>620</v>
      </c>
      <c r="D243" s="147"/>
      <c r="E243" s="147"/>
      <c r="F243" s="330"/>
      <c r="G243" s="331"/>
      <c r="H243" s="332"/>
    </row>
    <row r="244" spans="2:8" ht="16.5" x14ac:dyDescent="0.2">
      <c r="B244" s="268" t="s">
        <v>492</v>
      </c>
      <c r="C244" s="160" t="s">
        <v>493</v>
      </c>
      <c r="D244" s="150" t="s">
        <v>486</v>
      </c>
      <c r="E244" s="150" t="s">
        <v>487</v>
      </c>
      <c r="F244" s="214">
        <v>0.23250000000000001</v>
      </c>
      <c r="G244" s="151">
        <v>15.21</v>
      </c>
      <c r="H244" s="246">
        <f>F244*G244</f>
        <v>3.5363250000000002</v>
      </c>
    </row>
    <row r="245" spans="2:8" x14ac:dyDescent="0.2">
      <c r="B245" s="268" t="s">
        <v>490</v>
      </c>
      <c r="C245" s="162" t="s">
        <v>491</v>
      </c>
      <c r="D245" s="150" t="s">
        <v>486</v>
      </c>
      <c r="E245" s="150" t="s">
        <v>487</v>
      </c>
      <c r="F245" s="214">
        <v>0.23200000000000001</v>
      </c>
      <c r="G245" s="151">
        <v>19.37</v>
      </c>
      <c r="H245" s="246">
        <f>F245*G245</f>
        <v>4.4938400000000005</v>
      </c>
    </row>
    <row r="246" spans="2:8" ht="16.5" x14ac:dyDescent="0.2">
      <c r="B246" s="268" t="s">
        <v>621</v>
      </c>
      <c r="C246" s="162" t="s">
        <v>622</v>
      </c>
      <c r="D246" s="150" t="s">
        <v>530</v>
      </c>
      <c r="E246" s="150" t="s">
        <v>573</v>
      </c>
      <c r="F246" s="214">
        <v>1</v>
      </c>
      <c r="G246" s="151">
        <v>1.78</v>
      </c>
      <c r="H246" s="246">
        <f>F246*G246</f>
        <v>1.78</v>
      </c>
    </row>
    <row r="247" spans="2:8" x14ac:dyDescent="0.2">
      <c r="B247" s="340" t="s">
        <v>519</v>
      </c>
      <c r="C247" s="341"/>
      <c r="D247" s="341"/>
      <c r="E247" s="341"/>
      <c r="F247" s="341"/>
      <c r="G247" s="342"/>
      <c r="H247" s="257">
        <f>SUM(H244:H245)</f>
        <v>8.0301650000000002</v>
      </c>
    </row>
    <row r="248" spans="2:8" x14ac:dyDescent="0.2">
      <c r="B248" s="340" t="s">
        <v>520</v>
      </c>
      <c r="C248" s="341"/>
      <c r="D248" s="341"/>
      <c r="E248" s="341"/>
      <c r="F248" s="341"/>
      <c r="G248" s="342"/>
      <c r="H248" s="257">
        <f>H246</f>
        <v>1.78</v>
      </c>
    </row>
    <row r="249" spans="2:8" ht="16.5" x14ac:dyDescent="0.2">
      <c r="B249" s="338" t="s">
        <v>618</v>
      </c>
      <c r="C249" s="339"/>
      <c r="D249" s="194"/>
      <c r="E249" s="194"/>
      <c r="F249" s="224"/>
      <c r="G249" s="195" t="s">
        <v>506</v>
      </c>
      <c r="H249" s="257">
        <f>SUM(H247:H248)</f>
        <v>9.8101649999999996</v>
      </c>
    </row>
    <row r="250" spans="2:8" x14ac:dyDescent="0.2">
      <c r="B250" s="275"/>
      <c r="C250" s="204"/>
      <c r="D250" s="208"/>
      <c r="E250" s="206"/>
      <c r="F250" s="223"/>
      <c r="G250" s="207"/>
      <c r="H250" s="270"/>
    </row>
    <row r="251" spans="2:8" ht="16.5" x14ac:dyDescent="0.2">
      <c r="B251" s="253" t="s">
        <v>473</v>
      </c>
      <c r="C251" s="180" t="s">
        <v>474</v>
      </c>
      <c r="D251" s="180" t="s">
        <v>475</v>
      </c>
      <c r="E251" s="181" t="s">
        <v>476</v>
      </c>
      <c r="F251" s="218" t="s">
        <v>477</v>
      </c>
      <c r="G251" s="181" t="s">
        <v>478</v>
      </c>
      <c r="H251" s="254" t="s">
        <v>507</v>
      </c>
    </row>
    <row r="252" spans="2:8" x14ac:dyDescent="0.2">
      <c r="B252" s="243" t="s">
        <v>607</v>
      </c>
      <c r="C252" s="327" t="s">
        <v>608</v>
      </c>
      <c r="D252" s="328"/>
      <c r="E252" s="328"/>
      <c r="F252" s="328"/>
      <c r="G252" s="328"/>
      <c r="H252" s="329"/>
    </row>
    <row r="253" spans="2:8" ht="33" x14ac:dyDescent="0.2">
      <c r="B253" s="243" t="s">
        <v>623</v>
      </c>
      <c r="C253" s="144" t="s">
        <v>624</v>
      </c>
      <c r="D253" s="147"/>
      <c r="E253" s="147"/>
      <c r="F253" s="330"/>
      <c r="G253" s="331"/>
      <c r="H253" s="332"/>
    </row>
    <row r="254" spans="2:8" ht="16.5" x14ac:dyDescent="0.2">
      <c r="B254" s="268" t="s">
        <v>492</v>
      </c>
      <c r="C254" s="160" t="s">
        <v>493</v>
      </c>
      <c r="D254" s="150" t="s">
        <v>486</v>
      </c>
      <c r="E254" s="150" t="s">
        <v>487</v>
      </c>
      <c r="F254" s="214">
        <v>0.05</v>
      </c>
      <c r="G254" s="151">
        <v>15.21</v>
      </c>
      <c r="H254" s="246">
        <f>F254*G254</f>
        <v>0.76050000000000006</v>
      </c>
    </row>
    <row r="255" spans="2:8" x14ac:dyDescent="0.2">
      <c r="B255" s="268" t="s">
        <v>490</v>
      </c>
      <c r="C255" s="162" t="s">
        <v>491</v>
      </c>
      <c r="D255" s="150" t="s">
        <v>486</v>
      </c>
      <c r="E255" s="150" t="s">
        <v>487</v>
      </c>
      <c r="F255" s="214">
        <v>0.05</v>
      </c>
      <c r="G255" s="151">
        <v>19.37</v>
      </c>
      <c r="H255" s="246">
        <f>F255*G255</f>
        <v>0.96850000000000014</v>
      </c>
    </row>
    <row r="256" spans="2:8" ht="16.5" x14ac:dyDescent="0.2">
      <c r="B256" s="268" t="s">
        <v>625</v>
      </c>
      <c r="C256" s="160" t="s">
        <v>626</v>
      </c>
      <c r="D256" s="150" t="s">
        <v>530</v>
      </c>
      <c r="E256" s="150" t="s">
        <v>573</v>
      </c>
      <c r="F256" s="214">
        <v>1</v>
      </c>
      <c r="G256" s="151">
        <v>13.41</v>
      </c>
      <c r="H256" s="246">
        <f>F256*G256</f>
        <v>13.41</v>
      </c>
    </row>
    <row r="257" spans="2:8" x14ac:dyDescent="0.2">
      <c r="B257" s="333" t="s">
        <v>519</v>
      </c>
      <c r="C257" s="334"/>
      <c r="D257" s="334"/>
      <c r="E257" s="334"/>
      <c r="F257" s="334"/>
      <c r="G257" s="335"/>
      <c r="H257" s="257">
        <f>SUM(H254:H255)</f>
        <v>1.7290000000000001</v>
      </c>
    </row>
    <row r="258" spans="2:8" x14ac:dyDescent="0.2">
      <c r="B258" s="333" t="s">
        <v>520</v>
      </c>
      <c r="C258" s="334"/>
      <c r="D258" s="334"/>
      <c r="E258" s="334"/>
      <c r="F258" s="334"/>
      <c r="G258" s="335"/>
      <c r="H258" s="257">
        <f>H256</f>
        <v>13.41</v>
      </c>
    </row>
    <row r="259" spans="2:8" ht="16.5" x14ac:dyDescent="0.2">
      <c r="B259" s="338" t="s">
        <v>627</v>
      </c>
      <c r="C259" s="339"/>
      <c r="D259" s="194"/>
      <c r="E259" s="194"/>
      <c r="F259" s="224"/>
      <c r="G259" s="195" t="s">
        <v>506</v>
      </c>
      <c r="H259" s="257">
        <f>SUM(H257:H258)</f>
        <v>15.138999999999999</v>
      </c>
    </row>
    <row r="260" spans="2:8" x14ac:dyDescent="0.2">
      <c r="B260" s="275"/>
      <c r="C260" s="204"/>
      <c r="D260" s="208"/>
      <c r="E260" s="206"/>
      <c r="F260" s="223"/>
      <c r="G260" s="207"/>
      <c r="H260" s="270"/>
    </row>
    <row r="261" spans="2:8" ht="16.5" x14ac:dyDescent="0.2">
      <c r="B261" s="253" t="s">
        <v>473</v>
      </c>
      <c r="C261" s="180" t="s">
        <v>474</v>
      </c>
      <c r="D261" s="180" t="s">
        <v>475</v>
      </c>
      <c r="E261" s="181" t="s">
        <v>476</v>
      </c>
      <c r="F261" s="218" t="s">
        <v>477</v>
      </c>
      <c r="G261" s="181" t="s">
        <v>478</v>
      </c>
      <c r="H261" s="254" t="s">
        <v>892</v>
      </c>
    </row>
    <row r="262" spans="2:8" x14ac:dyDescent="0.2">
      <c r="B262" s="243" t="s">
        <v>628</v>
      </c>
      <c r="C262" s="327" t="s">
        <v>629</v>
      </c>
      <c r="D262" s="328"/>
      <c r="E262" s="328"/>
      <c r="F262" s="328"/>
      <c r="G262" s="328"/>
      <c r="H262" s="329"/>
    </row>
    <row r="263" spans="2:8" ht="24.75" x14ac:dyDescent="0.2">
      <c r="B263" s="243" t="s">
        <v>630</v>
      </c>
      <c r="C263" s="144" t="s">
        <v>631</v>
      </c>
      <c r="D263" s="147"/>
      <c r="E263" s="147"/>
      <c r="F263" s="330"/>
      <c r="G263" s="331"/>
      <c r="H263" s="332"/>
    </row>
    <row r="264" spans="2:8" ht="16.5" x14ac:dyDescent="0.2">
      <c r="B264" s="268" t="s">
        <v>632</v>
      </c>
      <c r="C264" s="160" t="s">
        <v>633</v>
      </c>
      <c r="D264" s="150" t="s">
        <v>530</v>
      </c>
      <c r="E264" s="150" t="s">
        <v>573</v>
      </c>
      <c r="F264" s="214">
        <v>1</v>
      </c>
      <c r="G264" s="151">
        <v>0.42</v>
      </c>
      <c r="H264" s="246">
        <f>F264*G264</f>
        <v>0.42</v>
      </c>
    </row>
    <row r="265" spans="2:8" x14ac:dyDescent="0.2">
      <c r="B265" s="268" t="s">
        <v>634</v>
      </c>
      <c r="C265" s="162" t="s">
        <v>635</v>
      </c>
      <c r="D265" s="150" t="s">
        <v>530</v>
      </c>
      <c r="E265" s="150" t="s">
        <v>573</v>
      </c>
      <c r="F265" s="214">
        <v>1</v>
      </c>
      <c r="G265" s="151">
        <v>0.12</v>
      </c>
      <c r="H265" s="246">
        <f>F265*G265</f>
        <v>0.12</v>
      </c>
    </row>
    <row r="266" spans="2:8" ht="16.5" x14ac:dyDescent="0.2">
      <c r="B266" s="268" t="s">
        <v>636</v>
      </c>
      <c r="C266" s="160" t="s">
        <v>637</v>
      </c>
      <c r="D266" s="150" t="s">
        <v>530</v>
      </c>
      <c r="E266" s="150" t="s">
        <v>553</v>
      </c>
      <c r="F266" s="214">
        <v>1</v>
      </c>
      <c r="G266" s="151">
        <v>5.82</v>
      </c>
      <c r="H266" s="246">
        <f>F266*G266</f>
        <v>5.82</v>
      </c>
    </row>
    <row r="267" spans="2:8" x14ac:dyDescent="0.2">
      <c r="B267" s="333" t="s">
        <v>519</v>
      </c>
      <c r="C267" s="334"/>
      <c r="D267" s="334"/>
      <c r="E267" s="334"/>
      <c r="F267" s="334"/>
      <c r="G267" s="335"/>
      <c r="H267" s="257">
        <v>0</v>
      </c>
    </row>
    <row r="268" spans="2:8" x14ac:dyDescent="0.2">
      <c r="B268" s="333" t="s">
        <v>520</v>
      </c>
      <c r="C268" s="334"/>
      <c r="D268" s="334"/>
      <c r="E268" s="334"/>
      <c r="F268" s="334"/>
      <c r="G268" s="335"/>
      <c r="H268" s="257">
        <f>SUM(H264:H266)</f>
        <v>6.36</v>
      </c>
    </row>
    <row r="269" spans="2:8" ht="16.5" x14ac:dyDescent="0.2">
      <c r="B269" s="338" t="s">
        <v>638</v>
      </c>
      <c r="C269" s="339"/>
      <c r="D269" s="194"/>
      <c r="E269" s="194"/>
      <c r="F269" s="224"/>
      <c r="G269" s="195" t="s">
        <v>506</v>
      </c>
      <c r="H269" s="257">
        <f>SUM(H267:H268)</f>
        <v>6.36</v>
      </c>
    </row>
    <row r="270" spans="2:8" x14ac:dyDescent="0.2">
      <c r="B270" s="275"/>
      <c r="C270" s="204"/>
      <c r="D270" s="208"/>
      <c r="E270" s="206"/>
      <c r="F270" s="223"/>
      <c r="G270" s="207"/>
      <c r="H270" s="270"/>
    </row>
    <row r="271" spans="2:8" ht="16.5" x14ac:dyDescent="0.2">
      <c r="B271" s="253" t="s">
        <v>473</v>
      </c>
      <c r="C271" s="180" t="s">
        <v>474</v>
      </c>
      <c r="D271" s="180" t="s">
        <v>475</v>
      </c>
      <c r="E271" s="181" t="s">
        <v>476</v>
      </c>
      <c r="F271" s="218" t="s">
        <v>477</v>
      </c>
      <c r="G271" s="181" t="s">
        <v>478</v>
      </c>
      <c r="H271" s="254" t="s">
        <v>507</v>
      </c>
    </row>
    <row r="272" spans="2:8" x14ac:dyDescent="0.2">
      <c r="B272" s="243" t="s">
        <v>628</v>
      </c>
      <c r="C272" s="327" t="s">
        <v>629</v>
      </c>
      <c r="D272" s="328"/>
      <c r="E272" s="328"/>
      <c r="F272" s="328"/>
      <c r="G272" s="328"/>
      <c r="H272" s="329"/>
    </row>
    <row r="273" spans="2:8" ht="33" x14ac:dyDescent="0.2">
      <c r="B273" s="243" t="s">
        <v>639</v>
      </c>
      <c r="C273" s="160" t="s">
        <v>640</v>
      </c>
      <c r="D273" s="147"/>
      <c r="E273" s="147"/>
      <c r="F273" s="330"/>
      <c r="G273" s="331"/>
      <c r="H273" s="332"/>
    </row>
    <row r="274" spans="2:8" ht="16.5" x14ac:dyDescent="0.2">
      <c r="B274" s="268" t="s">
        <v>492</v>
      </c>
      <c r="C274" s="160" t="s">
        <v>493</v>
      </c>
      <c r="D274" s="150" t="s">
        <v>486</v>
      </c>
      <c r="E274" s="150" t="s">
        <v>487</v>
      </c>
      <c r="F274" s="214">
        <v>0.48399999999999999</v>
      </c>
      <c r="G274" s="151">
        <v>15.21</v>
      </c>
      <c r="H274" s="246">
        <f>F274*G274</f>
        <v>7.3616400000000004</v>
      </c>
    </row>
    <row r="275" spans="2:8" x14ac:dyDescent="0.2">
      <c r="B275" s="268" t="s">
        <v>490</v>
      </c>
      <c r="C275" s="162" t="s">
        <v>491</v>
      </c>
      <c r="D275" s="150" t="s">
        <v>486</v>
      </c>
      <c r="E275" s="150" t="s">
        <v>487</v>
      </c>
      <c r="F275" s="214">
        <v>0.48399999999999999</v>
      </c>
      <c r="G275" s="151">
        <v>19.37</v>
      </c>
      <c r="H275" s="246">
        <f>F275*G275</f>
        <v>9.3750800000000005</v>
      </c>
    </row>
    <row r="276" spans="2:8" x14ac:dyDescent="0.2">
      <c r="B276" s="333" t="s">
        <v>519</v>
      </c>
      <c r="C276" s="334"/>
      <c r="D276" s="334"/>
      <c r="E276" s="334"/>
      <c r="F276" s="334"/>
      <c r="G276" s="335"/>
      <c r="H276" s="257">
        <f>SUM(H274:H275)</f>
        <v>16.736720000000002</v>
      </c>
    </row>
    <row r="277" spans="2:8" x14ac:dyDescent="0.2">
      <c r="B277" s="333" t="s">
        <v>520</v>
      </c>
      <c r="C277" s="334"/>
      <c r="D277" s="334"/>
      <c r="E277" s="334"/>
      <c r="F277" s="334"/>
      <c r="G277" s="335"/>
      <c r="H277" s="257">
        <v>0</v>
      </c>
    </row>
    <row r="278" spans="2:8" ht="16.5" x14ac:dyDescent="0.2">
      <c r="B278" s="338" t="s">
        <v>638</v>
      </c>
      <c r="C278" s="339"/>
      <c r="D278" s="194"/>
      <c r="E278" s="194"/>
      <c r="F278" s="224"/>
      <c r="G278" s="195" t="s">
        <v>506</v>
      </c>
      <c r="H278" s="257">
        <f>SUM(H276:H277)</f>
        <v>16.736720000000002</v>
      </c>
    </row>
    <row r="279" spans="2:8" x14ac:dyDescent="0.2">
      <c r="B279" s="275"/>
      <c r="C279" s="205"/>
      <c r="D279" s="206"/>
      <c r="E279" s="206"/>
      <c r="F279" s="223"/>
      <c r="G279" s="207"/>
      <c r="H279" s="270"/>
    </row>
    <row r="280" spans="2:8" ht="16.5" x14ac:dyDescent="0.2">
      <c r="B280" s="253" t="s">
        <v>473</v>
      </c>
      <c r="C280" s="180" t="s">
        <v>474</v>
      </c>
      <c r="D280" s="180" t="s">
        <v>475</v>
      </c>
      <c r="E280" s="181" t="s">
        <v>476</v>
      </c>
      <c r="F280" s="218" t="s">
        <v>477</v>
      </c>
      <c r="G280" s="181" t="s">
        <v>478</v>
      </c>
      <c r="H280" s="254" t="s">
        <v>507</v>
      </c>
    </row>
    <row r="281" spans="2:8" x14ac:dyDescent="0.2">
      <c r="B281" s="243" t="s">
        <v>641</v>
      </c>
      <c r="C281" s="327" t="s">
        <v>642</v>
      </c>
      <c r="D281" s="328"/>
      <c r="E281" s="328"/>
      <c r="F281" s="328"/>
      <c r="G281" s="328"/>
      <c r="H281" s="329"/>
    </row>
    <row r="282" spans="2:8" ht="16.5" x14ac:dyDescent="0.2">
      <c r="B282" s="243" t="s">
        <v>643</v>
      </c>
      <c r="C282" s="160" t="s">
        <v>644</v>
      </c>
      <c r="D282" s="147"/>
      <c r="E282" s="147"/>
      <c r="F282" s="330"/>
      <c r="G282" s="331"/>
      <c r="H282" s="332"/>
    </row>
    <row r="283" spans="2:8" x14ac:dyDescent="0.2">
      <c r="B283" s="268" t="s">
        <v>645</v>
      </c>
      <c r="C283" s="162" t="s">
        <v>646</v>
      </c>
      <c r="D283" s="150" t="s">
        <v>530</v>
      </c>
      <c r="E283" s="150" t="s">
        <v>553</v>
      </c>
      <c r="F283" s="214">
        <v>1</v>
      </c>
      <c r="G283" s="151">
        <v>19.93</v>
      </c>
      <c r="H283" s="246">
        <v>19.23</v>
      </c>
    </row>
    <row r="284" spans="2:8" x14ac:dyDescent="0.2">
      <c r="B284" s="333" t="s">
        <v>519</v>
      </c>
      <c r="C284" s="334"/>
      <c r="D284" s="334"/>
      <c r="E284" s="334"/>
      <c r="F284" s="334"/>
      <c r="G284" s="335"/>
      <c r="H284" s="257">
        <v>0</v>
      </c>
    </row>
    <row r="285" spans="2:8" x14ac:dyDescent="0.2">
      <c r="B285" s="333" t="s">
        <v>520</v>
      </c>
      <c r="C285" s="334"/>
      <c r="D285" s="334"/>
      <c r="E285" s="334"/>
      <c r="F285" s="334"/>
      <c r="G285" s="335"/>
      <c r="H285" s="257">
        <f>H283</f>
        <v>19.23</v>
      </c>
    </row>
    <row r="286" spans="2:8" ht="16.5" x14ac:dyDescent="0.2">
      <c r="B286" s="338" t="s">
        <v>647</v>
      </c>
      <c r="C286" s="339"/>
      <c r="D286" s="194"/>
      <c r="E286" s="194"/>
      <c r="F286" s="224"/>
      <c r="G286" s="195" t="s">
        <v>506</v>
      </c>
      <c r="H286" s="257">
        <f>SUM(H284:H285)</f>
        <v>19.23</v>
      </c>
    </row>
    <row r="287" spans="2:8" s="199" customFormat="1" x14ac:dyDescent="0.2">
      <c r="B287" s="275"/>
      <c r="C287" s="204"/>
      <c r="D287" s="208"/>
      <c r="E287" s="206"/>
      <c r="F287" s="223"/>
      <c r="G287" s="207"/>
      <c r="H287" s="270"/>
    </row>
    <row r="288" spans="2:8" ht="16.5" x14ac:dyDescent="0.2">
      <c r="B288" s="253" t="s">
        <v>473</v>
      </c>
      <c r="C288" s="180" t="s">
        <v>474</v>
      </c>
      <c r="D288" s="180" t="s">
        <v>475</v>
      </c>
      <c r="E288" s="181" t="s">
        <v>476</v>
      </c>
      <c r="F288" s="218" t="s">
        <v>477</v>
      </c>
      <c r="G288" s="181" t="s">
        <v>478</v>
      </c>
      <c r="H288" s="254" t="s">
        <v>507</v>
      </c>
    </row>
    <row r="289" spans="2:8" x14ac:dyDescent="0.2">
      <c r="B289" s="243" t="s">
        <v>641</v>
      </c>
      <c r="C289" s="327" t="s">
        <v>642</v>
      </c>
      <c r="D289" s="328"/>
      <c r="E289" s="328"/>
      <c r="F289" s="328"/>
      <c r="G289" s="328"/>
      <c r="H289" s="329"/>
    </row>
    <row r="290" spans="2:8" ht="16.5" x14ac:dyDescent="0.2">
      <c r="B290" s="243" t="s">
        <v>648</v>
      </c>
      <c r="C290" s="160" t="s">
        <v>649</v>
      </c>
      <c r="D290" s="147"/>
      <c r="E290" s="147"/>
      <c r="F290" s="330"/>
      <c r="G290" s="331"/>
      <c r="H290" s="332"/>
    </row>
    <row r="291" spans="2:8" x14ac:dyDescent="0.2">
      <c r="B291" s="268" t="s">
        <v>490</v>
      </c>
      <c r="C291" s="162" t="s">
        <v>491</v>
      </c>
      <c r="D291" s="150" t="s">
        <v>486</v>
      </c>
      <c r="E291" s="150" t="s">
        <v>487</v>
      </c>
      <c r="F291" s="214">
        <v>2.75E-2</v>
      </c>
      <c r="G291" s="151">
        <v>19.37</v>
      </c>
      <c r="H291" s="246">
        <f>F291*G291</f>
        <v>0.53267500000000001</v>
      </c>
    </row>
    <row r="292" spans="2:8" ht="16.5" x14ac:dyDescent="0.2">
      <c r="B292" s="268" t="s">
        <v>492</v>
      </c>
      <c r="C292" s="160" t="s">
        <v>493</v>
      </c>
      <c r="D292" s="150" t="s">
        <v>486</v>
      </c>
      <c r="E292" s="150" t="s">
        <v>487</v>
      </c>
      <c r="F292" s="214">
        <v>2.6700000000000002E-2</v>
      </c>
      <c r="G292" s="151">
        <v>15.21</v>
      </c>
      <c r="H292" s="246">
        <f>F292*G292</f>
        <v>0.40610700000000005</v>
      </c>
    </row>
    <row r="293" spans="2:8" x14ac:dyDescent="0.2">
      <c r="B293" s="333" t="s">
        <v>519</v>
      </c>
      <c r="C293" s="334"/>
      <c r="D293" s="334"/>
      <c r="E293" s="334"/>
      <c r="F293" s="334"/>
      <c r="G293" s="335"/>
      <c r="H293" s="257">
        <v>0</v>
      </c>
    </row>
    <row r="294" spans="2:8" x14ac:dyDescent="0.2">
      <c r="B294" s="333" t="s">
        <v>520</v>
      </c>
      <c r="C294" s="334"/>
      <c r="D294" s="334"/>
      <c r="E294" s="334"/>
      <c r="F294" s="334"/>
      <c r="G294" s="335"/>
      <c r="H294" s="257">
        <f>SUM(H291:H292)</f>
        <v>0.93878200000000001</v>
      </c>
    </row>
    <row r="295" spans="2:8" ht="16.5" x14ac:dyDescent="0.2">
      <c r="B295" s="338" t="s">
        <v>647</v>
      </c>
      <c r="C295" s="339"/>
      <c r="D295" s="194"/>
      <c r="E295" s="194"/>
      <c r="F295" s="224"/>
      <c r="G295" s="195" t="s">
        <v>506</v>
      </c>
      <c r="H295" s="257">
        <f>SUM(H293:H294)</f>
        <v>0.93878200000000001</v>
      </c>
    </row>
    <row r="296" spans="2:8" x14ac:dyDescent="0.2">
      <c r="B296" s="262"/>
      <c r="C296" s="263"/>
      <c r="D296" s="233"/>
      <c r="E296" s="233"/>
      <c r="F296" s="264"/>
      <c r="G296" s="233"/>
      <c r="H296" s="265"/>
    </row>
    <row r="297" spans="2:8" ht="16.5" x14ac:dyDescent="0.2">
      <c r="B297" s="253" t="s">
        <v>473</v>
      </c>
      <c r="C297" s="180" t="s">
        <v>474</v>
      </c>
      <c r="D297" s="180" t="s">
        <v>475</v>
      </c>
      <c r="E297" s="181" t="s">
        <v>476</v>
      </c>
      <c r="F297" s="218" t="s">
        <v>477</v>
      </c>
      <c r="G297" s="181" t="s">
        <v>478</v>
      </c>
      <c r="H297" s="254" t="s">
        <v>507</v>
      </c>
    </row>
    <row r="298" spans="2:8" x14ac:dyDescent="0.2">
      <c r="B298" s="243" t="s">
        <v>650</v>
      </c>
      <c r="C298" s="327" t="s">
        <v>651</v>
      </c>
      <c r="D298" s="328"/>
      <c r="E298" s="328"/>
      <c r="F298" s="328"/>
      <c r="G298" s="328"/>
      <c r="H298" s="329"/>
    </row>
    <row r="299" spans="2:8" ht="24.75" x14ac:dyDescent="0.2">
      <c r="B299" s="243" t="s">
        <v>652</v>
      </c>
      <c r="C299" s="160" t="s">
        <v>653</v>
      </c>
      <c r="D299" s="147"/>
      <c r="E299" s="147"/>
      <c r="F299" s="330"/>
      <c r="G299" s="331"/>
      <c r="H299" s="332"/>
    </row>
    <row r="300" spans="2:8" ht="16.5" x14ac:dyDescent="0.2">
      <c r="B300" s="268" t="s">
        <v>492</v>
      </c>
      <c r="C300" s="160" t="s">
        <v>493</v>
      </c>
      <c r="D300" s="150" t="s">
        <v>486</v>
      </c>
      <c r="E300" s="150" t="s">
        <v>487</v>
      </c>
      <c r="F300" s="214">
        <v>0.8</v>
      </c>
      <c r="G300" s="151">
        <v>15.21</v>
      </c>
      <c r="H300" s="246">
        <f>F300*G300</f>
        <v>12.168000000000001</v>
      </c>
    </row>
    <row r="301" spans="2:8" x14ac:dyDescent="0.2">
      <c r="B301" s="268" t="s">
        <v>490</v>
      </c>
      <c r="C301" s="162" t="s">
        <v>491</v>
      </c>
      <c r="D301" s="150" t="s">
        <v>486</v>
      </c>
      <c r="E301" s="150" t="s">
        <v>487</v>
      </c>
      <c r="F301" s="214">
        <v>0.8</v>
      </c>
      <c r="G301" s="151">
        <v>19.37</v>
      </c>
      <c r="H301" s="246">
        <f>F301*G301</f>
        <v>15.496000000000002</v>
      </c>
    </row>
    <row r="302" spans="2:8" ht="16.5" x14ac:dyDescent="0.2">
      <c r="B302" s="268" t="s">
        <v>654</v>
      </c>
      <c r="C302" s="160" t="s">
        <v>655</v>
      </c>
      <c r="D302" s="150" t="s">
        <v>530</v>
      </c>
      <c r="E302" s="150" t="s">
        <v>573</v>
      </c>
      <c r="F302" s="214">
        <v>1</v>
      </c>
      <c r="G302" s="151">
        <v>41.48</v>
      </c>
      <c r="H302" s="246">
        <f>F302*G302</f>
        <v>41.48</v>
      </c>
    </row>
    <row r="303" spans="2:8" x14ac:dyDescent="0.2">
      <c r="B303" s="333" t="s">
        <v>519</v>
      </c>
      <c r="C303" s="334"/>
      <c r="D303" s="334"/>
      <c r="E303" s="334"/>
      <c r="F303" s="334"/>
      <c r="G303" s="335"/>
      <c r="H303" s="257">
        <f>SUM(H300:H301)</f>
        <v>27.664000000000001</v>
      </c>
    </row>
    <row r="304" spans="2:8" x14ac:dyDescent="0.2">
      <c r="B304" s="333" t="s">
        <v>520</v>
      </c>
      <c r="C304" s="334"/>
      <c r="D304" s="334"/>
      <c r="E304" s="334"/>
      <c r="F304" s="334"/>
      <c r="G304" s="335"/>
      <c r="H304" s="257">
        <f>H302</f>
        <v>41.48</v>
      </c>
    </row>
    <row r="305" spans="2:9" ht="16.5" x14ac:dyDescent="0.2">
      <c r="B305" s="338" t="s">
        <v>656</v>
      </c>
      <c r="C305" s="339"/>
      <c r="D305" s="194"/>
      <c r="E305" s="194"/>
      <c r="F305" s="224"/>
      <c r="G305" s="195" t="s">
        <v>506</v>
      </c>
      <c r="H305" s="257">
        <f>SUM(H303:H304)</f>
        <v>69.144000000000005</v>
      </c>
    </row>
    <row r="306" spans="2:9" x14ac:dyDescent="0.2">
      <c r="B306" s="275"/>
      <c r="C306" s="204"/>
      <c r="D306" s="208"/>
      <c r="E306" s="206"/>
      <c r="F306" s="223"/>
      <c r="G306" s="207"/>
      <c r="H306" s="270"/>
      <c r="I306" s="199"/>
    </row>
    <row r="307" spans="2:9" ht="16.5" x14ac:dyDescent="0.2">
      <c r="B307" s="253" t="s">
        <v>473</v>
      </c>
      <c r="C307" s="180" t="s">
        <v>474</v>
      </c>
      <c r="D307" s="180" t="s">
        <v>475</v>
      </c>
      <c r="E307" s="181" t="s">
        <v>476</v>
      </c>
      <c r="F307" s="218" t="s">
        <v>477</v>
      </c>
      <c r="G307" s="181" t="s">
        <v>478</v>
      </c>
      <c r="H307" s="254" t="s">
        <v>507</v>
      </c>
    </row>
    <row r="308" spans="2:9" x14ac:dyDescent="0.2">
      <c r="B308" s="243" t="s">
        <v>650</v>
      </c>
      <c r="C308" s="327" t="s">
        <v>651</v>
      </c>
      <c r="D308" s="328"/>
      <c r="E308" s="328"/>
      <c r="F308" s="328"/>
      <c r="G308" s="328"/>
      <c r="H308" s="329"/>
    </row>
    <row r="309" spans="2:9" ht="24.75" x14ac:dyDescent="0.2">
      <c r="B309" s="243" t="s">
        <v>657</v>
      </c>
      <c r="C309" s="160" t="s">
        <v>658</v>
      </c>
      <c r="D309" s="147"/>
      <c r="E309" s="147"/>
      <c r="F309" s="330"/>
      <c r="G309" s="331"/>
      <c r="H309" s="332"/>
    </row>
    <row r="310" spans="2:9" ht="16.5" x14ac:dyDescent="0.2">
      <c r="B310" s="268" t="s">
        <v>492</v>
      </c>
      <c r="C310" s="160" t="s">
        <v>493</v>
      </c>
      <c r="D310" s="150" t="s">
        <v>486</v>
      </c>
      <c r="E310" s="150" t="s">
        <v>487</v>
      </c>
      <c r="F310" s="214">
        <v>0.15820000000000001</v>
      </c>
      <c r="G310" s="151">
        <v>15.21</v>
      </c>
      <c r="H310" s="246">
        <f>F310*G310</f>
        <v>2.4062220000000001</v>
      </c>
    </row>
    <row r="311" spans="2:9" x14ac:dyDescent="0.2">
      <c r="B311" s="268" t="s">
        <v>490</v>
      </c>
      <c r="C311" s="162" t="s">
        <v>491</v>
      </c>
      <c r="D311" s="150" t="s">
        <v>486</v>
      </c>
      <c r="E311" s="150" t="s">
        <v>487</v>
      </c>
      <c r="F311" s="214">
        <v>0.15820000000000001</v>
      </c>
      <c r="G311" s="151">
        <v>19.37</v>
      </c>
      <c r="H311" s="246">
        <f>F311*G311</f>
        <v>3.0643340000000001</v>
      </c>
    </row>
    <row r="312" spans="2:9" ht="16.5" x14ac:dyDescent="0.2">
      <c r="B312" s="268" t="s">
        <v>659</v>
      </c>
      <c r="C312" s="160" t="s">
        <v>660</v>
      </c>
      <c r="D312" s="150" t="s">
        <v>530</v>
      </c>
      <c r="E312" s="150" t="s">
        <v>553</v>
      </c>
      <c r="F312" s="214">
        <v>4.8186999999999998</v>
      </c>
      <c r="G312" s="151">
        <v>42.48</v>
      </c>
      <c r="H312" s="246">
        <f>F312*G312</f>
        <v>204.69837599999997</v>
      </c>
    </row>
    <row r="313" spans="2:9" x14ac:dyDescent="0.2">
      <c r="B313" s="333" t="s">
        <v>519</v>
      </c>
      <c r="C313" s="334"/>
      <c r="D313" s="334"/>
      <c r="E313" s="334"/>
      <c r="F313" s="334"/>
      <c r="G313" s="335"/>
      <c r="H313" s="257">
        <f>SUM(H310:H311)</f>
        <v>5.4705560000000002</v>
      </c>
    </row>
    <row r="314" spans="2:9" x14ac:dyDescent="0.2">
      <c r="B314" s="333" t="s">
        <v>520</v>
      </c>
      <c r="C314" s="334"/>
      <c r="D314" s="334"/>
      <c r="E314" s="334"/>
      <c r="F314" s="334"/>
      <c r="G314" s="335"/>
      <c r="H314" s="257">
        <f>H312</f>
        <v>204.69837599999997</v>
      </c>
    </row>
    <row r="315" spans="2:9" ht="16.5" x14ac:dyDescent="0.2">
      <c r="B315" s="338" t="s">
        <v>661</v>
      </c>
      <c r="C315" s="339"/>
      <c r="D315" s="194"/>
      <c r="E315" s="194"/>
      <c r="F315" s="224"/>
      <c r="G315" s="195" t="s">
        <v>506</v>
      </c>
      <c r="H315" s="257">
        <f>SUM(H313:H314)</f>
        <v>210.16893199999996</v>
      </c>
    </row>
    <row r="316" spans="2:9" s="199" customFormat="1" x14ac:dyDescent="0.2">
      <c r="B316" s="275"/>
      <c r="C316" s="204"/>
      <c r="D316" s="208"/>
      <c r="E316" s="206"/>
      <c r="F316" s="223"/>
      <c r="G316" s="207"/>
      <c r="H316" s="270"/>
    </row>
    <row r="317" spans="2:9" ht="16.5" x14ac:dyDescent="0.2">
      <c r="B317" s="253" t="s">
        <v>473</v>
      </c>
      <c r="C317" s="180" t="s">
        <v>474</v>
      </c>
      <c r="D317" s="180" t="s">
        <v>475</v>
      </c>
      <c r="E317" s="181" t="s">
        <v>476</v>
      </c>
      <c r="F317" s="218" t="s">
        <v>477</v>
      </c>
      <c r="G317" s="181" t="s">
        <v>478</v>
      </c>
      <c r="H317" s="254" t="s">
        <v>507</v>
      </c>
    </row>
    <row r="318" spans="2:9" x14ac:dyDescent="0.2">
      <c r="B318" s="243" t="s">
        <v>650</v>
      </c>
      <c r="C318" s="327" t="s">
        <v>651</v>
      </c>
      <c r="D318" s="328"/>
      <c r="E318" s="328"/>
      <c r="F318" s="328"/>
      <c r="G318" s="328"/>
      <c r="H318" s="329"/>
    </row>
    <row r="319" spans="2:9" ht="33" x14ac:dyDescent="0.2">
      <c r="B319" s="243" t="s">
        <v>662</v>
      </c>
      <c r="C319" s="160" t="s">
        <v>663</v>
      </c>
      <c r="D319" s="147"/>
      <c r="E319" s="147"/>
      <c r="F319" s="330"/>
      <c r="G319" s="331"/>
      <c r="H319" s="332"/>
    </row>
    <row r="320" spans="2:9" ht="16.5" x14ac:dyDescent="0.2">
      <c r="B320" s="268" t="s">
        <v>492</v>
      </c>
      <c r="C320" s="160" t="s">
        <v>493</v>
      </c>
      <c r="D320" s="150" t="s">
        <v>486</v>
      </c>
      <c r="E320" s="150" t="s">
        <v>487</v>
      </c>
      <c r="F320" s="214">
        <v>1</v>
      </c>
      <c r="G320" s="151">
        <v>15.21</v>
      </c>
      <c r="H320" s="246">
        <f>F320*G320</f>
        <v>15.21</v>
      </c>
    </row>
    <row r="321" spans="2:9" x14ac:dyDescent="0.2">
      <c r="B321" s="268" t="s">
        <v>490</v>
      </c>
      <c r="C321" s="162" t="s">
        <v>491</v>
      </c>
      <c r="D321" s="150" t="s">
        <v>486</v>
      </c>
      <c r="E321" s="150" t="s">
        <v>487</v>
      </c>
      <c r="F321" s="214">
        <v>1</v>
      </c>
      <c r="G321" s="151">
        <v>19.37</v>
      </c>
      <c r="H321" s="246">
        <f>F321*G321</f>
        <v>19.37</v>
      </c>
    </row>
    <row r="322" spans="2:9" ht="16.5" x14ac:dyDescent="0.2">
      <c r="B322" s="268" t="s">
        <v>664</v>
      </c>
      <c r="C322" s="160" t="s">
        <v>665</v>
      </c>
      <c r="D322" s="150" t="s">
        <v>530</v>
      </c>
      <c r="E322" s="150" t="s">
        <v>573</v>
      </c>
      <c r="F322" s="214">
        <v>1</v>
      </c>
      <c r="G322" s="151">
        <v>126.16</v>
      </c>
      <c r="H322" s="246">
        <f>F322*G322</f>
        <v>126.16</v>
      </c>
    </row>
    <row r="323" spans="2:9" x14ac:dyDescent="0.2">
      <c r="B323" s="333" t="s">
        <v>519</v>
      </c>
      <c r="C323" s="334"/>
      <c r="D323" s="334"/>
      <c r="E323" s="334"/>
      <c r="F323" s="334"/>
      <c r="G323" s="335"/>
      <c r="H323" s="257">
        <f>SUM(H320:H321)</f>
        <v>34.58</v>
      </c>
    </row>
    <row r="324" spans="2:9" x14ac:dyDescent="0.2">
      <c r="B324" s="333" t="s">
        <v>520</v>
      </c>
      <c r="C324" s="334"/>
      <c r="D324" s="334"/>
      <c r="E324" s="334"/>
      <c r="F324" s="334"/>
      <c r="G324" s="335"/>
      <c r="H324" s="257">
        <f>H322</f>
        <v>126.16</v>
      </c>
    </row>
    <row r="325" spans="2:9" ht="16.5" x14ac:dyDescent="0.2">
      <c r="B325" s="338" t="s">
        <v>661</v>
      </c>
      <c r="C325" s="339"/>
      <c r="D325" s="194"/>
      <c r="E325" s="194"/>
      <c r="F325" s="224"/>
      <c r="G325" s="195" t="s">
        <v>506</v>
      </c>
      <c r="H325" s="257">
        <f>SUM(H323:H324)</f>
        <v>160.74</v>
      </c>
      <c r="I325" s="153"/>
    </row>
    <row r="326" spans="2:9" x14ac:dyDescent="0.2">
      <c r="B326" s="275"/>
      <c r="C326" s="204"/>
      <c r="D326" s="208"/>
      <c r="E326" s="206"/>
      <c r="F326" s="223"/>
      <c r="G326" s="207"/>
      <c r="H326" s="270"/>
    </row>
    <row r="327" spans="2:9" ht="16.5" x14ac:dyDescent="0.2">
      <c r="B327" s="253" t="s">
        <v>473</v>
      </c>
      <c r="C327" s="180" t="s">
        <v>474</v>
      </c>
      <c r="D327" s="180" t="s">
        <v>475</v>
      </c>
      <c r="E327" s="181" t="s">
        <v>476</v>
      </c>
      <c r="F327" s="218" t="s">
        <v>477</v>
      </c>
      <c r="G327" s="181" t="s">
        <v>478</v>
      </c>
      <c r="H327" s="254" t="s">
        <v>507</v>
      </c>
    </row>
    <row r="328" spans="2:9" x14ac:dyDescent="0.2">
      <c r="B328" s="243" t="s">
        <v>650</v>
      </c>
      <c r="C328" s="327" t="s">
        <v>651</v>
      </c>
      <c r="D328" s="328"/>
      <c r="E328" s="328"/>
      <c r="F328" s="328"/>
      <c r="G328" s="328"/>
      <c r="H328" s="329"/>
    </row>
    <row r="329" spans="2:9" ht="33" x14ac:dyDescent="0.2">
      <c r="B329" s="243" t="s">
        <v>666</v>
      </c>
      <c r="C329" s="160" t="s">
        <v>667</v>
      </c>
      <c r="D329" s="147"/>
      <c r="E329" s="147"/>
      <c r="F329" s="330"/>
      <c r="G329" s="331"/>
      <c r="H329" s="332"/>
    </row>
    <row r="330" spans="2:9" ht="16.5" x14ac:dyDescent="0.2">
      <c r="B330" s="268" t="s">
        <v>492</v>
      </c>
      <c r="C330" s="160" t="s">
        <v>493</v>
      </c>
      <c r="D330" s="150" t="s">
        <v>486</v>
      </c>
      <c r="E330" s="150" t="s">
        <v>487</v>
      </c>
      <c r="F330" s="214">
        <v>1</v>
      </c>
      <c r="G330" s="151">
        <v>15.21</v>
      </c>
      <c r="H330" s="246">
        <f>F330*G330</f>
        <v>15.21</v>
      </c>
    </row>
    <row r="331" spans="2:9" x14ac:dyDescent="0.2">
      <c r="B331" s="268" t="s">
        <v>490</v>
      </c>
      <c r="C331" s="162" t="s">
        <v>491</v>
      </c>
      <c r="D331" s="150" t="s">
        <v>486</v>
      </c>
      <c r="E331" s="150" t="s">
        <v>487</v>
      </c>
      <c r="F331" s="214">
        <v>1</v>
      </c>
      <c r="G331" s="151">
        <v>19.37</v>
      </c>
      <c r="H331" s="246">
        <f>F331*G331</f>
        <v>19.37</v>
      </c>
    </row>
    <row r="332" spans="2:9" x14ac:dyDescent="0.2">
      <c r="B332" s="268" t="s">
        <v>668</v>
      </c>
      <c r="C332" s="162" t="s">
        <v>669</v>
      </c>
      <c r="D332" s="150" t="s">
        <v>530</v>
      </c>
      <c r="E332" s="150" t="s">
        <v>573</v>
      </c>
      <c r="F332" s="214">
        <v>1</v>
      </c>
      <c r="G332" s="151">
        <v>240.05</v>
      </c>
      <c r="H332" s="246">
        <f>F332*G332</f>
        <v>240.05</v>
      </c>
    </row>
    <row r="333" spans="2:9" x14ac:dyDescent="0.2">
      <c r="B333" s="333" t="s">
        <v>519</v>
      </c>
      <c r="C333" s="334"/>
      <c r="D333" s="334"/>
      <c r="E333" s="334"/>
      <c r="F333" s="334"/>
      <c r="G333" s="335"/>
      <c r="H333" s="257">
        <f>SUM(H330:H331)</f>
        <v>34.58</v>
      </c>
    </row>
    <row r="334" spans="2:9" x14ac:dyDescent="0.2">
      <c r="B334" s="333" t="s">
        <v>520</v>
      </c>
      <c r="C334" s="334"/>
      <c r="D334" s="334"/>
      <c r="E334" s="334"/>
      <c r="F334" s="334"/>
      <c r="G334" s="335"/>
      <c r="H334" s="257">
        <f>H332</f>
        <v>240.05</v>
      </c>
    </row>
    <row r="335" spans="2:9" ht="16.5" x14ac:dyDescent="0.2">
      <c r="B335" s="338" t="s">
        <v>661</v>
      </c>
      <c r="C335" s="339"/>
      <c r="D335" s="194"/>
      <c r="E335" s="194"/>
      <c r="F335" s="224"/>
      <c r="G335" s="195" t="s">
        <v>506</v>
      </c>
      <c r="H335" s="257">
        <f>SUM(H333:H334)</f>
        <v>274.63</v>
      </c>
    </row>
    <row r="336" spans="2:9" s="199" customFormat="1" x14ac:dyDescent="0.2">
      <c r="B336" s="275"/>
      <c r="C336" s="204"/>
      <c r="D336" s="208"/>
      <c r="E336" s="206"/>
      <c r="F336" s="223"/>
      <c r="G336" s="207"/>
      <c r="H336" s="270"/>
    </row>
    <row r="337" spans="2:8" ht="16.5" x14ac:dyDescent="0.2">
      <c r="B337" s="253" t="s">
        <v>473</v>
      </c>
      <c r="C337" s="180" t="s">
        <v>474</v>
      </c>
      <c r="D337" s="180" t="s">
        <v>475</v>
      </c>
      <c r="E337" s="181" t="s">
        <v>476</v>
      </c>
      <c r="F337" s="218" t="s">
        <v>477</v>
      </c>
      <c r="G337" s="181" t="s">
        <v>478</v>
      </c>
      <c r="H337" s="254" t="s">
        <v>507</v>
      </c>
    </row>
    <row r="338" spans="2:8" x14ac:dyDescent="0.2">
      <c r="B338" s="243" t="s">
        <v>650</v>
      </c>
      <c r="C338" s="327" t="s">
        <v>651</v>
      </c>
      <c r="D338" s="328"/>
      <c r="E338" s="328"/>
      <c r="F338" s="328"/>
      <c r="G338" s="328"/>
      <c r="H338" s="329"/>
    </row>
    <row r="339" spans="2:8" ht="24.75" x14ac:dyDescent="0.2">
      <c r="B339" s="243" t="s">
        <v>670</v>
      </c>
      <c r="C339" s="144" t="s">
        <v>671</v>
      </c>
      <c r="D339" s="147"/>
      <c r="E339" s="147"/>
      <c r="F339" s="330"/>
      <c r="G339" s="331"/>
      <c r="H339" s="332"/>
    </row>
    <row r="340" spans="2:8" ht="16.5" x14ac:dyDescent="0.2">
      <c r="B340" s="268" t="s">
        <v>492</v>
      </c>
      <c r="C340" s="160" t="s">
        <v>493</v>
      </c>
      <c r="D340" s="150" t="s">
        <v>486</v>
      </c>
      <c r="E340" s="150" t="s">
        <v>487</v>
      </c>
      <c r="F340" s="214">
        <v>0.05</v>
      </c>
      <c r="G340" s="151">
        <v>15.21</v>
      </c>
      <c r="H340" s="246">
        <f>F340*G340</f>
        <v>0.76050000000000006</v>
      </c>
    </row>
    <row r="341" spans="2:8" x14ac:dyDescent="0.2">
      <c r="B341" s="268" t="s">
        <v>490</v>
      </c>
      <c r="C341" s="162" t="s">
        <v>491</v>
      </c>
      <c r="D341" s="150" t="s">
        <v>486</v>
      </c>
      <c r="E341" s="150" t="s">
        <v>487</v>
      </c>
      <c r="F341" s="214">
        <v>0.05</v>
      </c>
      <c r="G341" s="151">
        <v>19.37</v>
      </c>
      <c r="H341" s="246">
        <f>F341*G341</f>
        <v>0.96850000000000014</v>
      </c>
    </row>
    <row r="342" spans="2:8" ht="16.5" x14ac:dyDescent="0.2">
      <c r="B342" s="268" t="s">
        <v>672</v>
      </c>
      <c r="C342" s="160" t="s">
        <v>673</v>
      </c>
      <c r="D342" s="150" t="s">
        <v>530</v>
      </c>
      <c r="E342" s="150" t="s">
        <v>573</v>
      </c>
      <c r="F342" s="214">
        <v>1</v>
      </c>
      <c r="G342" s="151">
        <v>13.56</v>
      </c>
      <c r="H342" s="246">
        <f>F342*G342</f>
        <v>13.56</v>
      </c>
    </row>
    <row r="343" spans="2:8" x14ac:dyDescent="0.2">
      <c r="B343" s="333" t="s">
        <v>519</v>
      </c>
      <c r="C343" s="334"/>
      <c r="D343" s="334"/>
      <c r="E343" s="334"/>
      <c r="F343" s="334"/>
      <c r="G343" s="335"/>
      <c r="H343" s="257">
        <f>SUM(H340:H341)</f>
        <v>1.7290000000000001</v>
      </c>
    </row>
    <row r="344" spans="2:8" x14ac:dyDescent="0.2">
      <c r="B344" s="333" t="s">
        <v>520</v>
      </c>
      <c r="C344" s="334"/>
      <c r="D344" s="334"/>
      <c r="E344" s="334"/>
      <c r="F344" s="334"/>
      <c r="G344" s="335"/>
      <c r="H344" s="257">
        <f>H342</f>
        <v>13.56</v>
      </c>
    </row>
    <row r="345" spans="2:8" ht="16.5" x14ac:dyDescent="0.2">
      <c r="B345" s="338" t="s">
        <v>674</v>
      </c>
      <c r="C345" s="339"/>
      <c r="D345" s="194"/>
      <c r="E345" s="194"/>
      <c r="F345" s="224"/>
      <c r="G345" s="195" t="s">
        <v>506</v>
      </c>
      <c r="H345" s="257">
        <f>SUM(H343:H344)</f>
        <v>15.289000000000001</v>
      </c>
    </row>
    <row r="346" spans="2:8" x14ac:dyDescent="0.2">
      <c r="B346" s="262"/>
      <c r="C346" s="263"/>
      <c r="D346" s="233"/>
      <c r="E346" s="233"/>
      <c r="F346" s="264"/>
      <c r="G346" s="233"/>
      <c r="H346" s="265"/>
    </row>
    <row r="347" spans="2:8" ht="16.5" x14ac:dyDescent="0.2">
      <c r="B347" s="253" t="s">
        <v>473</v>
      </c>
      <c r="C347" s="180" t="s">
        <v>474</v>
      </c>
      <c r="D347" s="180" t="s">
        <v>475</v>
      </c>
      <c r="E347" s="181" t="s">
        <v>476</v>
      </c>
      <c r="F347" s="218" t="s">
        <v>477</v>
      </c>
      <c r="G347" s="181" t="s">
        <v>478</v>
      </c>
      <c r="H347" s="254" t="s">
        <v>507</v>
      </c>
    </row>
    <row r="348" spans="2:8" x14ac:dyDescent="0.2">
      <c r="B348" s="243" t="s">
        <v>650</v>
      </c>
      <c r="C348" s="327" t="s">
        <v>651</v>
      </c>
      <c r="D348" s="328"/>
      <c r="E348" s="328"/>
      <c r="F348" s="328"/>
      <c r="G348" s="328"/>
      <c r="H348" s="329"/>
    </row>
    <row r="349" spans="2:8" ht="24.75" x14ac:dyDescent="0.2">
      <c r="B349" s="243" t="s">
        <v>675</v>
      </c>
      <c r="C349" s="144" t="s">
        <v>676</v>
      </c>
      <c r="D349" s="147"/>
      <c r="E349" s="147"/>
      <c r="F349" s="330"/>
      <c r="G349" s="331"/>
      <c r="H349" s="332"/>
    </row>
    <row r="350" spans="2:8" ht="16.5" x14ac:dyDescent="0.2">
      <c r="B350" s="268" t="s">
        <v>492</v>
      </c>
      <c r="C350" s="160" t="s">
        <v>493</v>
      </c>
      <c r="D350" s="150" t="s">
        <v>486</v>
      </c>
      <c r="E350" s="150" t="s">
        <v>487</v>
      </c>
      <c r="F350" s="214">
        <v>0.05</v>
      </c>
      <c r="G350" s="151">
        <v>15.21</v>
      </c>
      <c r="H350" s="246">
        <f>F350*G350</f>
        <v>0.76050000000000006</v>
      </c>
    </row>
    <row r="351" spans="2:8" x14ac:dyDescent="0.2">
      <c r="B351" s="268" t="s">
        <v>490</v>
      </c>
      <c r="C351" s="162" t="s">
        <v>491</v>
      </c>
      <c r="D351" s="150" t="s">
        <v>486</v>
      </c>
      <c r="E351" s="150" t="s">
        <v>487</v>
      </c>
      <c r="F351" s="214">
        <v>0.05</v>
      </c>
      <c r="G351" s="151">
        <v>19.37</v>
      </c>
      <c r="H351" s="246">
        <f>F351*G351</f>
        <v>0.96850000000000014</v>
      </c>
    </row>
    <row r="352" spans="2:8" ht="16.5" x14ac:dyDescent="0.2">
      <c r="B352" s="268" t="s">
        <v>672</v>
      </c>
      <c r="C352" s="160" t="s">
        <v>673</v>
      </c>
      <c r="D352" s="150" t="s">
        <v>530</v>
      </c>
      <c r="E352" s="150" t="s">
        <v>573</v>
      </c>
      <c r="F352" s="214">
        <v>1</v>
      </c>
      <c r="G352" s="151">
        <v>13.56</v>
      </c>
      <c r="H352" s="246">
        <f>F352*G352</f>
        <v>13.56</v>
      </c>
    </row>
    <row r="353" spans="2:9" x14ac:dyDescent="0.2">
      <c r="B353" s="333" t="s">
        <v>519</v>
      </c>
      <c r="C353" s="334"/>
      <c r="D353" s="334"/>
      <c r="E353" s="334"/>
      <c r="F353" s="334"/>
      <c r="G353" s="335"/>
      <c r="H353" s="257">
        <f>SUM(H350:H351)</f>
        <v>1.7290000000000001</v>
      </c>
    </row>
    <row r="354" spans="2:9" x14ac:dyDescent="0.2">
      <c r="B354" s="333" t="s">
        <v>520</v>
      </c>
      <c r="C354" s="334"/>
      <c r="D354" s="334"/>
      <c r="E354" s="334"/>
      <c r="F354" s="334"/>
      <c r="G354" s="335"/>
      <c r="H354" s="257">
        <f>H352</f>
        <v>13.56</v>
      </c>
    </row>
    <row r="355" spans="2:9" ht="16.5" x14ac:dyDescent="0.2">
      <c r="B355" s="338" t="s">
        <v>674</v>
      </c>
      <c r="C355" s="339"/>
      <c r="D355" s="194"/>
      <c r="E355" s="194"/>
      <c r="F355" s="224"/>
      <c r="G355" s="195" t="s">
        <v>506</v>
      </c>
      <c r="H355" s="257">
        <f>SUM(H353:H354)</f>
        <v>15.289000000000001</v>
      </c>
    </row>
    <row r="356" spans="2:9" x14ac:dyDescent="0.2">
      <c r="B356" s="275"/>
      <c r="C356" s="204"/>
      <c r="D356" s="208"/>
      <c r="E356" s="206"/>
      <c r="F356" s="223"/>
      <c r="G356" s="207"/>
      <c r="H356" s="270"/>
      <c r="I356" s="199"/>
    </row>
    <row r="357" spans="2:9" ht="16.5" x14ac:dyDescent="0.2">
      <c r="B357" s="253" t="s">
        <v>473</v>
      </c>
      <c r="C357" s="180" t="s">
        <v>474</v>
      </c>
      <c r="D357" s="180" t="s">
        <v>475</v>
      </c>
      <c r="E357" s="181" t="s">
        <v>476</v>
      </c>
      <c r="F357" s="218" t="s">
        <v>477</v>
      </c>
      <c r="G357" s="181" t="s">
        <v>478</v>
      </c>
      <c r="H357" s="254" t="s">
        <v>507</v>
      </c>
    </row>
    <row r="358" spans="2:9" x14ac:dyDescent="0.2">
      <c r="B358" s="243" t="s">
        <v>677</v>
      </c>
      <c r="C358" s="327" t="s">
        <v>678</v>
      </c>
      <c r="D358" s="328"/>
      <c r="E358" s="328"/>
      <c r="F358" s="328"/>
      <c r="G358" s="328"/>
      <c r="H358" s="329"/>
    </row>
    <row r="359" spans="2:9" ht="33" x14ac:dyDescent="0.2">
      <c r="B359" s="243" t="s">
        <v>679</v>
      </c>
      <c r="C359" s="160" t="s">
        <v>680</v>
      </c>
      <c r="D359" s="147"/>
      <c r="E359" s="147"/>
      <c r="F359" s="330"/>
      <c r="G359" s="331"/>
      <c r="H359" s="332"/>
    </row>
    <row r="360" spans="2:9" ht="16.5" x14ac:dyDescent="0.2">
      <c r="B360" s="268" t="s">
        <v>492</v>
      </c>
      <c r="C360" s="160" t="s">
        <v>493</v>
      </c>
      <c r="D360" s="150" t="s">
        <v>486</v>
      </c>
      <c r="E360" s="150" t="s">
        <v>487</v>
      </c>
      <c r="F360" s="214">
        <v>3</v>
      </c>
      <c r="G360" s="151">
        <v>15.21</v>
      </c>
      <c r="H360" s="246">
        <f>F360*G360</f>
        <v>45.63</v>
      </c>
    </row>
    <row r="361" spans="2:9" x14ac:dyDescent="0.2">
      <c r="B361" s="268" t="s">
        <v>490</v>
      </c>
      <c r="C361" s="162" t="s">
        <v>491</v>
      </c>
      <c r="D361" s="150" t="s">
        <v>486</v>
      </c>
      <c r="E361" s="150" t="s">
        <v>487</v>
      </c>
      <c r="F361" s="214">
        <v>1</v>
      </c>
      <c r="G361" s="151">
        <v>19.37</v>
      </c>
      <c r="H361" s="246">
        <f>F361*G361</f>
        <v>19.37</v>
      </c>
    </row>
    <row r="362" spans="2:9" ht="16.5" x14ac:dyDescent="0.2">
      <c r="B362" s="268" t="s">
        <v>681</v>
      </c>
      <c r="C362" s="160" t="s">
        <v>682</v>
      </c>
      <c r="D362" s="150" t="s">
        <v>530</v>
      </c>
      <c r="E362" s="150" t="s">
        <v>573</v>
      </c>
      <c r="F362" s="214">
        <v>1</v>
      </c>
      <c r="G362" s="151">
        <v>67.31</v>
      </c>
      <c r="H362" s="246">
        <f>F362*G362</f>
        <v>67.31</v>
      </c>
    </row>
    <row r="363" spans="2:9" x14ac:dyDescent="0.2">
      <c r="B363" s="333" t="s">
        <v>519</v>
      </c>
      <c r="C363" s="334"/>
      <c r="D363" s="334"/>
      <c r="E363" s="334"/>
      <c r="F363" s="334"/>
      <c r="G363" s="335"/>
      <c r="H363" s="257">
        <f>SUM(H360:H361)</f>
        <v>65</v>
      </c>
    </row>
    <row r="364" spans="2:9" x14ac:dyDescent="0.2">
      <c r="B364" s="333" t="s">
        <v>520</v>
      </c>
      <c r="C364" s="334"/>
      <c r="D364" s="334"/>
      <c r="E364" s="334"/>
      <c r="F364" s="334"/>
      <c r="G364" s="335"/>
      <c r="H364" s="257">
        <f>H362</f>
        <v>67.31</v>
      </c>
    </row>
    <row r="365" spans="2:9" ht="16.5" x14ac:dyDescent="0.2">
      <c r="B365" s="338" t="s">
        <v>683</v>
      </c>
      <c r="C365" s="339"/>
      <c r="D365" s="194"/>
      <c r="E365" s="194"/>
      <c r="F365" s="224"/>
      <c r="G365" s="195" t="s">
        <v>506</v>
      </c>
      <c r="H365" s="257">
        <f>SUM(H363:H364)</f>
        <v>132.31</v>
      </c>
    </row>
    <row r="366" spans="2:9" x14ac:dyDescent="0.2">
      <c r="B366" s="275"/>
      <c r="C366" s="204"/>
      <c r="D366" s="208"/>
      <c r="E366" s="206"/>
      <c r="F366" s="223"/>
      <c r="G366" s="207"/>
      <c r="H366" s="270"/>
    </row>
    <row r="367" spans="2:9" ht="16.5" x14ac:dyDescent="0.2">
      <c r="B367" s="253" t="s">
        <v>473</v>
      </c>
      <c r="C367" s="180" t="s">
        <v>474</v>
      </c>
      <c r="D367" s="180" t="s">
        <v>475</v>
      </c>
      <c r="E367" s="181" t="s">
        <v>476</v>
      </c>
      <c r="F367" s="218" t="s">
        <v>477</v>
      </c>
      <c r="G367" s="181" t="s">
        <v>478</v>
      </c>
      <c r="H367" s="254" t="s">
        <v>507</v>
      </c>
    </row>
    <row r="368" spans="2:9" x14ac:dyDescent="0.2">
      <c r="B368" s="243" t="s">
        <v>684</v>
      </c>
      <c r="C368" s="327" t="s">
        <v>678</v>
      </c>
      <c r="D368" s="328"/>
      <c r="E368" s="328"/>
      <c r="F368" s="328"/>
      <c r="G368" s="328"/>
      <c r="H368" s="329"/>
    </row>
    <row r="369" spans="2:8" ht="41.25" x14ac:dyDescent="0.2">
      <c r="B369" s="243" t="s">
        <v>685</v>
      </c>
      <c r="C369" s="144" t="s">
        <v>686</v>
      </c>
      <c r="D369" s="147"/>
      <c r="E369" s="147"/>
      <c r="F369" s="330"/>
      <c r="G369" s="331"/>
      <c r="H369" s="332"/>
    </row>
    <row r="370" spans="2:8" ht="16.5" x14ac:dyDescent="0.2">
      <c r="B370" s="268" t="s">
        <v>492</v>
      </c>
      <c r="C370" s="160" t="s">
        <v>493</v>
      </c>
      <c r="D370" s="150" t="s">
        <v>486</v>
      </c>
      <c r="E370" s="150" t="s">
        <v>487</v>
      </c>
      <c r="F370" s="214">
        <v>0.2</v>
      </c>
      <c r="G370" s="151">
        <v>15.21</v>
      </c>
      <c r="H370" s="246">
        <f>F370*G370</f>
        <v>3.0420000000000003</v>
      </c>
    </row>
    <row r="371" spans="2:8" x14ac:dyDescent="0.2">
      <c r="B371" s="268" t="s">
        <v>490</v>
      </c>
      <c r="C371" s="162" t="s">
        <v>491</v>
      </c>
      <c r="D371" s="150" t="s">
        <v>486</v>
      </c>
      <c r="E371" s="150" t="s">
        <v>487</v>
      </c>
      <c r="F371" s="214">
        <v>0.2</v>
      </c>
      <c r="G371" s="151">
        <v>19.37</v>
      </c>
      <c r="H371" s="246">
        <f t="shared" ref="H371:H372" si="1">F371*G371</f>
        <v>3.8740000000000006</v>
      </c>
    </row>
    <row r="372" spans="2:8" ht="16.5" x14ac:dyDescent="0.2">
      <c r="B372" s="268" t="s">
        <v>687</v>
      </c>
      <c r="C372" s="160" t="s">
        <v>688</v>
      </c>
      <c r="D372" s="150" t="s">
        <v>530</v>
      </c>
      <c r="E372" s="150" t="s">
        <v>573</v>
      </c>
      <c r="F372" s="214">
        <v>1</v>
      </c>
      <c r="G372" s="151">
        <v>135.27000000000001</v>
      </c>
      <c r="H372" s="246">
        <f t="shared" si="1"/>
        <v>135.27000000000001</v>
      </c>
    </row>
    <row r="373" spans="2:8" x14ac:dyDescent="0.2">
      <c r="B373" s="333" t="s">
        <v>519</v>
      </c>
      <c r="C373" s="334"/>
      <c r="D373" s="334"/>
      <c r="E373" s="334"/>
      <c r="F373" s="334"/>
      <c r="G373" s="335"/>
      <c r="H373" s="257">
        <f>SUM(H370:H371)</f>
        <v>6.9160000000000004</v>
      </c>
    </row>
    <row r="374" spans="2:8" x14ac:dyDescent="0.2">
      <c r="B374" s="333" t="s">
        <v>520</v>
      </c>
      <c r="C374" s="334"/>
      <c r="D374" s="334"/>
      <c r="E374" s="334"/>
      <c r="F374" s="334"/>
      <c r="G374" s="335"/>
      <c r="H374" s="257">
        <f>H372</f>
        <v>135.27000000000001</v>
      </c>
    </row>
    <row r="375" spans="2:8" ht="16.5" x14ac:dyDescent="0.2">
      <c r="B375" s="338" t="s">
        <v>689</v>
      </c>
      <c r="C375" s="339"/>
      <c r="D375" s="194"/>
      <c r="E375" s="194"/>
      <c r="F375" s="224"/>
      <c r="G375" s="195" t="s">
        <v>506</v>
      </c>
      <c r="H375" s="257">
        <f>SUM(H373:H374)</f>
        <v>142.18600000000001</v>
      </c>
    </row>
    <row r="376" spans="2:8" x14ac:dyDescent="0.2">
      <c r="B376" s="275"/>
      <c r="C376" s="205"/>
      <c r="D376" s="206"/>
      <c r="E376" s="206"/>
      <c r="F376" s="223"/>
      <c r="G376" s="207"/>
      <c r="H376" s="270"/>
    </row>
    <row r="377" spans="2:8" ht="16.5" x14ac:dyDescent="0.2">
      <c r="B377" s="253" t="s">
        <v>473</v>
      </c>
      <c r="C377" s="180" t="s">
        <v>474</v>
      </c>
      <c r="D377" s="180" t="s">
        <v>475</v>
      </c>
      <c r="E377" s="181" t="s">
        <v>476</v>
      </c>
      <c r="F377" s="218" t="s">
        <v>477</v>
      </c>
      <c r="G377" s="181" t="s">
        <v>478</v>
      </c>
      <c r="H377" s="254" t="s">
        <v>507</v>
      </c>
    </row>
    <row r="378" spans="2:8" x14ac:dyDescent="0.2">
      <c r="B378" s="243" t="s">
        <v>690</v>
      </c>
      <c r="C378" s="327" t="s">
        <v>691</v>
      </c>
      <c r="D378" s="328"/>
      <c r="E378" s="328"/>
      <c r="F378" s="328"/>
      <c r="G378" s="328"/>
      <c r="H378" s="329"/>
    </row>
    <row r="379" spans="2:8" x14ac:dyDescent="0.2">
      <c r="B379" s="243" t="s">
        <v>265</v>
      </c>
      <c r="C379" s="144" t="s">
        <v>692</v>
      </c>
      <c r="D379" s="147"/>
      <c r="E379" s="147"/>
      <c r="F379" s="330"/>
      <c r="G379" s="331"/>
      <c r="H379" s="332"/>
    </row>
    <row r="380" spans="2:8" ht="16.5" x14ac:dyDescent="0.2">
      <c r="B380" s="268" t="s">
        <v>492</v>
      </c>
      <c r="C380" s="160" t="s">
        <v>493</v>
      </c>
      <c r="D380" s="150" t="s">
        <v>486</v>
      </c>
      <c r="E380" s="150" t="s">
        <v>487</v>
      </c>
      <c r="F380" s="214">
        <v>0.2</v>
      </c>
      <c r="G380" s="151">
        <v>15.21</v>
      </c>
      <c r="H380" s="246">
        <f>F380*G380</f>
        <v>3.0420000000000003</v>
      </c>
    </row>
    <row r="381" spans="2:8" x14ac:dyDescent="0.2">
      <c r="B381" s="268" t="s">
        <v>490</v>
      </c>
      <c r="C381" s="162" t="s">
        <v>491</v>
      </c>
      <c r="D381" s="150" t="s">
        <v>486</v>
      </c>
      <c r="E381" s="150" t="s">
        <v>487</v>
      </c>
      <c r="F381" s="214">
        <v>0.2</v>
      </c>
      <c r="G381" s="151">
        <v>19.37</v>
      </c>
      <c r="H381" s="246">
        <f t="shared" ref="H381:H382" si="2">F381*G381</f>
        <v>3.8740000000000006</v>
      </c>
    </row>
    <row r="382" spans="2:8" ht="16.5" x14ac:dyDescent="0.2">
      <c r="B382" s="268" t="s">
        <v>693</v>
      </c>
      <c r="C382" s="160" t="s">
        <v>694</v>
      </c>
      <c r="D382" s="150" t="s">
        <v>530</v>
      </c>
      <c r="E382" s="150" t="s">
        <v>573</v>
      </c>
      <c r="F382" s="214">
        <v>1</v>
      </c>
      <c r="G382" s="151">
        <v>26.48</v>
      </c>
      <c r="H382" s="246">
        <f t="shared" si="2"/>
        <v>26.48</v>
      </c>
    </row>
    <row r="383" spans="2:8" x14ac:dyDescent="0.2">
      <c r="B383" s="333" t="s">
        <v>519</v>
      </c>
      <c r="C383" s="334"/>
      <c r="D383" s="334"/>
      <c r="E383" s="334"/>
      <c r="F383" s="334"/>
      <c r="G383" s="335"/>
      <c r="H383" s="257">
        <f>SUM(H380:H381)</f>
        <v>6.9160000000000004</v>
      </c>
    </row>
    <row r="384" spans="2:8" x14ac:dyDescent="0.2">
      <c r="B384" s="333" t="s">
        <v>520</v>
      </c>
      <c r="C384" s="334"/>
      <c r="D384" s="334"/>
      <c r="E384" s="334"/>
      <c r="F384" s="334"/>
      <c r="G384" s="335"/>
      <c r="H384" s="257">
        <f>H382</f>
        <v>26.48</v>
      </c>
    </row>
    <row r="385" spans="2:8" ht="16.5" x14ac:dyDescent="0.2">
      <c r="B385" s="338" t="s">
        <v>695</v>
      </c>
      <c r="C385" s="339"/>
      <c r="D385" s="194"/>
      <c r="E385" s="194"/>
      <c r="F385" s="224"/>
      <c r="G385" s="195" t="s">
        <v>506</v>
      </c>
      <c r="H385" s="257">
        <f>SUM(H383:H384)</f>
        <v>33.396000000000001</v>
      </c>
    </row>
    <row r="386" spans="2:8" s="199" customFormat="1" x14ac:dyDescent="0.2">
      <c r="B386" s="269"/>
      <c r="C386" s="197"/>
      <c r="D386" s="229"/>
      <c r="E386" s="229"/>
      <c r="F386" s="230"/>
      <c r="G386" s="231"/>
      <c r="H386" s="276"/>
    </row>
    <row r="387" spans="2:8" ht="16.5" x14ac:dyDescent="0.2">
      <c r="B387" s="253" t="s">
        <v>473</v>
      </c>
      <c r="C387" s="180" t="s">
        <v>474</v>
      </c>
      <c r="D387" s="180" t="s">
        <v>475</v>
      </c>
      <c r="E387" s="181" t="s">
        <v>476</v>
      </c>
      <c r="F387" s="218" t="s">
        <v>477</v>
      </c>
      <c r="G387" s="181" t="s">
        <v>478</v>
      </c>
      <c r="H387" s="254" t="s">
        <v>507</v>
      </c>
    </row>
    <row r="388" spans="2:8" x14ac:dyDescent="0.2">
      <c r="B388" s="243" t="s">
        <v>696</v>
      </c>
      <c r="C388" s="327" t="s">
        <v>697</v>
      </c>
      <c r="D388" s="328"/>
      <c r="E388" s="328"/>
      <c r="F388" s="328"/>
      <c r="G388" s="328"/>
      <c r="H388" s="329"/>
    </row>
    <row r="389" spans="2:8" ht="24.75" x14ac:dyDescent="0.2">
      <c r="B389" s="243" t="s">
        <v>698</v>
      </c>
      <c r="C389" s="160" t="s">
        <v>699</v>
      </c>
      <c r="D389" s="147"/>
      <c r="E389" s="147"/>
      <c r="F389" s="330"/>
      <c r="G389" s="331"/>
      <c r="H389" s="332"/>
    </row>
    <row r="390" spans="2:8" x14ac:dyDescent="0.2">
      <c r="B390" s="268" t="s">
        <v>700</v>
      </c>
      <c r="C390" s="162" t="s">
        <v>701</v>
      </c>
      <c r="D390" s="150" t="s">
        <v>486</v>
      </c>
      <c r="E390" s="150" t="s">
        <v>487</v>
      </c>
      <c r="F390" s="214">
        <v>3.7126000000000001</v>
      </c>
      <c r="G390" s="151">
        <v>130</v>
      </c>
      <c r="H390" s="246">
        <f>F390*G390</f>
        <v>482.63800000000003</v>
      </c>
    </row>
    <row r="391" spans="2:8" x14ac:dyDescent="0.2">
      <c r="B391" s="268" t="s">
        <v>702</v>
      </c>
      <c r="C391" s="162" t="s">
        <v>703</v>
      </c>
      <c r="D391" s="150" t="s">
        <v>486</v>
      </c>
      <c r="E391" s="150" t="s">
        <v>487</v>
      </c>
      <c r="F391" s="214">
        <v>1</v>
      </c>
      <c r="G391" s="151">
        <v>218.54</v>
      </c>
      <c r="H391" s="246">
        <f>F391*G391</f>
        <v>218.54</v>
      </c>
    </row>
    <row r="392" spans="2:8" x14ac:dyDescent="0.2">
      <c r="B392" s="333" t="s">
        <v>519</v>
      </c>
      <c r="C392" s="334"/>
      <c r="D392" s="334"/>
      <c r="E392" s="334"/>
      <c r="F392" s="334"/>
      <c r="G392" s="335"/>
      <c r="H392" s="257">
        <f>SUM(H390:H391)</f>
        <v>701.178</v>
      </c>
    </row>
    <row r="393" spans="2:8" x14ac:dyDescent="0.2">
      <c r="B393" s="333" t="s">
        <v>520</v>
      </c>
      <c r="C393" s="334"/>
      <c r="D393" s="334"/>
      <c r="E393" s="334"/>
      <c r="F393" s="334"/>
      <c r="G393" s="335"/>
      <c r="H393" s="257">
        <v>0</v>
      </c>
    </row>
    <row r="394" spans="2:8" ht="16.5" x14ac:dyDescent="0.2">
      <c r="B394" s="338" t="s">
        <v>704</v>
      </c>
      <c r="C394" s="339"/>
      <c r="D394" s="194"/>
      <c r="E394" s="194"/>
      <c r="F394" s="224"/>
      <c r="G394" s="195" t="s">
        <v>506</v>
      </c>
      <c r="H394" s="257">
        <f>SUM(H392:H393)</f>
        <v>701.178</v>
      </c>
    </row>
    <row r="395" spans="2:8" x14ac:dyDescent="0.2">
      <c r="B395" s="262"/>
      <c r="C395" s="263"/>
      <c r="D395" s="233"/>
      <c r="E395" s="233"/>
      <c r="F395" s="264"/>
      <c r="G395" s="233"/>
      <c r="H395" s="265"/>
    </row>
    <row r="396" spans="2:8" ht="16.5" x14ac:dyDescent="0.2">
      <c r="B396" s="253" t="s">
        <v>473</v>
      </c>
      <c r="C396" s="180" t="s">
        <v>474</v>
      </c>
      <c r="D396" s="180" t="s">
        <v>475</v>
      </c>
      <c r="E396" s="181" t="s">
        <v>476</v>
      </c>
      <c r="F396" s="218" t="s">
        <v>477</v>
      </c>
      <c r="G396" s="181" t="s">
        <v>478</v>
      </c>
      <c r="H396" s="254" t="s">
        <v>507</v>
      </c>
    </row>
    <row r="397" spans="2:8" x14ac:dyDescent="0.2">
      <c r="B397" s="243" t="s">
        <v>705</v>
      </c>
      <c r="C397" s="327" t="s">
        <v>706</v>
      </c>
      <c r="D397" s="328"/>
      <c r="E397" s="328"/>
      <c r="F397" s="328"/>
      <c r="G397" s="328"/>
      <c r="H397" s="329"/>
    </row>
    <row r="398" spans="2:8" ht="24.75" x14ac:dyDescent="0.2">
      <c r="B398" s="243" t="s">
        <v>707</v>
      </c>
      <c r="C398" s="160" t="s">
        <v>708</v>
      </c>
      <c r="D398" s="147"/>
      <c r="E398" s="147"/>
      <c r="F398" s="330"/>
      <c r="G398" s="331"/>
      <c r="H398" s="332"/>
    </row>
    <row r="399" spans="2:8" ht="16.5" x14ac:dyDescent="0.2">
      <c r="B399" s="268" t="s">
        <v>709</v>
      </c>
      <c r="C399" s="162" t="s">
        <v>710</v>
      </c>
      <c r="D399" s="150" t="s">
        <v>500</v>
      </c>
      <c r="E399" s="150" t="s">
        <v>573</v>
      </c>
      <c r="F399" s="214">
        <v>1</v>
      </c>
      <c r="G399" s="163">
        <v>3904.82</v>
      </c>
      <c r="H399" s="271">
        <f>F399*G399</f>
        <v>3904.82</v>
      </c>
    </row>
    <row r="400" spans="2:8" x14ac:dyDescent="0.2">
      <c r="B400" s="333" t="s">
        <v>519</v>
      </c>
      <c r="C400" s="334"/>
      <c r="D400" s="334"/>
      <c r="E400" s="334"/>
      <c r="F400" s="334"/>
      <c r="G400" s="335"/>
      <c r="H400" s="257">
        <v>0</v>
      </c>
    </row>
    <row r="401" spans="2:8" x14ac:dyDescent="0.2">
      <c r="B401" s="333" t="s">
        <v>520</v>
      </c>
      <c r="C401" s="334"/>
      <c r="D401" s="334"/>
      <c r="E401" s="334"/>
      <c r="F401" s="334"/>
      <c r="G401" s="335"/>
      <c r="H401" s="248">
        <f>H399</f>
        <v>3904.82</v>
      </c>
    </row>
    <row r="402" spans="2:8" ht="16.5" x14ac:dyDescent="0.2">
      <c r="B402" s="333" t="s">
        <v>711</v>
      </c>
      <c r="C402" s="335"/>
      <c r="D402" s="194"/>
      <c r="E402" s="194"/>
      <c r="F402" s="224"/>
      <c r="G402" s="195" t="s">
        <v>506</v>
      </c>
      <c r="H402" s="248">
        <f>SUM(H400:H401)</f>
        <v>3904.82</v>
      </c>
    </row>
    <row r="403" spans="2:8" x14ac:dyDescent="0.2">
      <c r="B403" s="277"/>
      <c r="C403" s="343"/>
      <c r="D403" s="343"/>
      <c r="E403" s="343"/>
      <c r="F403" s="343"/>
      <c r="G403" s="343"/>
      <c r="H403" s="344"/>
    </row>
    <row r="404" spans="2:8" ht="16.5" x14ac:dyDescent="0.2">
      <c r="B404" s="253" t="s">
        <v>473</v>
      </c>
      <c r="C404" s="180" t="s">
        <v>474</v>
      </c>
      <c r="D404" s="180" t="s">
        <v>475</v>
      </c>
      <c r="E404" s="181" t="s">
        <v>476</v>
      </c>
      <c r="F404" s="218" t="s">
        <v>477</v>
      </c>
      <c r="G404" s="181" t="s">
        <v>478</v>
      </c>
      <c r="H404" s="254" t="s">
        <v>507</v>
      </c>
    </row>
    <row r="405" spans="2:8" x14ac:dyDescent="0.2">
      <c r="B405" s="243" t="s">
        <v>705</v>
      </c>
      <c r="C405" s="327" t="s">
        <v>706</v>
      </c>
      <c r="D405" s="328"/>
      <c r="E405" s="328"/>
      <c r="F405" s="328"/>
      <c r="G405" s="328"/>
      <c r="H405" s="329"/>
    </row>
    <row r="406" spans="2:8" ht="24.75" x14ac:dyDescent="0.2">
      <c r="B406" s="243" t="s">
        <v>712</v>
      </c>
      <c r="C406" s="160" t="s">
        <v>713</v>
      </c>
      <c r="D406" s="147"/>
      <c r="E406" s="147"/>
      <c r="F406" s="330"/>
      <c r="G406" s="331"/>
      <c r="H406" s="332"/>
    </row>
    <row r="407" spans="2:8" x14ac:dyDescent="0.2">
      <c r="B407" s="268" t="s">
        <v>490</v>
      </c>
      <c r="C407" s="162" t="s">
        <v>491</v>
      </c>
      <c r="D407" s="150" t="s">
        <v>486</v>
      </c>
      <c r="E407" s="150" t="s">
        <v>487</v>
      </c>
      <c r="F407" s="214">
        <v>0.8075</v>
      </c>
      <c r="G407" s="151">
        <v>19.37</v>
      </c>
      <c r="H407" s="246">
        <f>F407*G407</f>
        <v>15.641275</v>
      </c>
    </row>
    <row r="408" spans="2:8" x14ac:dyDescent="0.2">
      <c r="B408" s="333" t="s">
        <v>519</v>
      </c>
      <c r="C408" s="334"/>
      <c r="D408" s="334"/>
      <c r="E408" s="334"/>
      <c r="F408" s="334"/>
      <c r="G408" s="335"/>
      <c r="H408" s="257">
        <f>H407</f>
        <v>15.641275</v>
      </c>
    </row>
    <row r="409" spans="2:8" x14ac:dyDescent="0.2">
      <c r="B409" s="333" t="s">
        <v>520</v>
      </c>
      <c r="C409" s="334"/>
      <c r="D409" s="334"/>
      <c r="E409" s="334"/>
      <c r="F409" s="334"/>
      <c r="G409" s="335"/>
      <c r="H409" s="257">
        <v>0</v>
      </c>
    </row>
    <row r="410" spans="2:8" ht="16.5" x14ac:dyDescent="0.2">
      <c r="B410" s="338" t="s">
        <v>711</v>
      </c>
      <c r="C410" s="339"/>
      <c r="D410" s="194"/>
      <c r="E410" s="194"/>
      <c r="F410" s="224"/>
      <c r="G410" s="195" t="s">
        <v>506</v>
      </c>
      <c r="H410" s="257">
        <f>SUM(H408:H409)</f>
        <v>15.641275</v>
      </c>
    </row>
    <row r="411" spans="2:8" s="199" customFormat="1" x14ac:dyDescent="0.2">
      <c r="B411" s="275"/>
      <c r="C411" s="205"/>
      <c r="D411" s="206"/>
      <c r="E411" s="206"/>
      <c r="F411" s="223"/>
      <c r="G411" s="207"/>
      <c r="H411" s="270"/>
    </row>
    <row r="412" spans="2:8" ht="16.5" x14ac:dyDescent="0.2">
      <c r="B412" s="253" t="s">
        <v>473</v>
      </c>
      <c r="C412" s="180" t="s">
        <v>474</v>
      </c>
      <c r="D412" s="180" t="s">
        <v>475</v>
      </c>
      <c r="E412" s="181" t="s">
        <v>476</v>
      </c>
      <c r="F412" s="218" t="s">
        <v>477</v>
      </c>
      <c r="G412" s="181" t="s">
        <v>478</v>
      </c>
      <c r="H412" s="254" t="s">
        <v>507</v>
      </c>
    </row>
    <row r="413" spans="2:8" x14ac:dyDescent="0.2">
      <c r="B413" s="243" t="s">
        <v>714</v>
      </c>
      <c r="C413" s="327" t="s">
        <v>715</v>
      </c>
      <c r="D413" s="328"/>
      <c r="E413" s="328"/>
      <c r="F413" s="328"/>
      <c r="G413" s="328"/>
      <c r="H413" s="329"/>
    </row>
    <row r="414" spans="2:8" ht="24.75" x14ac:dyDescent="0.2">
      <c r="B414" s="243" t="s">
        <v>716</v>
      </c>
      <c r="C414" s="160" t="s">
        <v>717</v>
      </c>
      <c r="D414" s="147"/>
      <c r="E414" s="147"/>
      <c r="F414" s="330"/>
      <c r="G414" s="331"/>
      <c r="H414" s="332"/>
    </row>
    <row r="415" spans="2:8" x14ac:dyDescent="0.2">
      <c r="B415" s="268" t="s">
        <v>490</v>
      </c>
      <c r="C415" s="162" t="s">
        <v>491</v>
      </c>
      <c r="D415" s="150" t="s">
        <v>486</v>
      </c>
      <c r="E415" s="150" t="s">
        <v>487</v>
      </c>
      <c r="F415" s="214">
        <v>0.4</v>
      </c>
      <c r="G415" s="151">
        <v>19.37</v>
      </c>
      <c r="H415" s="246">
        <f>F415*G415</f>
        <v>7.7480000000000011</v>
      </c>
    </row>
    <row r="416" spans="2:8" ht="16.5" x14ac:dyDescent="0.2">
      <c r="B416" s="268" t="s">
        <v>492</v>
      </c>
      <c r="C416" s="160" t="s">
        <v>493</v>
      </c>
      <c r="D416" s="150" t="s">
        <v>486</v>
      </c>
      <c r="E416" s="150" t="s">
        <v>487</v>
      </c>
      <c r="F416" s="214">
        <v>0.4</v>
      </c>
      <c r="G416" s="151">
        <v>15.21</v>
      </c>
      <c r="H416" s="246">
        <f>F416*G416</f>
        <v>6.0840000000000005</v>
      </c>
    </row>
    <row r="417" spans="2:8" ht="16.5" x14ac:dyDescent="0.2">
      <c r="B417" s="268" t="s">
        <v>709</v>
      </c>
      <c r="C417" s="160" t="s">
        <v>718</v>
      </c>
      <c r="D417" s="150" t="s">
        <v>500</v>
      </c>
      <c r="E417" s="150" t="s">
        <v>573</v>
      </c>
      <c r="F417" s="214">
        <v>1</v>
      </c>
      <c r="G417" s="151">
        <v>121.02</v>
      </c>
      <c r="H417" s="246">
        <f>F417*G417</f>
        <v>121.02</v>
      </c>
    </row>
    <row r="418" spans="2:8" x14ac:dyDescent="0.2">
      <c r="B418" s="333" t="s">
        <v>519</v>
      </c>
      <c r="C418" s="334"/>
      <c r="D418" s="334"/>
      <c r="E418" s="334"/>
      <c r="F418" s="334"/>
      <c r="G418" s="335"/>
      <c r="H418" s="257">
        <f>SUM(H415:H416)</f>
        <v>13.832000000000001</v>
      </c>
    </row>
    <row r="419" spans="2:8" x14ac:dyDescent="0.2">
      <c r="B419" s="333" t="s">
        <v>520</v>
      </c>
      <c r="C419" s="334"/>
      <c r="D419" s="334"/>
      <c r="E419" s="334"/>
      <c r="F419" s="334"/>
      <c r="G419" s="335"/>
      <c r="H419" s="257">
        <f>H417</f>
        <v>121.02</v>
      </c>
    </row>
    <row r="420" spans="2:8" ht="16.5" x14ac:dyDescent="0.2">
      <c r="B420" s="333" t="s">
        <v>719</v>
      </c>
      <c r="C420" s="335"/>
      <c r="D420" s="194"/>
      <c r="E420" s="194"/>
      <c r="F420" s="224"/>
      <c r="G420" s="195" t="s">
        <v>506</v>
      </c>
      <c r="H420" s="257">
        <f>SUM(H418:H419)</f>
        <v>134.852</v>
      </c>
    </row>
    <row r="421" spans="2:8" x14ac:dyDescent="0.2">
      <c r="B421" s="277"/>
      <c r="C421" s="343"/>
      <c r="D421" s="343"/>
      <c r="E421" s="343"/>
      <c r="F421" s="343"/>
      <c r="G421" s="343"/>
      <c r="H421" s="344"/>
    </row>
    <row r="422" spans="2:8" ht="16.5" x14ac:dyDescent="0.2">
      <c r="B422" s="253" t="s">
        <v>473</v>
      </c>
      <c r="C422" s="180" t="s">
        <v>474</v>
      </c>
      <c r="D422" s="180" t="s">
        <v>475</v>
      </c>
      <c r="E422" s="181" t="s">
        <v>476</v>
      </c>
      <c r="F422" s="218" t="s">
        <v>477</v>
      </c>
      <c r="G422" s="181" t="s">
        <v>478</v>
      </c>
      <c r="H422" s="254" t="s">
        <v>507</v>
      </c>
    </row>
    <row r="423" spans="2:8" x14ac:dyDescent="0.2">
      <c r="B423" s="243" t="s">
        <v>714</v>
      </c>
      <c r="C423" s="327" t="s">
        <v>715</v>
      </c>
      <c r="D423" s="328"/>
      <c r="E423" s="328"/>
      <c r="F423" s="328"/>
      <c r="G423" s="328"/>
      <c r="H423" s="329"/>
    </row>
    <row r="424" spans="2:8" ht="24.75" x14ac:dyDescent="0.2">
      <c r="B424" s="243" t="s">
        <v>720</v>
      </c>
      <c r="C424" s="144" t="s">
        <v>721</v>
      </c>
      <c r="D424" s="147"/>
      <c r="E424" s="147"/>
      <c r="F424" s="330"/>
      <c r="G424" s="331"/>
      <c r="H424" s="332"/>
    </row>
    <row r="425" spans="2:8" x14ac:dyDescent="0.2">
      <c r="B425" s="268" t="s">
        <v>490</v>
      </c>
      <c r="C425" s="162" t="s">
        <v>491</v>
      </c>
      <c r="D425" s="150" t="s">
        <v>486</v>
      </c>
      <c r="E425" s="150" t="s">
        <v>487</v>
      </c>
      <c r="F425" s="214">
        <v>0.1</v>
      </c>
      <c r="G425" s="151">
        <v>19.37</v>
      </c>
      <c r="H425" s="246">
        <f>F425*G425</f>
        <v>1.9370000000000003</v>
      </c>
    </row>
    <row r="426" spans="2:8" ht="16.5" x14ac:dyDescent="0.2">
      <c r="B426" s="268" t="s">
        <v>492</v>
      </c>
      <c r="C426" s="160" t="s">
        <v>493</v>
      </c>
      <c r="D426" s="150" t="s">
        <v>486</v>
      </c>
      <c r="E426" s="150" t="s">
        <v>487</v>
      </c>
      <c r="F426" s="214">
        <v>0.1</v>
      </c>
      <c r="G426" s="151">
        <v>15.21</v>
      </c>
      <c r="H426" s="246">
        <f t="shared" ref="H426:H427" si="3">F426*G426</f>
        <v>1.5210000000000001</v>
      </c>
    </row>
    <row r="427" spans="2:8" ht="16.5" x14ac:dyDescent="0.2">
      <c r="B427" s="268" t="s">
        <v>709</v>
      </c>
      <c r="C427" s="162" t="s">
        <v>722</v>
      </c>
      <c r="D427" s="150" t="s">
        <v>500</v>
      </c>
      <c r="E427" s="150" t="s">
        <v>573</v>
      </c>
      <c r="F427" s="214">
        <v>1</v>
      </c>
      <c r="G427" s="151">
        <v>180.75</v>
      </c>
      <c r="H427" s="246">
        <f t="shared" si="3"/>
        <v>180.75</v>
      </c>
    </row>
    <row r="428" spans="2:8" x14ac:dyDescent="0.2">
      <c r="B428" s="333" t="s">
        <v>519</v>
      </c>
      <c r="C428" s="334"/>
      <c r="D428" s="334"/>
      <c r="E428" s="334"/>
      <c r="F428" s="334"/>
      <c r="G428" s="335"/>
      <c r="H428" s="257">
        <f>SUM(H425:H426)</f>
        <v>3.4580000000000002</v>
      </c>
    </row>
    <row r="429" spans="2:8" x14ac:dyDescent="0.2">
      <c r="B429" s="333" t="s">
        <v>520</v>
      </c>
      <c r="C429" s="334"/>
      <c r="D429" s="334"/>
      <c r="E429" s="334"/>
      <c r="F429" s="334"/>
      <c r="G429" s="335"/>
      <c r="H429" s="257">
        <f>H427</f>
        <v>180.75</v>
      </c>
    </row>
    <row r="430" spans="2:8" ht="16.5" x14ac:dyDescent="0.2">
      <c r="B430" s="333" t="s">
        <v>723</v>
      </c>
      <c r="C430" s="335"/>
      <c r="D430" s="194"/>
      <c r="E430" s="194"/>
      <c r="F430" s="224"/>
      <c r="G430" s="195" t="s">
        <v>506</v>
      </c>
      <c r="H430" s="257">
        <f>SUM(H428:H429)</f>
        <v>184.208</v>
      </c>
    </row>
    <row r="431" spans="2:8" x14ac:dyDescent="0.2">
      <c r="B431" s="277"/>
      <c r="C431" s="343"/>
      <c r="D431" s="343"/>
      <c r="E431" s="343"/>
      <c r="F431" s="343"/>
      <c r="G431" s="343"/>
      <c r="H431" s="344"/>
    </row>
    <row r="432" spans="2:8" ht="16.5" x14ac:dyDescent="0.2">
      <c r="B432" s="253" t="s">
        <v>473</v>
      </c>
      <c r="C432" s="180" t="s">
        <v>474</v>
      </c>
      <c r="D432" s="180" t="s">
        <v>475</v>
      </c>
      <c r="E432" s="181" t="s">
        <v>476</v>
      </c>
      <c r="F432" s="218" t="s">
        <v>477</v>
      </c>
      <c r="G432" s="181" t="s">
        <v>478</v>
      </c>
      <c r="H432" s="254" t="s">
        <v>507</v>
      </c>
    </row>
    <row r="433" spans="2:8" x14ac:dyDescent="0.2">
      <c r="B433" s="243" t="s">
        <v>714</v>
      </c>
      <c r="C433" s="327" t="s">
        <v>715</v>
      </c>
      <c r="D433" s="328"/>
      <c r="E433" s="328"/>
      <c r="F433" s="328"/>
      <c r="G433" s="328"/>
      <c r="H433" s="329"/>
    </row>
    <row r="434" spans="2:8" ht="24.75" x14ac:dyDescent="0.2">
      <c r="B434" s="243" t="s">
        <v>724</v>
      </c>
      <c r="C434" s="160" t="s">
        <v>725</v>
      </c>
      <c r="D434" s="147"/>
      <c r="E434" s="147"/>
      <c r="F434" s="330"/>
      <c r="G434" s="331"/>
      <c r="H434" s="332"/>
    </row>
    <row r="435" spans="2:8" x14ac:dyDescent="0.2">
      <c r="B435" s="268" t="s">
        <v>490</v>
      </c>
      <c r="C435" s="162" t="s">
        <v>491</v>
      </c>
      <c r="D435" s="150" t="s">
        <v>486</v>
      </c>
      <c r="E435" s="150" t="s">
        <v>487</v>
      </c>
      <c r="F435" s="214">
        <v>0.1</v>
      </c>
      <c r="G435" s="151">
        <v>19.37</v>
      </c>
      <c r="H435" s="246">
        <f>F435*G435</f>
        <v>1.9370000000000003</v>
      </c>
    </row>
    <row r="436" spans="2:8" ht="16.5" x14ac:dyDescent="0.2">
      <c r="B436" s="268" t="s">
        <v>492</v>
      </c>
      <c r="C436" s="160" t="s">
        <v>493</v>
      </c>
      <c r="D436" s="150" t="s">
        <v>486</v>
      </c>
      <c r="E436" s="150" t="s">
        <v>487</v>
      </c>
      <c r="F436" s="214">
        <v>0.1</v>
      </c>
      <c r="G436" s="151">
        <v>15.21</v>
      </c>
      <c r="H436" s="246">
        <f t="shared" ref="H436:H437" si="4">F436*G436</f>
        <v>1.5210000000000001</v>
      </c>
    </row>
    <row r="437" spans="2:8" ht="16.5" x14ac:dyDescent="0.2">
      <c r="B437" s="268" t="s">
        <v>709</v>
      </c>
      <c r="C437" s="162" t="s">
        <v>726</v>
      </c>
      <c r="D437" s="150" t="s">
        <v>500</v>
      </c>
      <c r="E437" s="150" t="s">
        <v>573</v>
      </c>
      <c r="F437" s="214">
        <v>1</v>
      </c>
      <c r="G437" s="151">
        <v>163.03</v>
      </c>
      <c r="H437" s="246">
        <f t="shared" si="4"/>
        <v>163.03</v>
      </c>
    </row>
    <row r="438" spans="2:8" x14ac:dyDescent="0.2">
      <c r="B438" s="333" t="s">
        <v>519</v>
      </c>
      <c r="C438" s="334"/>
      <c r="D438" s="334"/>
      <c r="E438" s="334"/>
      <c r="F438" s="334"/>
      <c r="G438" s="335"/>
      <c r="H438" s="257">
        <f>SUM(H435:H436)</f>
        <v>3.4580000000000002</v>
      </c>
    </row>
    <row r="439" spans="2:8" x14ac:dyDescent="0.2">
      <c r="B439" s="333" t="s">
        <v>520</v>
      </c>
      <c r="C439" s="334"/>
      <c r="D439" s="334"/>
      <c r="E439" s="334"/>
      <c r="F439" s="334"/>
      <c r="G439" s="335"/>
      <c r="H439" s="257">
        <f>H437</f>
        <v>163.03</v>
      </c>
    </row>
    <row r="440" spans="2:8" ht="16.5" x14ac:dyDescent="0.2">
      <c r="B440" s="338" t="s">
        <v>723</v>
      </c>
      <c r="C440" s="339"/>
      <c r="D440" s="194"/>
      <c r="E440" s="194"/>
      <c r="F440" s="224"/>
      <c r="G440" s="195" t="s">
        <v>506</v>
      </c>
      <c r="H440" s="257">
        <f>SUM(H438:H439)</f>
        <v>166.488</v>
      </c>
    </row>
    <row r="441" spans="2:8" x14ac:dyDescent="0.2">
      <c r="B441" s="262"/>
      <c r="C441" s="263"/>
      <c r="D441" s="233"/>
      <c r="E441" s="233"/>
      <c r="F441" s="264"/>
      <c r="G441" s="233"/>
      <c r="H441" s="265"/>
    </row>
    <row r="442" spans="2:8" ht="16.5" x14ac:dyDescent="0.2">
      <c r="B442" s="253" t="s">
        <v>473</v>
      </c>
      <c r="C442" s="180" t="s">
        <v>474</v>
      </c>
      <c r="D442" s="180" t="s">
        <v>475</v>
      </c>
      <c r="E442" s="181" t="s">
        <v>476</v>
      </c>
      <c r="F442" s="218" t="s">
        <v>477</v>
      </c>
      <c r="G442" s="181" t="s">
        <v>478</v>
      </c>
      <c r="H442" s="254" t="s">
        <v>507</v>
      </c>
    </row>
    <row r="443" spans="2:8" x14ac:dyDescent="0.2">
      <c r="B443" s="243" t="s">
        <v>727</v>
      </c>
      <c r="C443" s="327" t="s">
        <v>728</v>
      </c>
      <c r="D443" s="328"/>
      <c r="E443" s="328"/>
      <c r="F443" s="328"/>
      <c r="G443" s="328"/>
      <c r="H443" s="329"/>
    </row>
    <row r="444" spans="2:8" ht="41.25" x14ac:dyDescent="0.2">
      <c r="B444" s="243" t="s">
        <v>729</v>
      </c>
      <c r="C444" s="160" t="s">
        <v>730</v>
      </c>
      <c r="D444" s="147"/>
      <c r="E444" s="147"/>
      <c r="F444" s="330"/>
      <c r="G444" s="331"/>
      <c r="H444" s="332"/>
    </row>
    <row r="445" spans="2:8" x14ac:dyDescent="0.2">
      <c r="B445" s="268" t="s">
        <v>490</v>
      </c>
      <c r="C445" s="162" t="s">
        <v>491</v>
      </c>
      <c r="D445" s="150" t="s">
        <v>486</v>
      </c>
      <c r="E445" s="150" t="s">
        <v>487</v>
      </c>
      <c r="F445" s="214">
        <v>0.1</v>
      </c>
      <c r="G445" s="151">
        <v>19.37</v>
      </c>
      <c r="H445" s="246">
        <f>F445*G445</f>
        <v>1.9370000000000003</v>
      </c>
    </row>
    <row r="446" spans="2:8" ht="16.5" x14ac:dyDescent="0.2">
      <c r="B446" s="268" t="s">
        <v>492</v>
      </c>
      <c r="C446" s="160" t="s">
        <v>493</v>
      </c>
      <c r="D446" s="150" t="s">
        <v>486</v>
      </c>
      <c r="E446" s="150" t="s">
        <v>487</v>
      </c>
      <c r="F446" s="214">
        <v>0.05</v>
      </c>
      <c r="G446" s="151">
        <v>15.21</v>
      </c>
      <c r="H446" s="246">
        <f>F446*G446</f>
        <v>0.76050000000000006</v>
      </c>
    </row>
    <row r="447" spans="2:8" ht="24.75" x14ac:dyDescent="0.2">
      <c r="B447" s="268" t="s">
        <v>731</v>
      </c>
      <c r="C447" s="162" t="s">
        <v>732</v>
      </c>
      <c r="D447" s="150" t="s">
        <v>500</v>
      </c>
      <c r="E447" s="150" t="s">
        <v>553</v>
      </c>
      <c r="F447" s="214">
        <v>1</v>
      </c>
      <c r="G447" s="151">
        <v>2.19</v>
      </c>
      <c r="H447" s="246">
        <f>F447*G447</f>
        <v>2.19</v>
      </c>
    </row>
    <row r="448" spans="2:8" x14ac:dyDescent="0.2">
      <c r="B448" s="340" t="s">
        <v>519</v>
      </c>
      <c r="C448" s="341"/>
      <c r="D448" s="341"/>
      <c r="E448" s="341"/>
      <c r="F448" s="341"/>
      <c r="G448" s="342"/>
      <c r="H448" s="257">
        <f>SUM(H445:H446)</f>
        <v>2.6975000000000002</v>
      </c>
    </row>
    <row r="449" spans="2:8" x14ac:dyDescent="0.2">
      <c r="B449" s="340" t="s">
        <v>520</v>
      </c>
      <c r="C449" s="341"/>
      <c r="D449" s="341"/>
      <c r="E449" s="341"/>
      <c r="F449" s="341"/>
      <c r="G449" s="342"/>
      <c r="H449" s="257">
        <f>H447</f>
        <v>2.19</v>
      </c>
    </row>
    <row r="450" spans="2:8" ht="16.5" x14ac:dyDescent="0.2">
      <c r="B450" s="338" t="s">
        <v>733</v>
      </c>
      <c r="C450" s="339"/>
      <c r="D450" s="194"/>
      <c r="E450" s="194"/>
      <c r="F450" s="224"/>
      <c r="G450" s="195" t="s">
        <v>506</v>
      </c>
      <c r="H450" s="257">
        <f>SUM(H448:H449)</f>
        <v>4.8875000000000002</v>
      </c>
    </row>
    <row r="451" spans="2:8" s="199" customFormat="1" x14ac:dyDescent="0.2">
      <c r="B451" s="275"/>
      <c r="C451" s="205"/>
      <c r="D451" s="206"/>
      <c r="E451" s="206"/>
      <c r="F451" s="223"/>
      <c r="G451" s="207"/>
      <c r="H451" s="270"/>
    </row>
    <row r="452" spans="2:8" ht="16.5" x14ac:dyDescent="0.2">
      <c r="B452" s="253" t="s">
        <v>473</v>
      </c>
      <c r="C452" s="180" t="s">
        <v>474</v>
      </c>
      <c r="D452" s="180" t="s">
        <v>475</v>
      </c>
      <c r="E452" s="181" t="s">
        <v>476</v>
      </c>
      <c r="F452" s="218" t="s">
        <v>477</v>
      </c>
      <c r="G452" s="181" t="s">
        <v>478</v>
      </c>
      <c r="H452" s="254" t="s">
        <v>507</v>
      </c>
    </row>
    <row r="453" spans="2:8" x14ac:dyDescent="0.2">
      <c r="B453" s="243" t="s">
        <v>734</v>
      </c>
      <c r="C453" s="327" t="s">
        <v>735</v>
      </c>
      <c r="D453" s="328"/>
      <c r="E453" s="328"/>
      <c r="F453" s="328"/>
      <c r="G453" s="328"/>
      <c r="H453" s="329"/>
    </row>
    <row r="454" spans="2:8" ht="16.5" x14ac:dyDescent="0.2">
      <c r="B454" s="243" t="s">
        <v>736</v>
      </c>
      <c r="C454" s="160" t="s">
        <v>603</v>
      </c>
      <c r="D454" s="147"/>
      <c r="E454" s="147"/>
      <c r="F454" s="330"/>
      <c r="G454" s="331"/>
      <c r="H454" s="332"/>
    </row>
    <row r="455" spans="2:8" ht="16.5" x14ac:dyDescent="0.2">
      <c r="B455" s="268" t="s">
        <v>492</v>
      </c>
      <c r="C455" s="160" t="s">
        <v>493</v>
      </c>
      <c r="D455" s="150" t="s">
        <v>486</v>
      </c>
      <c r="E455" s="150" t="s">
        <v>487</v>
      </c>
      <c r="F455" s="214">
        <v>0.2</v>
      </c>
      <c r="G455" s="151">
        <v>15.21</v>
      </c>
      <c r="H455" s="246">
        <f>F455*G455</f>
        <v>3.0420000000000003</v>
      </c>
    </row>
    <row r="456" spans="2:8" x14ac:dyDescent="0.2">
      <c r="B456" s="268" t="s">
        <v>490</v>
      </c>
      <c r="C456" s="162" t="s">
        <v>491</v>
      </c>
      <c r="D456" s="150" t="s">
        <v>486</v>
      </c>
      <c r="E456" s="150" t="s">
        <v>487</v>
      </c>
      <c r="F456" s="214">
        <v>0.2</v>
      </c>
      <c r="G456" s="151">
        <v>19.37</v>
      </c>
      <c r="H456" s="246">
        <f t="shared" ref="H456:H457" si="5">F456*G456</f>
        <v>3.8740000000000006</v>
      </c>
    </row>
    <row r="457" spans="2:8" ht="16.5" x14ac:dyDescent="0.2">
      <c r="B457" s="268" t="s">
        <v>604</v>
      </c>
      <c r="C457" s="160" t="s">
        <v>605</v>
      </c>
      <c r="D457" s="150" t="s">
        <v>500</v>
      </c>
      <c r="E457" s="150" t="s">
        <v>531</v>
      </c>
      <c r="F457" s="214">
        <v>1</v>
      </c>
      <c r="G457" s="151">
        <v>11.05</v>
      </c>
      <c r="H457" s="246">
        <f t="shared" si="5"/>
        <v>11.05</v>
      </c>
    </row>
    <row r="458" spans="2:8" x14ac:dyDescent="0.2">
      <c r="B458" s="333" t="s">
        <v>519</v>
      </c>
      <c r="C458" s="334"/>
      <c r="D458" s="334"/>
      <c r="E458" s="334"/>
      <c r="F458" s="334"/>
      <c r="G458" s="335"/>
      <c r="H458" s="257">
        <f>SUM(H455:H456)</f>
        <v>6.9160000000000004</v>
      </c>
    </row>
    <row r="459" spans="2:8" x14ac:dyDescent="0.2">
      <c r="B459" s="333" t="s">
        <v>520</v>
      </c>
      <c r="C459" s="334"/>
      <c r="D459" s="334"/>
      <c r="E459" s="334"/>
      <c r="F459" s="334"/>
      <c r="G459" s="335"/>
      <c r="H459" s="257">
        <f>H457</f>
        <v>11.05</v>
      </c>
    </row>
    <row r="460" spans="2:8" ht="16.5" x14ac:dyDescent="0.2">
      <c r="B460" s="338" t="s">
        <v>606</v>
      </c>
      <c r="C460" s="339"/>
      <c r="D460" s="194"/>
      <c r="E460" s="194"/>
      <c r="F460" s="224"/>
      <c r="G460" s="195" t="s">
        <v>506</v>
      </c>
      <c r="H460" s="257">
        <f>SUM(H458:H459)</f>
        <v>17.966000000000001</v>
      </c>
    </row>
    <row r="461" spans="2:8" s="199" customFormat="1" x14ac:dyDescent="0.2">
      <c r="B461" s="275"/>
      <c r="C461" s="205"/>
      <c r="D461" s="206"/>
      <c r="E461" s="206"/>
      <c r="F461" s="223"/>
      <c r="G461" s="207"/>
      <c r="H461" s="270"/>
    </row>
    <row r="462" spans="2:8" ht="16.5" x14ac:dyDescent="0.2">
      <c r="B462" s="253" t="s">
        <v>473</v>
      </c>
      <c r="C462" s="180" t="s">
        <v>474</v>
      </c>
      <c r="D462" s="180" t="s">
        <v>475</v>
      </c>
      <c r="E462" s="181" t="s">
        <v>476</v>
      </c>
      <c r="F462" s="218" t="s">
        <v>477</v>
      </c>
      <c r="G462" s="181" t="s">
        <v>478</v>
      </c>
      <c r="H462" s="254" t="s">
        <v>507</v>
      </c>
    </row>
    <row r="463" spans="2:8" x14ac:dyDescent="0.2">
      <c r="B463" s="243" t="s">
        <v>737</v>
      </c>
      <c r="C463" s="327" t="s">
        <v>738</v>
      </c>
      <c r="D463" s="328"/>
      <c r="E463" s="328"/>
      <c r="F463" s="328"/>
      <c r="G463" s="328"/>
      <c r="H463" s="329"/>
    </row>
    <row r="464" spans="2:8" ht="16.5" x14ac:dyDescent="0.2">
      <c r="B464" s="243" t="s">
        <v>739</v>
      </c>
      <c r="C464" s="160" t="s">
        <v>740</v>
      </c>
      <c r="D464" s="147"/>
      <c r="E464" s="147"/>
      <c r="F464" s="347"/>
      <c r="G464" s="348"/>
      <c r="H464" s="332"/>
    </row>
    <row r="465" spans="2:8" ht="12.75" customHeight="1" x14ac:dyDescent="0.2">
      <c r="B465" s="268" t="s">
        <v>741</v>
      </c>
      <c r="C465" s="162" t="s">
        <v>742</v>
      </c>
      <c r="D465" s="150" t="s">
        <v>486</v>
      </c>
      <c r="E465" s="167" t="s">
        <v>487</v>
      </c>
      <c r="F465" s="225">
        <v>0.65100000000000002</v>
      </c>
      <c r="G465" s="176">
        <v>19.07</v>
      </c>
      <c r="H465" s="278">
        <f>F465*G465</f>
        <v>12.414570000000001</v>
      </c>
    </row>
    <row r="466" spans="2:8" ht="12.75" customHeight="1" x14ac:dyDescent="0.2">
      <c r="B466" s="268" t="s">
        <v>488</v>
      </c>
      <c r="C466" s="162" t="s">
        <v>489</v>
      </c>
      <c r="D466" s="150" t="s">
        <v>486</v>
      </c>
      <c r="E466" s="167" t="s">
        <v>487</v>
      </c>
      <c r="F466" s="225">
        <v>0.65200000000000002</v>
      </c>
      <c r="G466" s="176">
        <v>14.32</v>
      </c>
      <c r="H466" s="278">
        <f t="shared" ref="H466:H468" si="6">F466*G466</f>
        <v>9.3366400000000009</v>
      </c>
    </row>
    <row r="467" spans="2:8" ht="16.5" x14ac:dyDescent="0.2">
      <c r="B467" s="268" t="s">
        <v>743</v>
      </c>
      <c r="C467" s="160" t="s">
        <v>744</v>
      </c>
      <c r="D467" s="150" t="s">
        <v>530</v>
      </c>
      <c r="E467" s="167" t="s">
        <v>745</v>
      </c>
      <c r="F467" s="225">
        <v>0.3</v>
      </c>
      <c r="G467" s="176">
        <v>32.21</v>
      </c>
      <c r="H467" s="278">
        <f t="shared" si="6"/>
        <v>9.6630000000000003</v>
      </c>
    </row>
    <row r="468" spans="2:8" ht="12.75" customHeight="1" x14ac:dyDescent="0.2">
      <c r="B468" s="268" t="s">
        <v>746</v>
      </c>
      <c r="C468" s="162" t="s">
        <v>747</v>
      </c>
      <c r="D468" s="150" t="s">
        <v>530</v>
      </c>
      <c r="E468" s="167" t="s">
        <v>573</v>
      </c>
      <c r="F468" s="225">
        <v>0.5</v>
      </c>
      <c r="G468" s="176">
        <v>2.72</v>
      </c>
      <c r="H468" s="278">
        <f t="shared" si="6"/>
        <v>1.36</v>
      </c>
    </row>
    <row r="469" spans="2:8" x14ac:dyDescent="0.2">
      <c r="B469" s="333" t="s">
        <v>519</v>
      </c>
      <c r="C469" s="334"/>
      <c r="D469" s="334"/>
      <c r="E469" s="334"/>
      <c r="F469" s="345"/>
      <c r="G469" s="346"/>
      <c r="H469" s="257">
        <f>SUM(H465:H466)</f>
        <v>21.75121</v>
      </c>
    </row>
    <row r="470" spans="2:8" x14ac:dyDescent="0.2">
      <c r="B470" s="333" t="s">
        <v>520</v>
      </c>
      <c r="C470" s="334"/>
      <c r="D470" s="334"/>
      <c r="E470" s="334"/>
      <c r="F470" s="334"/>
      <c r="G470" s="335"/>
      <c r="H470" s="257">
        <f>SUM(H467:H468)</f>
        <v>11.023</v>
      </c>
    </row>
    <row r="471" spans="2:8" ht="16.5" x14ac:dyDescent="0.2">
      <c r="B471" s="338" t="s">
        <v>748</v>
      </c>
      <c r="C471" s="339"/>
      <c r="D471" s="194"/>
      <c r="E471" s="194"/>
      <c r="F471" s="224"/>
      <c r="G471" s="195" t="s">
        <v>506</v>
      </c>
      <c r="H471" s="257">
        <f>SUM(H469:H470)</f>
        <v>32.774209999999997</v>
      </c>
    </row>
    <row r="472" spans="2:8" s="199" customFormat="1" x14ac:dyDescent="0.2">
      <c r="B472" s="275"/>
      <c r="C472" s="205"/>
      <c r="D472" s="206"/>
      <c r="E472" s="206"/>
      <c r="F472" s="223"/>
      <c r="G472" s="207"/>
      <c r="H472" s="270"/>
    </row>
    <row r="473" spans="2:8" ht="16.5" x14ac:dyDescent="0.2">
      <c r="B473" s="253" t="s">
        <v>473</v>
      </c>
      <c r="C473" s="180" t="s">
        <v>474</v>
      </c>
      <c r="D473" s="180" t="s">
        <v>475</v>
      </c>
      <c r="E473" s="181" t="s">
        <v>476</v>
      </c>
      <c r="F473" s="218" t="s">
        <v>477</v>
      </c>
      <c r="G473" s="181" t="s">
        <v>478</v>
      </c>
      <c r="H473" s="254" t="s">
        <v>507</v>
      </c>
    </row>
    <row r="474" spans="2:8" x14ac:dyDescent="0.2">
      <c r="B474" s="243" t="s">
        <v>749</v>
      </c>
      <c r="C474" s="327" t="s">
        <v>750</v>
      </c>
      <c r="D474" s="328"/>
      <c r="E474" s="328"/>
      <c r="F474" s="328"/>
      <c r="G474" s="328"/>
      <c r="H474" s="329"/>
    </row>
    <row r="475" spans="2:8" x14ac:dyDescent="0.2">
      <c r="B475" s="243" t="s">
        <v>751</v>
      </c>
      <c r="C475" s="144" t="s">
        <v>752</v>
      </c>
      <c r="D475" s="147"/>
      <c r="E475" s="147"/>
      <c r="F475" s="347"/>
      <c r="G475" s="348"/>
      <c r="H475" s="332"/>
    </row>
    <row r="476" spans="2:8" ht="16.5" x14ac:dyDescent="0.2">
      <c r="B476" s="268" t="s">
        <v>494</v>
      </c>
      <c r="C476" s="160" t="s">
        <v>495</v>
      </c>
      <c r="D476" s="150" t="s">
        <v>486</v>
      </c>
      <c r="E476" s="167" t="s">
        <v>487</v>
      </c>
      <c r="F476" s="225">
        <v>0.6</v>
      </c>
      <c r="G476" s="176">
        <v>19.16</v>
      </c>
      <c r="H476" s="278">
        <f>F476*G476</f>
        <v>11.496</v>
      </c>
    </row>
    <row r="477" spans="2:8" ht="16.5" x14ac:dyDescent="0.2">
      <c r="B477" s="268" t="s">
        <v>496</v>
      </c>
      <c r="C477" s="162" t="s">
        <v>497</v>
      </c>
      <c r="D477" s="150" t="s">
        <v>486</v>
      </c>
      <c r="E477" s="167" t="s">
        <v>487</v>
      </c>
      <c r="F477" s="225">
        <v>0.6</v>
      </c>
      <c r="G477" s="176">
        <v>15.13</v>
      </c>
      <c r="H477" s="278">
        <f>F477*G477</f>
        <v>9.0779999999999994</v>
      </c>
    </row>
    <row r="478" spans="2:8" ht="16.5" x14ac:dyDescent="0.2">
      <c r="B478" s="268" t="s">
        <v>753</v>
      </c>
      <c r="C478" s="160" t="s">
        <v>754</v>
      </c>
      <c r="D478" s="150" t="s">
        <v>530</v>
      </c>
      <c r="E478" s="167" t="s">
        <v>573</v>
      </c>
      <c r="F478" s="225">
        <v>1</v>
      </c>
      <c r="G478" s="176">
        <v>140.94999999999999</v>
      </c>
      <c r="H478" s="278">
        <f>F478*G478</f>
        <v>140.94999999999999</v>
      </c>
    </row>
    <row r="479" spans="2:8" x14ac:dyDescent="0.2">
      <c r="B479" s="333" t="s">
        <v>519</v>
      </c>
      <c r="C479" s="334"/>
      <c r="D479" s="334"/>
      <c r="E479" s="334"/>
      <c r="F479" s="345"/>
      <c r="G479" s="346"/>
      <c r="H479" s="257">
        <f>SUM(H476:H477)</f>
        <v>20.573999999999998</v>
      </c>
    </row>
    <row r="480" spans="2:8" x14ac:dyDescent="0.2">
      <c r="B480" s="333" t="s">
        <v>520</v>
      </c>
      <c r="C480" s="334"/>
      <c r="D480" s="334"/>
      <c r="E480" s="334"/>
      <c r="F480" s="334"/>
      <c r="G480" s="335"/>
      <c r="H480" s="257">
        <f>H478</f>
        <v>140.94999999999999</v>
      </c>
    </row>
    <row r="481" spans="2:9" ht="16.5" x14ac:dyDescent="0.2">
      <c r="B481" s="338" t="s">
        <v>755</v>
      </c>
      <c r="C481" s="339"/>
      <c r="D481" s="194"/>
      <c r="E481" s="194"/>
      <c r="F481" s="224"/>
      <c r="G481" s="195" t="s">
        <v>506</v>
      </c>
      <c r="H481" s="257">
        <f>SUM(H479:H480)</f>
        <v>161.524</v>
      </c>
    </row>
    <row r="482" spans="2:9" s="199" customFormat="1" x14ac:dyDescent="0.2">
      <c r="B482" s="275"/>
      <c r="C482" s="204"/>
      <c r="D482" s="229"/>
      <c r="E482" s="229"/>
      <c r="F482" s="230"/>
      <c r="G482" s="231"/>
      <c r="H482" s="276"/>
      <c r="I482" s="232"/>
    </row>
    <row r="483" spans="2:9" ht="16.5" x14ac:dyDescent="0.2">
      <c r="B483" s="253" t="s">
        <v>473</v>
      </c>
      <c r="C483" s="180" t="s">
        <v>474</v>
      </c>
      <c r="D483" s="180" t="s">
        <v>475</v>
      </c>
      <c r="E483" s="181" t="s">
        <v>476</v>
      </c>
      <c r="F483" s="218" t="s">
        <v>477</v>
      </c>
      <c r="G483" s="181" t="s">
        <v>478</v>
      </c>
      <c r="H483" s="254" t="s">
        <v>507</v>
      </c>
    </row>
    <row r="484" spans="2:9" x14ac:dyDescent="0.2">
      <c r="B484" s="243" t="s">
        <v>749</v>
      </c>
      <c r="C484" s="327" t="s">
        <v>750</v>
      </c>
      <c r="D484" s="328"/>
      <c r="E484" s="328"/>
      <c r="F484" s="328"/>
      <c r="G484" s="328"/>
      <c r="H484" s="329"/>
    </row>
    <row r="485" spans="2:9" x14ac:dyDescent="0.2">
      <c r="B485" s="243" t="s">
        <v>756</v>
      </c>
      <c r="C485" s="144" t="s">
        <v>757</v>
      </c>
      <c r="D485" s="147"/>
      <c r="E485" s="147"/>
      <c r="F485" s="347"/>
      <c r="G485" s="348"/>
      <c r="H485" s="332"/>
    </row>
    <row r="486" spans="2:9" ht="16.5" x14ac:dyDescent="0.2">
      <c r="B486" s="268" t="s">
        <v>494</v>
      </c>
      <c r="C486" s="160" t="s">
        <v>495</v>
      </c>
      <c r="D486" s="150" t="s">
        <v>486</v>
      </c>
      <c r="E486" s="167" t="s">
        <v>487</v>
      </c>
      <c r="F486" s="225">
        <v>0.6</v>
      </c>
      <c r="G486" s="177">
        <v>19.16</v>
      </c>
      <c r="H486" s="278">
        <f>F486*G486</f>
        <v>11.496</v>
      </c>
    </row>
    <row r="487" spans="2:9" ht="16.5" x14ac:dyDescent="0.2">
      <c r="B487" s="268" t="s">
        <v>496</v>
      </c>
      <c r="C487" s="162" t="s">
        <v>497</v>
      </c>
      <c r="D487" s="150" t="s">
        <v>486</v>
      </c>
      <c r="E487" s="167" t="s">
        <v>487</v>
      </c>
      <c r="F487" s="225">
        <v>0.6</v>
      </c>
      <c r="G487" s="177">
        <v>15.13</v>
      </c>
      <c r="H487" s="278">
        <f>F487*G487</f>
        <v>9.0779999999999994</v>
      </c>
    </row>
    <row r="488" spans="2:9" ht="16.5" x14ac:dyDescent="0.2">
      <c r="B488" s="268" t="s">
        <v>758</v>
      </c>
      <c r="C488" s="160" t="s">
        <v>759</v>
      </c>
      <c r="D488" s="150" t="s">
        <v>530</v>
      </c>
      <c r="E488" s="167" t="s">
        <v>573</v>
      </c>
      <c r="F488" s="225">
        <v>1</v>
      </c>
      <c r="G488" s="177">
        <v>104.83</v>
      </c>
      <c r="H488" s="278">
        <f>F488*G488</f>
        <v>104.83</v>
      </c>
    </row>
    <row r="489" spans="2:9" x14ac:dyDescent="0.2">
      <c r="B489" s="333" t="s">
        <v>519</v>
      </c>
      <c r="C489" s="334"/>
      <c r="D489" s="334"/>
      <c r="E489" s="334"/>
      <c r="F489" s="345"/>
      <c r="G489" s="346"/>
      <c r="H489" s="257">
        <f>SUM(H486:H487)</f>
        <v>20.573999999999998</v>
      </c>
    </row>
    <row r="490" spans="2:9" x14ac:dyDescent="0.2">
      <c r="B490" s="333" t="s">
        <v>520</v>
      </c>
      <c r="C490" s="334"/>
      <c r="D490" s="334"/>
      <c r="E490" s="334"/>
      <c r="F490" s="334"/>
      <c r="G490" s="335"/>
      <c r="H490" s="257">
        <f>H488</f>
        <v>104.83</v>
      </c>
    </row>
    <row r="491" spans="2:9" ht="16.5" x14ac:dyDescent="0.2">
      <c r="B491" s="338" t="s">
        <v>755</v>
      </c>
      <c r="C491" s="339"/>
      <c r="D491" s="194"/>
      <c r="E491" s="194"/>
      <c r="F491" s="224"/>
      <c r="G491" s="195" t="s">
        <v>506</v>
      </c>
      <c r="H491" s="257">
        <f>SUM(H489:H490)</f>
        <v>125.404</v>
      </c>
      <c r="I491" s="153"/>
    </row>
    <row r="492" spans="2:9" x14ac:dyDescent="0.2">
      <c r="B492" s="262"/>
      <c r="C492" s="263"/>
      <c r="D492" s="233"/>
      <c r="E492" s="233"/>
      <c r="F492" s="264"/>
      <c r="G492" s="233"/>
      <c r="H492" s="265"/>
    </row>
    <row r="493" spans="2:9" ht="16.5" x14ac:dyDescent="0.2">
      <c r="B493" s="253" t="s">
        <v>473</v>
      </c>
      <c r="C493" s="180" t="s">
        <v>474</v>
      </c>
      <c r="D493" s="180" t="s">
        <v>475</v>
      </c>
      <c r="E493" s="181" t="s">
        <v>476</v>
      </c>
      <c r="F493" s="218" t="s">
        <v>477</v>
      </c>
      <c r="G493" s="181" t="s">
        <v>478</v>
      </c>
      <c r="H493" s="254" t="s">
        <v>507</v>
      </c>
    </row>
    <row r="494" spans="2:9" x14ac:dyDescent="0.2">
      <c r="B494" s="243" t="s">
        <v>749</v>
      </c>
      <c r="C494" s="327" t="s">
        <v>750</v>
      </c>
      <c r="D494" s="328"/>
      <c r="E494" s="328"/>
      <c r="F494" s="328"/>
      <c r="G494" s="328"/>
      <c r="H494" s="329"/>
    </row>
    <row r="495" spans="2:9" ht="16.5" x14ac:dyDescent="0.2">
      <c r="B495" s="243" t="s">
        <v>760</v>
      </c>
      <c r="C495" s="160" t="s">
        <v>761</v>
      </c>
      <c r="D495" s="147"/>
      <c r="E495" s="147"/>
      <c r="F495" s="347"/>
      <c r="G495" s="348"/>
      <c r="H495" s="332"/>
    </row>
    <row r="496" spans="2:9" ht="16.5" x14ac:dyDescent="0.2">
      <c r="B496" s="268" t="s">
        <v>494</v>
      </c>
      <c r="C496" s="160" t="s">
        <v>495</v>
      </c>
      <c r="D496" s="150" t="s">
        <v>486</v>
      </c>
      <c r="E496" s="167" t="s">
        <v>487</v>
      </c>
      <c r="F496" s="225">
        <v>0.25</v>
      </c>
      <c r="G496" s="176">
        <v>19.16</v>
      </c>
      <c r="H496" s="278">
        <f>F496*G496</f>
        <v>4.79</v>
      </c>
    </row>
    <row r="497" spans="2:8" ht="16.5" x14ac:dyDescent="0.2">
      <c r="B497" s="268" t="s">
        <v>496</v>
      </c>
      <c r="C497" s="162" t="s">
        <v>497</v>
      </c>
      <c r="D497" s="150" t="s">
        <v>486</v>
      </c>
      <c r="E497" s="167" t="s">
        <v>487</v>
      </c>
      <c r="F497" s="225">
        <v>0.25</v>
      </c>
      <c r="G497" s="176">
        <v>15.13</v>
      </c>
      <c r="H497" s="278">
        <f t="shared" ref="H497:H498" si="7">F497*G497</f>
        <v>3.7825000000000002</v>
      </c>
    </row>
    <row r="498" spans="2:8" ht="16.5" x14ac:dyDescent="0.2">
      <c r="B498" s="268" t="s">
        <v>762</v>
      </c>
      <c r="C498" s="160" t="s">
        <v>763</v>
      </c>
      <c r="D498" s="150" t="s">
        <v>530</v>
      </c>
      <c r="E498" s="167" t="s">
        <v>553</v>
      </c>
      <c r="F498" s="225">
        <v>1</v>
      </c>
      <c r="G498" s="176">
        <v>13.78</v>
      </c>
      <c r="H498" s="278">
        <f t="shared" si="7"/>
        <v>13.78</v>
      </c>
    </row>
    <row r="499" spans="2:8" x14ac:dyDescent="0.2">
      <c r="B499" s="333" t="s">
        <v>519</v>
      </c>
      <c r="C499" s="334"/>
      <c r="D499" s="334"/>
      <c r="E499" s="334"/>
      <c r="F499" s="345"/>
      <c r="G499" s="346"/>
      <c r="H499" s="257">
        <f>SUM(H496:H497)</f>
        <v>8.5724999999999998</v>
      </c>
    </row>
    <row r="500" spans="2:8" x14ac:dyDescent="0.2">
      <c r="B500" s="333" t="s">
        <v>520</v>
      </c>
      <c r="C500" s="334"/>
      <c r="D500" s="334"/>
      <c r="E500" s="334"/>
      <c r="F500" s="334"/>
      <c r="G500" s="335"/>
      <c r="H500" s="257">
        <f>H498</f>
        <v>13.78</v>
      </c>
    </row>
    <row r="501" spans="2:8" ht="16.5" x14ac:dyDescent="0.2">
      <c r="B501" s="338" t="s">
        <v>764</v>
      </c>
      <c r="C501" s="339"/>
      <c r="D501" s="194"/>
      <c r="E501" s="194"/>
      <c r="F501" s="224"/>
      <c r="G501" s="195" t="s">
        <v>506</v>
      </c>
      <c r="H501" s="257">
        <f>SUM(H499:H500)</f>
        <v>22.352499999999999</v>
      </c>
    </row>
    <row r="502" spans="2:8" s="199" customFormat="1" x14ac:dyDescent="0.2">
      <c r="B502" s="275"/>
      <c r="C502" s="205"/>
      <c r="D502" s="206"/>
      <c r="E502" s="206"/>
      <c r="F502" s="223"/>
      <c r="G502" s="207"/>
      <c r="H502" s="270"/>
    </row>
    <row r="503" spans="2:8" ht="16.5" x14ac:dyDescent="0.2">
      <c r="B503" s="253" t="s">
        <v>473</v>
      </c>
      <c r="C503" s="180" t="s">
        <v>474</v>
      </c>
      <c r="D503" s="180" t="s">
        <v>475</v>
      </c>
      <c r="E503" s="181" t="s">
        <v>476</v>
      </c>
      <c r="F503" s="218" t="s">
        <v>477</v>
      </c>
      <c r="G503" s="181" t="s">
        <v>478</v>
      </c>
      <c r="H503" s="254" t="s">
        <v>507</v>
      </c>
    </row>
    <row r="504" spans="2:8" x14ac:dyDescent="0.2">
      <c r="B504" s="243" t="s">
        <v>765</v>
      </c>
      <c r="C504" s="327" t="s">
        <v>766</v>
      </c>
      <c r="D504" s="328"/>
      <c r="E504" s="328"/>
      <c r="F504" s="328"/>
      <c r="G504" s="328"/>
      <c r="H504" s="329"/>
    </row>
    <row r="505" spans="2:8" x14ac:dyDescent="0.2">
      <c r="B505" s="243" t="s">
        <v>767</v>
      </c>
      <c r="C505" s="144" t="s">
        <v>768</v>
      </c>
      <c r="D505" s="147"/>
      <c r="E505" s="147"/>
      <c r="F505" s="347"/>
      <c r="G505" s="348"/>
      <c r="H505" s="332"/>
    </row>
    <row r="506" spans="2:8" ht="16.5" x14ac:dyDescent="0.2">
      <c r="B506" s="268" t="s">
        <v>494</v>
      </c>
      <c r="C506" s="160" t="s">
        <v>495</v>
      </c>
      <c r="D506" s="150" t="s">
        <v>486</v>
      </c>
      <c r="E506" s="167" t="s">
        <v>487</v>
      </c>
      <c r="F506" s="225">
        <v>0.6</v>
      </c>
      <c r="G506" s="176">
        <v>19.16</v>
      </c>
      <c r="H506" s="278">
        <f>F506*G506</f>
        <v>11.496</v>
      </c>
    </row>
    <row r="507" spans="2:8" ht="16.5" x14ac:dyDescent="0.2">
      <c r="B507" s="268" t="s">
        <v>496</v>
      </c>
      <c r="C507" s="162" t="s">
        <v>497</v>
      </c>
      <c r="D507" s="150" t="s">
        <v>486</v>
      </c>
      <c r="E507" s="167" t="s">
        <v>487</v>
      </c>
      <c r="F507" s="225">
        <v>0.6</v>
      </c>
      <c r="G507" s="176">
        <v>15.13</v>
      </c>
      <c r="H507" s="278">
        <f t="shared" ref="H507:H508" si="8">F507*G507</f>
        <v>9.0779999999999994</v>
      </c>
    </row>
    <row r="508" spans="2:8" ht="12.75" customHeight="1" x14ac:dyDescent="0.2">
      <c r="B508" s="268" t="s">
        <v>769</v>
      </c>
      <c r="C508" s="162" t="s">
        <v>770</v>
      </c>
      <c r="D508" s="150" t="s">
        <v>530</v>
      </c>
      <c r="E508" s="167" t="s">
        <v>553</v>
      </c>
      <c r="F508" s="225">
        <v>1</v>
      </c>
      <c r="G508" s="176">
        <v>81.680000000000007</v>
      </c>
      <c r="H508" s="278">
        <f t="shared" si="8"/>
        <v>81.680000000000007</v>
      </c>
    </row>
    <row r="509" spans="2:8" x14ac:dyDescent="0.2">
      <c r="B509" s="333" t="s">
        <v>519</v>
      </c>
      <c r="C509" s="334"/>
      <c r="D509" s="334"/>
      <c r="E509" s="334"/>
      <c r="F509" s="345"/>
      <c r="G509" s="346"/>
      <c r="H509" s="257">
        <f>SUM(H506:H507)</f>
        <v>20.573999999999998</v>
      </c>
    </row>
    <row r="510" spans="2:8" x14ac:dyDescent="0.2">
      <c r="B510" s="333" t="s">
        <v>520</v>
      </c>
      <c r="C510" s="334"/>
      <c r="D510" s="334"/>
      <c r="E510" s="334"/>
      <c r="F510" s="334"/>
      <c r="G510" s="335"/>
      <c r="H510" s="257">
        <f>H508</f>
        <v>81.680000000000007</v>
      </c>
    </row>
    <row r="511" spans="2:8" ht="16.5" x14ac:dyDescent="0.2">
      <c r="B511" s="338" t="s">
        <v>771</v>
      </c>
      <c r="C511" s="349"/>
      <c r="D511" s="349"/>
      <c r="E511" s="339"/>
      <c r="F511" s="224"/>
      <c r="G511" s="195" t="s">
        <v>506</v>
      </c>
      <c r="H511" s="257">
        <f>SUM(H509:H510)</f>
        <v>102.254</v>
      </c>
    </row>
    <row r="512" spans="2:8" s="199" customFormat="1" x14ac:dyDescent="0.2">
      <c r="B512" s="275"/>
      <c r="C512" s="204"/>
      <c r="D512" s="204"/>
      <c r="E512" s="205"/>
      <c r="F512" s="223"/>
      <c r="G512" s="207"/>
      <c r="H512" s="270"/>
    </row>
    <row r="513" spans="2:8" ht="16.5" x14ac:dyDescent="0.2">
      <c r="B513" s="253" t="s">
        <v>473</v>
      </c>
      <c r="C513" s="180" t="s">
        <v>474</v>
      </c>
      <c r="D513" s="180" t="s">
        <v>475</v>
      </c>
      <c r="E513" s="181" t="s">
        <v>476</v>
      </c>
      <c r="F513" s="218" t="s">
        <v>477</v>
      </c>
      <c r="G513" s="181" t="s">
        <v>478</v>
      </c>
      <c r="H513" s="254" t="s">
        <v>507</v>
      </c>
    </row>
    <row r="514" spans="2:8" x14ac:dyDescent="0.2">
      <c r="B514" s="243" t="s">
        <v>765</v>
      </c>
      <c r="C514" s="327" t="s">
        <v>766</v>
      </c>
      <c r="D514" s="328"/>
      <c r="E514" s="328"/>
      <c r="F514" s="328"/>
      <c r="G514" s="328"/>
      <c r="H514" s="329"/>
    </row>
    <row r="515" spans="2:8" x14ac:dyDescent="0.2">
      <c r="B515" s="243" t="s">
        <v>767</v>
      </c>
      <c r="C515" s="144" t="s">
        <v>772</v>
      </c>
      <c r="D515" s="147"/>
      <c r="E515" s="147"/>
      <c r="F515" s="347"/>
      <c r="G515" s="348"/>
      <c r="H515" s="332"/>
    </row>
    <row r="516" spans="2:8" ht="16.5" x14ac:dyDescent="0.2">
      <c r="B516" s="268" t="s">
        <v>494</v>
      </c>
      <c r="C516" s="160" t="s">
        <v>495</v>
      </c>
      <c r="D516" s="150" t="s">
        <v>486</v>
      </c>
      <c r="E516" s="167" t="s">
        <v>487</v>
      </c>
      <c r="F516" s="225">
        <v>0.6</v>
      </c>
      <c r="G516" s="176">
        <v>19.16</v>
      </c>
      <c r="H516" s="278">
        <f>F516*G516</f>
        <v>11.496</v>
      </c>
    </row>
    <row r="517" spans="2:8" ht="16.5" x14ac:dyDescent="0.2">
      <c r="B517" s="268" t="s">
        <v>496</v>
      </c>
      <c r="C517" s="162" t="s">
        <v>497</v>
      </c>
      <c r="D517" s="150" t="s">
        <v>486</v>
      </c>
      <c r="E517" s="167" t="s">
        <v>487</v>
      </c>
      <c r="F517" s="225">
        <v>0.6</v>
      </c>
      <c r="G517" s="176">
        <v>15.13</v>
      </c>
      <c r="H517" s="278">
        <f t="shared" ref="H517:H518" si="9">F517*G517</f>
        <v>9.0779999999999994</v>
      </c>
    </row>
    <row r="518" spans="2:8" ht="12.75" customHeight="1" x14ac:dyDescent="0.2">
      <c r="B518" s="268" t="s">
        <v>773</v>
      </c>
      <c r="C518" s="162" t="s">
        <v>774</v>
      </c>
      <c r="D518" s="150" t="s">
        <v>530</v>
      </c>
      <c r="E518" s="167" t="s">
        <v>553</v>
      </c>
      <c r="F518" s="225">
        <v>1</v>
      </c>
      <c r="G518" s="176">
        <v>61.04</v>
      </c>
      <c r="H518" s="278">
        <f t="shared" si="9"/>
        <v>61.04</v>
      </c>
    </row>
    <row r="519" spans="2:8" x14ac:dyDescent="0.2">
      <c r="B519" s="333" t="s">
        <v>519</v>
      </c>
      <c r="C519" s="334"/>
      <c r="D519" s="334"/>
      <c r="E519" s="334"/>
      <c r="F519" s="345"/>
      <c r="G519" s="346"/>
      <c r="H519" s="257">
        <f>SUM(H516:H517)</f>
        <v>20.573999999999998</v>
      </c>
    </row>
    <row r="520" spans="2:8" x14ac:dyDescent="0.2">
      <c r="B520" s="333" t="s">
        <v>520</v>
      </c>
      <c r="C520" s="334"/>
      <c r="D520" s="334"/>
      <c r="E520" s="334"/>
      <c r="F520" s="334"/>
      <c r="G520" s="335"/>
      <c r="H520" s="257">
        <f>H518</f>
        <v>61.04</v>
      </c>
    </row>
    <row r="521" spans="2:8" ht="16.5" x14ac:dyDescent="0.2">
      <c r="B521" s="338" t="s">
        <v>771</v>
      </c>
      <c r="C521" s="349"/>
      <c r="D521" s="349"/>
      <c r="E521" s="339"/>
      <c r="F521" s="224"/>
      <c r="G521" s="195" t="s">
        <v>506</v>
      </c>
      <c r="H521" s="257">
        <f>SUM(H519:H520)</f>
        <v>81.614000000000004</v>
      </c>
    </row>
    <row r="522" spans="2:8" s="199" customFormat="1" x14ac:dyDescent="0.2">
      <c r="B522" s="275"/>
      <c r="C522" s="204"/>
      <c r="D522" s="204"/>
      <c r="E522" s="205"/>
      <c r="F522" s="223"/>
      <c r="G522" s="207"/>
      <c r="H522" s="270"/>
    </row>
    <row r="523" spans="2:8" ht="16.5" x14ac:dyDescent="0.2">
      <c r="B523" s="253" t="s">
        <v>473</v>
      </c>
      <c r="C523" s="180" t="s">
        <v>474</v>
      </c>
      <c r="D523" s="180" t="s">
        <v>475</v>
      </c>
      <c r="E523" s="181" t="s">
        <v>476</v>
      </c>
      <c r="F523" s="218" t="s">
        <v>477</v>
      </c>
      <c r="G523" s="181" t="s">
        <v>478</v>
      </c>
      <c r="H523" s="254" t="s">
        <v>507</v>
      </c>
    </row>
    <row r="524" spans="2:8" x14ac:dyDescent="0.2">
      <c r="B524" s="243" t="s">
        <v>775</v>
      </c>
      <c r="C524" s="327" t="s">
        <v>776</v>
      </c>
      <c r="D524" s="328"/>
      <c r="E524" s="328"/>
      <c r="F524" s="328"/>
      <c r="G524" s="328"/>
      <c r="H524" s="329"/>
    </row>
    <row r="525" spans="2:8" x14ac:dyDescent="0.2">
      <c r="B525" s="243" t="s">
        <v>777</v>
      </c>
      <c r="C525" s="144" t="s">
        <v>778</v>
      </c>
      <c r="D525" s="147"/>
      <c r="E525" s="147"/>
      <c r="F525" s="347"/>
      <c r="G525" s="348"/>
      <c r="H525" s="332"/>
    </row>
    <row r="526" spans="2:8" ht="16.5" x14ac:dyDescent="0.2">
      <c r="B526" s="268" t="s">
        <v>494</v>
      </c>
      <c r="C526" s="160" t="s">
        <v>495</v>
      </c>
      <c r="D526" s="150" t="s">
        <v>486</v>
      </c>
      <c r="E526" s="167" t="s">
        <v>487</v>
      </c>
      <c r="F526" s="226">
        <v>0.2</v>
      </c>
      <c r="G526" s="178">
        <v>19.16</v>
      </c>
      <c r="H526" s="278">
        <f>F526*G526</f>
        <v>3.8320000000000003</v>
      </c>
    </row>
    <row r="527" spans="2:8" ht="16.5" x14ac:dyDescent="0.2">
      <c r="B527" s="268" t="s">
        <v>496</v>
      </c>
      <c r="C527" s="162" t="s">
        <v>497</v>
      </c>
      <c r="D527" s="150" t="s">
        <v>486</v>
      </c>
      <c r="E527" s="167" t="s">
        <v>487</v>
      </c>
      <c r="F527" s="226">
        <v>0.2</v>
      </c>
      <c r="G527" s="178">
        <v>15.13</v>
      </c>
      <c r="H527" s="278">
        <f t="shared" ref="H527:H529" si="10">F527*G527</f>
        <v>3.0260000000000002</v>
      </c>
    </row>
    <row r="528" spans="2:8" ht="16.5" x14ac:dyDescent="0.2">
      <c r="B528" s="268" t="s">
        <v>779</v>
      </c>
      <c r="C528" s="160" t="s">
        <v>780</v>
      </c>
      <c r="D528" s="150" t="s">
        <v>530</v>
      </c>
      <c r="E528" s="167" t="s">
        <v>553</v>
      </c>
      <c r="F528" s="226">
        <v>3.83</v>
      </c>
      <c r="G528" s="178">
        <v>0.18</v>
      </c>
      <c r="H528" s="278">
        <f t="shared" si="10"/>
        <v>0.68940000000000001</v>
      </c>
    </row>
    <row r="529" spans="2:8" ht="16.5" x14ac:dyDescent="0.2">
      <c r="B529" s="268" t="s">
        <v>781</v>
      </c>
      <c r="C529" s="160" t="s">
        <v>782</v>
      </c>
      <c r="D529" s="150" t="s">
        <v>530</v>
      </c>
      <c r="E529" s="167" t="s">
        <v>573</v>
      </c>
      <c r="F529" s="226">
        <v>1</v>
      </c>
      <c r="G529" s="178">
        <v>32.270000000000003</v>
      </c>
      <c r="H529" s="278">
        <f t="shared" si="10"/>
        <v>32.270000000000003</v>
      </c>
    </row>
    <row r="530" spans="2:8" x14ac:dyDescent="0.2">
      <c r="B530" s="333" t="s">
        <v>519</v>
      </c>
      <c r="C530" s="334"/>
      <c r="D530" s="334"/>
      <c r="E530" s="334"/>
      <c r="F530" s="345"/>
      <c r="G530" s="346"/>
      <c r="H530" s="257">
        <f>SUM(H526:H527)</f>
        <v>6.8580000000000005</v>
      </c>
    </row>
    <row r="531" spans="2:8" x14ac:dyDescent="0.2">
      <c r="B531" s="333" t="s">
        <v>520</v>
      </c>
      <c r="C531" s="334"/>
      <c r="D531" s="334"/>
      <c r="E531" s="334"/>
      <c r="F531" s="334"/>
      <c r="G531" s="335"/>
      <c r="H531" s="257">
        <f>SUM(H528:H529)</f>
        <v>32.959400000000002</v>
      </c>
    </row>
    <row r="532" spans="2:8" ht="16.5" x14ac:dyDescent="0.2">
      <c r="B532" s="338" t="s">
        <v>783</v>
      </c>
      <c r="C532" s="339"/>
      <c r="D532" s="194"/>
      <c r="E532" s="194"/>
      <c r="F532" s="224"/>
      <c r="G532" s="195" t="s">
        <v>506</v>
      </c>
      <c r="H532" s="257">
        <f>SUM(H530:H531)</f>
        <v>39.817400000000006</v>
      </c>
    </row>
    <row r="533" spans="2:8" s="199" customFormat="1" x14ac:dyDescent="0.2">
      <c r="B533" s="275"/>
      <c r="C533" s="205"/>
      <c r="D533" s="206"/>
      <c r="E533" s="206"/>
      <c r="F533" s="223"/>
      <c r="G533" s="207"/>
      <c r="H533" s="270"/>
    </row>
    <row r="534" spans="2:8" ht="16.5" x14ac:dyDescent="0.2">
      <c r="B534" s="253" t="s">
        <v>473</v>
      </c>
      <c r="C534" s="180" t="s">
        <v>474</v>
      </c>
      <c r="D534" s="180" t="s">
        <v>475</v>
      </c>
      <c r="E534" s="181" t="s">
        <v>476</v>
      </c>
      <c r="F534" s="218" t="s">
        <v>477</v>
      </c>
      <c r="G534" s="181" t="s">
        <v>478</v>
      </c>
      <c r="H534" s="254" t="s">
        <v>507</v>
      </c>
    </row>
    <row r="535" spans="2:8" x14ac:dyDescent="0.2">
      <c r="B535" s="243" t="s">
        <v>775</v>
      </c>
      <c r="C535" s="327" t="s">
        <v>776</v>
      </c>
      <c r="D535" s="328"/>
      <c r="E535" s="328"/>
      <c r="F535" s="328"/>
      <c r="G535" s="328"/>
      <c r="H535" s="329"/>
    </row>
    <row r="536" spans="2:8" x14ac:dyDescent="0.2">
      <c r="B536" s="243" t="s">
        <v>784</v>
      </c>
      <c r="C536" s="144" t="s">
        <v>785</v>
      </c>
      <c r="D536" s="147"/>
      <c r="E536" s="147"/>
      <c r="F536" s="347"/>
      <c r="G536" s="348"/>
      <c r="H536" s="350"/>
    </row>
    <row r="537" spans="2:8" ht="16.5" x14ac:dyDescent="0.2">
      <c r="B537" s="268" t="s">
        <v>494</v>
      </c>
      <c r="C537" s="160" t="s">
        <v>495</v>
      </c>
      <c r="D537" s="150" t="s">
        <v>486</v>
      </c>
      <c r="E537" s="167" t="s">
        <v>487</v>
      </c>
      <c r="F537" s="226">
        <v>0.2</v>
      </c>
      <c r="G537" s="178">
        <v>19.16</v>
      </c>
      <c r="H537" s="279">
        <f>F537*G537</f>
        <v>3.8320000000000003</v>
      </c>
    </row>
    <row r="538" spans="2:8" ht="16.5" x14ac:dyDescent="0.2">
      <c r="B538" s="268" t="s">
        <v>496</v>
      </c>
      <c r="C538" s="162" t="s">
        <v>497</v>
      </c>
      <c r="D538" s="150" t="s">
        <v>486</v>
      </c>
      <c r="E538" s="167" t="s">
        <v>487</v>
      </c>
      <c r="F538" s="226">
        <v>0.2</v>
      </c>
      <c r="G538" s="178">
        <v>15.13</v>
      </c>
      <c r="H538" s="279">
        <f>F538*G538</f>
        <v>3.0260000000000002</v>
      </c>
    </row>
    <row r="539" spans="2:8" ht="16.5" x14ac:dyDescent="0.2">
      <c r="B539" s="268" t="s">
        <v>779</v>
      </c>
      <c r="C539" s="160" t="s">
        <v>780</v>
      </c>
      <c r="D539" s="150" t="s">
        <v>530</v>
      </c>
      <c r="E539" s="167" t="s">
        <v>553</v>
      </c>
      <c r="F539" s="226">
        <v>2</v>
      </c>
      <c r="G539" s="178">
        <v>0.18</v>
      </c>
      <c r="H539" s="279">
        <f>F539*G539</f>
        <v>0.36</v>
      </c>
    </row>
    <row r="540" spans="2:8" ht="16.5" x14ac:dyDescent="0.2">
      <c r="B540" s="268" t="s">
        <v>786</v>
      </c>
      <c r="C540" s="160" t="s">
        <v>787</v>
      </c>
      <c r="D540" s="150" t="s">
        <v>530</v>
      </c>
      <c r="E540" s="167" t="s">
        <v>573</v>
      </c>
      <c r="F540" s="226">
        <v>1</v>
      </c>
      <c r="G540" s="178">
        <v>22.33</v>
      </c>
      <c r="H540" s="279">
        <f>F540*G540</f>
        <v>22.33</v>
      </c>
    </row>
    <row r="541" spans="2:8" x14ac:dyDescent="0.2">
      <c r="B541" s="333" t="s">
        <v>519</v>
      </c>
      <c r="C541" s="334"/>
      <c r="D541" s="334"/>
      <c r="E541" s="334"/>
      <c r="F541" s="345"/>
      <c r="G541" s="346"/>
      <c r="H541" s="280">
        <f>SUM(H537:H538)</f>
        <v>6.8580000000000005</v>
      </c>
    </row>
    <row r="542" spans="2:8" x14ac:dyDescent="0.2">
      <c r="B542" s="333" t="s">
        <v>520</v>
      </c>
      <c r="C542" s="334"/>
      <c r="D542" s="334"/>
      <c r="E542" s="334"/>
      <c r="F542" s="334"/>
      <c r="G542" s="335"/>
      <c r="H542" s="257">
        <f>SUM(H539:H540)</f>
        <v>22.689999999999998</v>
      </c>
    </row>
    <row r="543" spans="2:8" ht="16.5" x14ac:dyDescent="0.2">
      <c r="B543" s="338" t="s">
        <v>788</v>
      </c>
      <c r="C543" s="339"/>
      <c r="D543" s="194"/>
      <c r="E543" s="194"/>
      <c r="F543" s="224"/>
      <c r="G543" s="195" t="s">
        <v>506</v>
      </c>
      <c r="H543" s="257">
        <f>SUM(H541:H542)</f>
        <v>29.547999999999998</v>
      </c>
    </row>
    <row r="544" spans="2:8" x14ac:dyDescent="0.2">
      <c r="B544" s="262"/>
      <c r="C544" s="263"/>
      <c r="D544" s="233"/>
      <c r="E544" s="233"/>
      <c r="F544" s="264"/>
      <c r="G544" s="233"/>
      <c r="H544" s="265"/>
    </row>
    <row r="545" spans="1:9" ht="16.5" x14ac:dyDescent="0.2">
      <c r="B545" s="253" t="s">
        <v>473</v>
      </c>
      <c r="C545" s="180" t="s">
        <v>474</v>
      </c>
      <c r="D545" s="180" t="s">
        <v>475</v>
      </c>
      <c r="E545" s="181" t="s">
        <v>476</v>
      </c>
      <c r="F545" s="218" t="s">
        <v>477</v>
      </c>
      <c r="G545" s="181" t="s">
        <v>478</v>
      </c>
      <c r="H545" s="254" t="s">
        <v>507</v>
      </c>
    </row>
    <row r="546" spans="1:9" x14ac:dyDescent="0.2">
      <c r="B546" s="243" t="s">
        <v>775</v>
      </c>
      <c r="C546" s="327" t="s">
        <v>776</v>
      </c>
      <c r="D546" s="328"/>
      <c r="E546" s="328"/>
      <c r="F546" s="328"/>
      <c r="G546" s="328"/>
      <c r="H546" s="329"/>
    </row>
    <row r="547" spans="1:9" x14ac:dyDescent="0.2">
      <c r="B547" s="243" t="s">
        <v>789</v>
      </c>
      <c r="C547" s="144" t="s">
        <v>790</v>
      </c>
      <c r="D547" s="147"/>
      <c r="E547" s="147"/>
      <c r="F547" s="347"/>
      <c r="G547" s="348"/>
      <c r="H547" s="332"/>
    </row>
    <row r="548" spans="1:9" ht="16.5" x14ac:dyDescent="0.2">
      <c r="B548" s="268" t="s">
        <v>494</v>
      </c>
      <c r="C548" s="160" t="s">
        <v>495</v>
      </c>
      <c r="D548" s="150" t="s">
        <v>486</v>
      </c>
      <c r="E548" s="167" t="s">
        <v>487</v>
      </c>
      <c r="F548" s="226">
        <v>0.40500000000000003</v>
      </c>
      <c r="G548" s="178">
        <v>19.16</v>
      </c>
      <c r="H548" s="278">
        <f>F548*G548</f>
        <v>7.7598000000000003</v>
      </c>
    </row>
    <row r="549" spans="1:9" ht="16.5" x14ac:dyDescent="0.2">
      <c r="B549" s="268" t="s">
        <v>496</v>
      </c>
      <c r="C549" s="162" t="s">
        <v>497</v>
      </c>
      <c r="D549" s="150" t="s">
        <v>486</v>
      </c>
      <c r="E549" s="167" t="s">
        <v>487</v>
      </c>
      <c r="F549" s="226">
        <v>0.40749999999999997</v>
      </c>
      <c r="G549" s="178">
        <v>15.13</v>
      </c>
      <c r="H549" s="278">
        <f>F549*G549</f>
        <v>6.1654749999999998</v>
      </c>
    </row>
    <row r="550" spans="1:9" ht="16.5" x14ac:dyDescent="0.2">
      <c r="B550" s="268" t="s">
        <v>779</v>
      </c>
      <c r="C550" s="160" t="s">
        <v>780</v>
      </c>
      <c r="D550" s="150" t="s">
        <v>530</v>
      </c>
      <c r="E550" s="167" t="s">
        <v>553</v>
      </c>
      <c r="F550" s="226">
        <v>0.95799999999999996</v>
      </c>
      <c r="G550" s="178">
        <v>0.18</v>
      </c>
      <c r="H550" s="278">
        <f>F550*G550</f>
        <v>0.17243999999999998</v>
      </c>
    </row>
    <row r="551" spans="1:9" ht="16.5" x14ac:dyDescent="0.2">
      <c r="B551" s="268" t="s">
        <v>791</v>
      </c>
      <c r="C551" s="160" t="s">
        <v>792</v>
      </c>
      <c r="D551" s="150" t="s">
        <v>530</v>
      </c>
      <c r="E551" s="167" t="s">
        <v>573</v>
      </c>
      <c r="F551" s="226">
        <v>1</v>
      </c>
      <c r="G551" s="178">
        <v>11.54</v>
      </c>
      <c r="H551" s="278">
        <f>F551*G551</f>
        <v>11.54</v>
      </c>
    </row>
    <row r="552" spans="1:9" x14ac:dyDescent="0.2">
      <c r="B552" s="333" t="s">
        <v>519</v>
      </c>
      <c r="C552" s="334"/>
      <c r="D552" s="334"/>
      <c r="E552" s="334"/>
      <c r="F552" s="345"/>
      <c r="G552" s="346"/>
      <c r="H552" s="257">
        <f>SUM(H548:H549)</f>
        <v>13.925274999999999</v>
      </c>
    </row>
    <row r="553" spans="1:9" x14ac:dyDescent="0.2">
      <c r="B553" s="333" t="s">
        <v>520</v>
      </c>
      <c r="C553" s="334"/>
      <c r="D553" s="334"/>
      <c r="E553" s="334"/>
      <c r="F553" s="334"/>
      <c r="G553" s="335"/>
      <c r="H553" s="257">
        <f>SUM(H550:H551)</f>
        <v>11.712439999999999</v>
      </c>
    </row>
    <row r="554" spans="1:9" ht="16.5" x14ac:dyDescent="0.2">
      <c r="B554" s="338" t="s">
        <v>793</v>
      </c>
      <c r="C554" s="339"/>
      <c r="D554" s="194"/>
      <c r="E554" s="194"/>
      <c r="F554" s="224"/>
      <c r="G554" s="195" t="s">
        <v>506</v>
      </c>
      <c r="H554" s="257">
        <f>SUM(H552:H553)</f>
        <v>25.637715</v>
      </c>
    </row>
    <row r="555" spans="1:9" s="199" customFormat="1" x14ac:dyDescent="0.2">
      <c r="A555" s="232"/>
      <c r="B555" s="275"/>
      <c r="C555" s="204"/>
      <c r="D555" s="229"/>
      <c r="E555" s="229"/>
      <c r="F555" s="230"/>
      <c r="G555" s="231"/>
      <c r="H555" s="276"/>
      <c r="I555" s="232"/>
    </row>
    <row r="556" spans="1:9" ht="16.5" x14ac:dyDescent="0.2">
      <c r="B556" s="253" t="s">
        <v>473</v>
      </c>
      <c r="C556" s="180" t="s">
        <v>474</v>
      </c>
      <c r="D556" s="180" t="s">
        <v>475</v>
      </c>
      <c r="E556" s="181" t="s">
        <v>476</v>
      </c>
      <c r="F556" s="218" t="s">
        <v>477</v>
      </c>
      <c r="G556" s="181" t="s">
        <v>478</v>
      </c>
      <c r="H556" s="254" t="s">
        <v>507</v>
      </c>
    </row>
    <row r="557" spans="1:9" x14ac:dyDescent="0.2">
      <c r="B557" s="243" t="s">
        <v>794</v>
      </c>
      <c r="C557" s="351" t="s">
        <v>795</v>
      </c>
      <c r="D557" s="352"/>
      <c r="E557" s="352"/>
      <c r="F557" s="352"/>
      <c r="G557" s="352"/>
      <c r="H557" s="353"/>
    </row>
    <row r="558" spans="1:9" x14ac:dyDescent="0.2">
      <c r="B558" s="243" t="s">
        <v>796</v>
      </c>
      <c r="C558" s="144" t="s">
        <v>797</v>
      </c>
      <c r="D558" s="147"/>
      <c r="E558" s="147"/>
      <c r="F558" s="330"/>
      <c r="G558" s="331"/>
      <c r="H558" s="332"/>
    </row>
    <row r="559" spans="1:9" ht="16.5" x14ac:dyDescent="0.2">
      <c r="B559" s="268" t="s">
        <v>496</v>
      </c>
      <c r="C559" s="160" t="s">
        <v>798</v>
      </c>
      <c r="D559" s="150" t="s">
        <v>486</v>
      </c>
      <c r="E559" s="150" t="s">
        <v>487</v>
      </c>
      <c r="F559" s="214">
        <v>2</v>
      </c>
      <c r="G559" s="151">
        <v>15.13</v>
      </c>
      <c r="H559" s="246">
        <f>F559*G559</f>
        <v>30.26</v>
      </c>
    </row>
    <row r="560" spans="1:9" x14ac:dyDescent="0.2">
      <c r="B560" s="268" t="s">
        <v>484</v>
      </c>
      <c r="C560" s="162" t="s">
        <v>485</v>
      </c>
      <c r="D560" s="150" t="s">
        <v>486</v>
      </c>
      <c r="E560" s="150" t="s">
        <v>487</v>
      </c>
      <c r="F560" s="214">
        <v>8</v>
      </c>
      <c r="G560" s="151">
        <v>19.14</v>
      </c>
      <c r="H560" s="246">
        <f t="shared" ref="H560:H569" si="11">F560*G560</f>
        <v>153.12</v>
      </c>
    </row>
    <row r="561" spans="1:9" ht="16.5" x14ac:dyDescent="0.2">
      <c r="B561" s="268" t="s">
        <v>494</v>
      </c>
      <c r="C561" s="160" t="s">
        <v>495</v>
      </c>
      <c r="D561" s="150" t="s">
        <v>486</v>
      </c>
      <c r="E561" s="150" t="s">
        <v>487</v>
      </c>
      <c r="F561" s="214">
        <v>2</v>
      </c>
      <c r="G561" s="151">
        <v>19.16</v>
      </c>
      <c r="H561" s="246">
        <f t="shared" si="11"/>
        <v>38.32</v>
      </c>
    </row>
    <row r="562" spans="1:9" x14ac:dyDescent="0.2">
      <c r="B562" s="268" t="s">
        <v>488</v>
      </c>
      <c r="C562" s="162" t="s">
        <v>489</v>
      </c>
      <c r="D562" s="150" t="s">
        <v>486</v>
      </c>
      <c r="E562" s="150" t="s">
        <v>487</v>
      </c>
      <c r="F562" s="214">
        <v>8.4949999999999992</v>
      </c>
      <c r="G562" s="151">
        <v>14.32</v>
      </c>
      <c r="H562" s="246">
        <f t="shared" si="11"/>
        <v>121.6484</v>
      </c>
    </row>
    <row r="563" spans="1:9" x14ac:dyDescent="0.2">
      <c r="B563" s="268" t="s">
        <v>799</v>
      </c>
      <c r="C563" s="162" t="s">
        <v>800</v>
      </c>
      <c r="D563" s="150" t="s">
        <v>530</v>
      </c>
      <c r="E563" s="150" t="s">
        <v>801</v>
      </c>
      <c r="F563" s="214">
        <v>38.700000000000003</v>
      </c>
      <c r="G563" s="151">
        <v>0.35</v>
      </c>
      <c r="H563" s="246">
        <f t="shared" si="11"/>
        <v>13.545</v>
      </c>
    </row>
    <row r="564" spans="1:9" x14ac:dyDescent="0.2">
      <c r="B564" s="268" t="s">
        <v>802</v>
      </c>
      <c r="C564" s="162" t="s">
        <v>803</v>
      </c>
      <c r="D564" s="150" t="s">
        <v>530</v>
      </c>
      <c r="E564" s="150" t="s">
        <v>573</v>
      </c>
      <c r="F564" s="214">
        <v>1</v>
      </c>
      <c r="G564" s="151">
        <v>175</v>
      </c>
      <c r="H564" s="246">
        <f>F564*G564</f>
        <v>175</v>
      </c>
    </row>
    <row r="565" spans="1:9" x14ac:dyDescent="0.2">
      <c r="B565" s="268" t="s">
        <v>804</v>
      </c>
      <c r="C565" s="162" t="s">
        <v>805</v>
      </c>
      <c r="D565" s="150" t="s">
        <v>530</v>
      </c>
      <c r="E565" s="150" t="s">
        <v>573</v>
      </c>
      <c r="F565" s="214">
        <v>1</v>
      </c>
      <c r="G565" s="151">
        <v>189</v>
      </c>
      <c r="H565" s="246">
        <f t="shared" si="11"/>
        <v>189</v>
      </c>
    </row>
    <row r="566" spans="1:9" ht="16.5" x14ac:dyDescent="0.2">
      <c r="B566" s="268" t="s">
        <v>806</v>
      </c>
      <c r="C566" s="160" t="s">
        <v>807</v>
      </c>
      <c r="D566" s="150" t="s">
        <v>530</v>
      </c>
      <c r="E566" s="150" t="s">
        <v>518</v>
      </c>
      <c r="F566" s="214">
        <v>4.2000000000000003E-2</v>
      </c>
      <c r="G566" s="151">
        <v>95</v>
      </c>
      <c r="H566" s="246">
        <f t="shared" si="11"/>
        <v>3.99</v>
      </c>
    </row>
    <row r="567" spans="1:9" x14ac:dyDescent="0.2">
      <c r="B567" s="268" t="s">
        <v>808</v>
      </c>
      <c r="C567" s="162" t="s">
        <v>809</v>
      </c>
      <c r="D567" s="150" t="s">
        <v>530</v>
      </c>
      <c r="E567" s="150" t="s">
        <v>573</v>
      </c>
      <c r="F567" s="214">
        <v>116</v>
      </c>
      <c r="G567" s="151">
        <v>0.31</v>
      </c>
      <c r="H567" s="246">
        <f t="shared" si="11"/>
        <v>35.96</v>
      </c>
    </row>
    <row r="568" spans="1:9" ht="16.5" x14ac:dyDescent="0.2">
      <c r="B568" s="268" t="s">
        <v>779</v>
      </c>
      <c r="C568" s="160" t="s">
        <v>780</v>
      </c>
      <c r="D568" s="150" t="s">
        <v>530</v>
      </c>
      <c r="E568" s="150" t="s">
        <v>553</v>
      </c>
      <c r="F568" s="214">
        <v>2.6</v>
      </c>
      <c r="G568" s="151">
        <v>0.18</v>
      </c>
      <c r="H568" s="246">
        <f t="shared" si="11"/>
        <v>0.46799999999999997</v>
      </c>
    </row>
    <row r="569" spans="1:9" x14ac:dyDescent="0.2">
      <c r="B569" s="268" t="s">
        <v>810</v>
      </c>
      <c r="C569" s="162" t="s">
        <v>811</v>
      </c>
      <c r="D569" s="150" t="s">
        <v>530</v>
      </c>
      <c r="E569" s="150" t="s">
        <v>573</v>
      </c>
      <c r="F569" s="214">
        <v>1</v>
      </c>
      <c r="G569" s="151">
        <v>56</v>
      </c>
      <c r="H569" s="246">
        <f t="shared" si="11"/>
        <v>56</v>
      </c>
    </row>
    <row r="570" spans="1:9" x14ac:dyDescent="0.2">
      <c r="B570" s="333" t="s">
        <v>519</v>
      </c>
      <c r="C570" s="334"/>
      <c r="D570" s="334"/>
      <c r="E570" s="334"/>
      <c r="F570" s="334"/>
      <c r="G570" s="335"/>
      <c r="H570" s="257">
        <f>SUM(H559:H562)</f>
        <v>343.34839999999997</v>
      </c>
    </row>
    <row r="571" spans="1:9" x14ac:dyDescent="0.2">
      <c r="B571" s="333" t="s">
        <v>520</v>
      </c>
      <c r="C571" s="334"/>
      <c r="D571" s="334"/>
      <c r="E571" s="334"/>
      <c r="F571" s="334"/>
      <c r="G571" s="335"/>
      <c r="H571" s="257">
        <f>SUM(H563:H569)</f>
        <v>473.96299999999997</v>
      </c>
    </row>
    <row r="572" spans="1:9" ht="16.5" x14ac:dyDescent="0.2">
      <c r="B572" s="338" t="s">
        <v>812</v>
      </c>
      <c r="C572" s="339"/>
      <c r="D572" s="194"/>
      <c r="E572" s="194"/>
      <c r="F572" s="224"/>
      <c r="G572" s="195" t="s">
        <v>506</v>
      </c>
      <c r="H572" s="248">
        <f>SUM(H570:H571)</f>
        <v>817.31139999999994</v>
      </c>
    </row>
    <row r="573" spans="1:9" s="199" customFormat="1" x14ac:dyDescent="0.2">
      <c r="A573" s="232"/>
      <c r="B573" s="275"/>
      <c r="C573" s="204"/>
      <c r="D573" s="229"/>
      <c r="E573" s="229"/>
      <c r="F573" s="230"/>
      <c r="G573" s="231"/>
      <c r="H573" s="281"/>
      <c r="I573" s="232"/>
    </row>
    <row r="574" spans="1:9" ht="16.5" x14ac:dyDescent="0.2">
      <c r="B574" s="253" t="s">
        <v>473</v>
      </c>
      <c r="C574" s="180" t="s">
        <v>474</v>
      </c>
      <c r="D574" s="180" t="s">
        <v>475</v>
      </c>
      <c r="E574" s="181" t="s">
        <v>476</v>
      </c>
      <c r="F574" s="218" t="s">
        <v>477</v>
      </c>
      <c r="G574" s="181" t="s">
        <v>478</v>
      </c>
      <c r="H574" s="254" t="s">
        <v>507</v>
      </c>
    </row>
    <row r="575" spans="1:9" x14ac:dyDescent="0.2">
      <c r="B575" s="243" t="s">
        <v>813</v>
      </c>
      <c r="C575" s="351" t="s">
        <v>814</v>
      </c>
      <c r="D575" s="352"/>
      <c r="E575" s="352"/>
      <c r="F575" s="352"/>
      <c r="G575" s="352"/>
      <c r="H575" s="353"/>
    </row>
    <row r="576" spans="1:9" ht="41.25" x14ac:dyDescent="0.2">
      <c r="B576" s="243" t="s">
        <v>815</v>
      </c>
      <c r="C576" s="144" t="s">
        <v>816</v>
      </c>
      <c r="D576" s="159" t="s">
        <v>512</v>
      </c>
      <c r="E576" s="159" t="s">
        <v>817</v>
      </c>
      <c r="F576" s="330"/>
      <c r="G576" s="331"/>
      <c r="H576" s="332"/>
    </row>
    <row r="577" spans="2:8" x14ac:dyDescent="0.2">
      <c r="B577" s="268" t="s">
        <v>818</v>
      </c>
      <c r="C577" s="162" t="s">
        <v>819</v>
      </c>
      <c r="D577" s="150" t="s">
        <v>486</v>
      </c>
      <c r="E577" s="150" t="s">
        <v>820</v>
      </c>
      <c r="F577" s="214">
        <v>1</v>
      </c>
      <c r="G577" s="151">
        <v>163.44999999999999</v>
      </c>
      <c r="H577" s="246">
        <f>F577*G577</f>
        <v>163.44999999999999</v>
      </c>
    </row>
    <row r="578" spans="2:8" ht="16.5" x14ac:dyDescent="0.2">
      <c r="B578" s="268" t="s">
        <v>821</v>
      </c>
      <c r="C578" s="160" t="s">
        <v>822</v>
      </c>
      <c r="D578" s="150" t="s">
        <v>486</v>
      </c>
      <c r="E578" s="150" t="s">
        <v>820</v>
      </c>
      <c r="F578" s="214">
        <v>1</v>
      </c>
      <c r="G578" s="163">
        <v>2319.52</v>
      </c>
      <c r="H578" s="246">
        <f t="shared" ref="H578:H584" si="12">F578*G578</f>
        <v>2319.52</v>
      </c>
    </row>
    <row r="579" spans="2:8" ht="16.5" x14ac:dyDescent="0.2">
      <c r="B579" s="268" t="s">
        <v>823</v>
      </c>
      <c r="C579" s="160" t="s">
        <v>824</v>
      </c>
      <c r="D579" s="150" t="s">
        <v>486</v>
      </c>
      <c r="E579" s="150" t="s">
        <v>820</v>
      </c>
      <c r="F579" s="214">
        <v>1</v>
      </c>
      <c r="G579" s="151">
        <v>112.35</v>
      </c>
      <c r="H579" s="246">
        <f t="shared" si="12"/>
        <v>112.35</v>
      </c>
    </row>
    <row r="580" spans="2:8" ht="16.5" x14ac:dyDescent="0.2">
      <c r="B580" s="268" t="s">
        <v>825</v>
      </c>
      <c r="C580" s="160" t="s">
        <v>826</v>
      </c>
      <c r="D580" s="150" t="s">
        <v>486</v>
      </c>
      <c r="E580" s="150" t="s">
        <v>820</v>
      </c>
      <c r="F580" s="214">
        <v>1</v>
      </c>
      <c r="G580" s="151">
        <v>246.55</v>
      </c>
      <c r="H580" s="246">
        <f t="shared" si="12"/>
        <v>246.55</v>
      </c>
    </row>
    <row r="581" spans="2:8" ht="33" x14ac:dyDescent="0.2">
      <c r="B581" s="268" t="s">
        <v>827</v>
      </c>
      <c r="C581" s="160" t="s">
        <v>828</v>
      </c>
      <c r="D581" s="150" t="s">
        <v>486</v>
      </c>
      <c r="E581" s="150" t="s">
        <v>820</v>
      </c>
      <c r="F581" s="214">
        <v>1</v>
      </c>
      <c r="G581" s="151">
        <v>189.82</v>
      </c>
      <c r="H581" s="246">
        <f t="shared" si="12"/>
        <v>189.82</v>
      </c>
    </row>
    <row r="582" spans="2:8" ht="33" x14ac:dyDescent="0.2">
      <c r="B582" s="268" t="s">
        <v>829</v>
      </c>
      <c r="C582" s="160" t="s">
        <v>830</v>
      </c>
      <c r="D582" s="150" t="s">
        <v>486</v>
      </c>
      <c r="E582" s="150" t="s">
        <v>820</v>
      </c>
      <c r="F582" s="214">
        <v>1</v>
      </c>
      <c r="G582" s="151">
        <v>224.97</v>
      </c>
      <c r="H582" s="246">
        <f t="shared" si="12"/>
        <v>224.97</v>
      </c>
    </row>
    <row r="583" spans="2:8" ht="16.5" x14ac:dyDescent="0.2">
      <c r="B583" s="268" t="s">
        <v>831</v>
      </c>
      <c r="C583" s="160" t="s">
        <v>832</v>
      </c>
      <c r="D583" s="150" t="s">
        <v>486</v>
      </c>
      <c r="E583" s="150" t="s">
        <v>820</v>
      </c>
      <c r="F583" s="214">
        <v>2</v>
      </c>
      <c r="G583" s="151">
        <v>244.33</v>
      </c>
      <c r="H583" s="246">
        <f t="shared" si="12"/>
        <v>488.66</v>
      </c>
    </row>
    <row r="584" spans="2:8" x14ac:dyDescent="0.2">
      <c r="B584" s="268" t="s">
        <v>709</v>
      </c>
      <c r="C584" s="162" t="s">
        <v>833</v>
      </c>
      <c r="D584" s="150" t="s">
        <v>530</v>
      </c>
      <c r="E584" s="150" t="s">
        <v>820</v>
      </c>
      <c r="F584" s="214">
        <v>2</v>
      </c>
      <c r="G584" s="163">
        <v>2684.0970000000002</v>
      </c>
      <c r="H584" s="246">
        <f t="shared" si="12"/>
        <v>5368.1940000000004</v>
      </c>
    </row>
    <row r="585" spans="2:8" x14ac:dyDescent="0.2">
      <c r="B585" s="333" t="s">
        <v>519</v>
      </c>
      <c r="C585" s="334"/>
      <c r="D585" s="334"/>
      <c r="E585" s="334"/>
      <c r="F585" s="334"/>
      <c r="G585" s="335"/>
      <c r="H585" s="257">
        <v>0</v>
      </c>
    </row>
    <row r="586" spans="2:8" x14ac:dyDescent="0.2">
      <c r="B586" s="333" t="s">
        <v>520</v>
      </c>
      <c r="C586" s="334"/>
      <c r="D586" s="334"/>
      <c r="E586" s="334"/>
      <c r="F586" s="334"/>
      <c r="G586" s="335"/>
      <c r="H586" s="248">
        <f>SUM(H577:H584)</f>
        <v>9113.5139999999992</v>
      </c>
    </row>
    <row r="587" spans="2:8" ht="16.5" x14ac:dyDescent="0.2">
      <c r="B587" s="338" t="s">
        <v>834</v>
      </c>
      <c r="C587" s="339"/>
      <c r="D587" s="194"/>
      <c r="E587" s="194"/>
      <c r="F587" s="224"/>
      <c r="G587" s="195" t="s">
        <v>506</v>
      </c>
      <c r="H587" s="248">
        <f>SUM(H585:H586)</f>
        <v>9113.5139999999992</v>
      </c>
    </row>
    <row r="588" spans="2:8" x14ac:dyDescent="0.2">
      <c r="B588" s="262"/>
      <c r="C588" s="263"/>
      <c r="D588" s="233"/>
      <c r="E588" s="233"/>
      <c r="F588" s="264"/>
      <c r="G588" s="233"/>
      <c r="H588" s="265"/>
    </row>
    <row r="589" spans="2:8" ht="16.5" x14ac:dyDescent="0.2">
      <c r="B589" s="253" t="s">
        <v>473</v>
      </c>
      <c r="C589" s="180" t="s">
        <v>474</v>
      </c>
      <c r="D589" s="180" t="s">
        <v>475</v>
      </c>
      <c r="E589" s="181" t="s">
        <v>476</v>
      </c>
      <c r="F589" s="218" t="s">
        <v>477</v>
      </c>
      <c r="G589" s="181" t="s">
        <v>478</v>
      </c>
      <c r="H589" s="254" t="s">
        <v>507</v>
      </c>
    </row>
    <row r="590" spans="2:8" x14ac:dyDescent="0.2">
      <c r="B590" s="243" t="s">
        <v>813</v>
      </c>
      <c r="C590" s="351" t="s">
        <v>814</v>
      </c>
      <c r="D590" s="352"/>
      <c r="E590" s="352"/>
      <c r="F590" s="352"/>
      <c r="G590" s="352"/>
      <c r="H590" s="353"/>
    </row>
    <row r="591" spans="2:8" ht="41.25" x14ac:dyDescent="0.2">
      <c r="B591" s="243" t="s">
        <v>835</v>
      </c>
      <c r="C591" s="144" t="s">
        <v>836</v>
      </c>
      <c r="D591" s="159" t="s">
        <v>512</v>
      </c>
      <c r="E591" s="159" t="s">
        <v>817</v>
      </c>
      <c r="F591" s="330"/>
      <c r="G591" s="331"/>
      <c r="H591" s="332"/>
    </row>
    <row r="592" spans="2:8" ht="16.5" x14ac:dyDescent="0.2">
      <c r="B592" s="268" t="s">
        <v>496</v>
      </c>
      <c r="C592" s="162" t="s">
        <v>497</v>
      </c>
      <c r="D592" s="150" t="s">
        <v>486</v>
      </c>
      <c r="E592" s="150" t="s">
        <v>487</v>
      </c>
      <c r="F592" s="214">
        <v>4.8365</v>
      </c>
      <c r="G592" s="151">
        <v>15.13</v>
      </c>
      <c r="H592" s="246">
        <f>F592*G592</f>
        <v>73.176245000000009</v>
      </c>
    </row>
    <row r="593" spans="2:8" ht="16.5" x14ac:dyDescent="0.2">
      <c r="B593" s="268" t="s">
        <v>494</v>
      </c>
      <c r="C593" s="160" t="s">
        <v>495</v>
      </c>
      <c r="D593" s="150" t="s">
        <v>486</v>
      </c>
      <c r="E593" s="150" t="s">
        <v>487</v>
      </c>
      <c r="F593" s="214">
        <v>4.8499999999999996</v>
      </c>
      <c r="G593" s="151">
        <v>19.16</v>
      </c>
      <c r="H593" s="246">
        <f>F593*G593</f>
        <v>92.925999999999988</v>
      </c>
    </row>
    <row r="594" spans="2:8" x14ac:dyDescent="0.2">
      <c r="B594" s="333" t="s">
        <v>519</v>
      </c>
      <c r="C594" s="334"/>
      <c r="D594" s="334"/>
      <c r="E594" s="334"/>
      <c r="F594" s="334"/>
      <c r="G594" s="335"/>
      <c r="H594" s="257">
        <f>SUM(H592:H593)</f>
        <v>166.10224499999998</v>
      </c>
    </row>
    <row r="595" spans="2:8" x14ac:dyDescent="0.2">
      <c r="B595" s="333" t="s">
        <v>520</v>
      </c>
      <c r="C595" s="334"/>
      <c r="D595" s="334"/>
      <c r="E595" s="334"/>
      <c r="F595" s="334"/>
      <c r="G595" s="335"/>
      <c r="H595" s="257">
        <v>0</v>
      </c>
    </row>
    <row r="596" spans="2:8" ht="16.5" x14ac:dyDescent="0.2">
      <c r="B596" s="338" t="s">
        <v>834</v>
      </c>
      <c r="C596" s="339"/>
      <c r="D596" s="194"/>
      <c r="E596" s="194"/>
      <c r="F596" s="224"/>
      <c r="G596" s="195" t="s">
        <v>506</v>
      </c>
      <c r="H596" s="257">
        <f>SUM(H594:H595)</f>
        <v>166.10224499999998</v>
      </c>
    </row>
    <row r="597" spans="2:8" s="199" customFormat="1" x14ac:dyDescent="0.2">
      <c r="B597" s="275"/>
      <c r="C597" s="205"/>
      <c r="D597" s="206"/>
      <c r="E597" s="206"/>
      <c r="F597" s="223"/>
      <c r="G597" s="207"/>
      <c r="H597" s="270"/>
    </row>
    <row r="598" spans="2:8" ht="16.5" x14ac:dyDescent="0.2">
      <c r="B598" s="253" t="s">
        <v>473</v>
      </c>
      <c r="C598" s="180" t="s">
        <v>474</v>
      </c>
      <c r="D598" s="180" t="s">
        <v>475</v>
      </c>
      <c r="E598" s="181" t="s">
        <v>476</v>
      </c>
      <c r="F598" s="218" t="s">
        <v>477</v>
      </c>
      <c r="G598" s="181" t="s">
        <v>478</v>
      </c>
      <c r="H598" s="254" t="s">
        <v>507</v>
      </c>
    </row>
    <row r="599" spans="2:8" x14ac:dyDescent="0.2">
      <c r="B599" s="243" t="s">
        <v>837</v>
      </c>
      <c r="C599" s="351" t="s">
        <v>838</v>
      </c>
      <c r="D599" s="352"/>
      <c r="E599" s="352"/>
      <c r="F599" s="352"/>
      <c r="G599" s="352"/>
      <c r="H599" s="353"/>
    </row>
    <row r="600" spans="2:8" x14ac:dyDescent="0.2">
      <c r="B600" s="243" t="s">
        <v>839</v>
      </c>
      <c r="C600" s="144" t="s">
        <v>840</v>
      </c>
      <c r="D600" s="147"/>
      <c r="E600" s="147"/>
      <c r="F600" s="330"/>
      <c r="G600" s="331"/>
      <c r="H600" s="332"/>
    </row>
    <row r="601" spans="2:8" x14ac:dyDescent="0.2">
      <c r="B601" s="268" t="s">
        <v>488</v>
      </c>
      <c r="C601" s="162" t="s">
        <v>489</v>
      </c>
      <c r="D601" s="150" t="s">
        <v>486</v>
      </c>
      <c r="E601" s="150" t="s">
        <v>487</v>
      </c>
      <c r="F601" s="214">
        <v>0.05</v>
      </c>
      <c r="G601" s="151">
        <v>14.32</v>
      </c>
      <c r="H601" s="246">
        <f>F601*G601</f>
        <v>0.71600000000000008</v>
      </c>
    </row>
    <row r="602" spans="2:8" x14ac:dyDescent="0.2">
      <c r="B602" s="268" t="s">
        <v>841</v>
      </c>
      <c r="C602" s="164" t="s">
        <v>842</v>
      </c>
      <c r="D602" s="150" t="s">
        <v>500</v>
      </c>
      <c r="E602" s="150" t="s">
        <v>573</v>
      </c>
      <c r="F602" s="214">
        <v>1</v>
      </c>
      <c r="G602" s="165">
        <v>29.92</v>
      </c>
      <c r="H602" s="246">
        <f>F602*G602</f>
        <v>29.92</v>
      </c>
    </row>
    <row r="603" spans="2:8" x14ac:dyDescent="0.2">
      <c r="B603" s="333" t="s">
        <v>519</v>
      </c>
      <c r="C603" s="334"/>
      <c r="D603" s="334"/>
      <c r="E603" s="334"/>
      <c r="F603" s="334"/>
      <c r="G603" s="335"/>
      <c r="H603" s="257">
        <f>H601</f>
        <v>0.71600000000000008</v>
      </c>
    </row>
    <row r="604" spans="2:8" x14ac:dyDescent="0.2">
      <c r="B604" s="333" t="s">
        <v>520</v>
      </c>
      <c r="C604" s="334"/>
      <c r="D604" s="334"/>
      <c r="E604" s="334"/>
      <c r="F604" s="334"/>
      <c r="G604" s="335"/>
      <c r="H604" s="257">
        <f>H602</f>
        <v>29.92</v>
      </c>
    </row>
    <row r="605" spans="2:8" ht="16.5" x14ac:dyDescent="0.2">
      <c r="B605" s="338" t="s">
        <v>843</v>
      </c>
      <c r="C605" s="339"/>
      <c r="D605" s="194"/>
      <c r="E605" s="194"/>
      <c r="F605" s="224"/>
      <c r="G605" s="195" t="s">
        <v>506</v>
      </c>
      <c r="H605" s="257">
        <f>SUM(H603:H604)</f>
        <v>30.636000000000003</v>
      </c>
    </row>
    <row r="606" spans="2:8" s="199" customFormat="1" x14ac:dyDescent="0.2">
      <c r="B606" s="275"/>
      <c r="C606" s="205"/>
      <c r="D606" s="206"/>
      <c r="E606" s="206"/>
      <c r="F606" s="223"/>
      <c r="G606" s="207"/>
      <c r="H606" s="270"/>
    </row>
    <row r="607" spans="2:8" ht="16.5" x14ac:dyDescent="0.2">
      <c r="B607" s="253" t="s">
        <v>473</v>
      </c>
      <c r="C607" s="180" t="s">
        <v>474</v>
      </c>
      <c r="D607" s="180" t="s">
        <v>475</v>
      </c>
      <c r="E607" s="181" t="s">
        <v>476</v>
      </c>
      <c r="F607" s="218" t="s">
        <v>477</v>
      </c>
      <c r="G607" s="181" t="s">
        <v>478</v>
      </c>
      <c r="H607" s="254" t="s">
        <v>507</v>
      </c>
    </row>
    <row r="608" spans="2:8" x14ac:dyDescent="0.2">
      <c r="B608" s="243" t="s">
        <v>837</v>
      </c>
      <c r="C608" s="327" t="s">
        <v>844</v>
      </c>
      <c r="D608" s="328"/>
      <c r="E608" s="328"/>
      <c r="F608" s="328"/>
      <c r="G608" s="328"/>
      <c r="H608" s="329"/>
    </row>
    <row r="609" spans="2:8" x14ac:dyDescent="0.2">
      <c r="B609" s="243" t="s">
        <v>845</v>
      </c>
      <c r="C609" s="144" t="s">
        <v>846</v>
      </c>
      <c r="D609" s="147"/>
      <c r="E609" s="147"/>
      <c r="F609" s="330"/>
      <c r="G609" s="331"/>
      <c r="H609" s="332"/>
    </row>
    <row r="610" spans="2:8" x14ac:dyDescent="0.2">
      <c r="B610" s="268" t="s">
        <v>488</v>
      </c>
      <c r="C610" s="162" t="s">
        <v>489</v>
      </c>
      <c r="D610" s="150" t="s">
        <v>486</v>
      </c>
      <c r="E610" s="150" t="s">
        <v>487</v>
      </c>
      <c r="F610" s="214">
        <v>0.05</v>
      </c>
      <c r="G610" s="151">
        <v>14.32</v>
      </c>
      <c r="H610" s="246">
        <f>F610*G610</f>
        <v>0.71600000000000008</v>
      </c>
    </row>
    <row r="611" spans="2:8" x14ac:dyDescent="0.2">
      <c r="B611" s="268" t="s">
        <v>847</v>
      </c>
      <c r="C611" s="162" t="s">
        <v>848</v>
      </c>
      <c r="D611" s="150" t="s">
        <v>500</v>
      </c>
      <c r="E611" s="150" t="s">
        <v>573</v>
      </c>
      <c r="F611" s="214">
        <v>1</v>
      </c>
      <c r="G611" s="151">
        <v>4.6900000000000004</v>
      </c>
      <c r="H611" s="246">
        <f>F611*G611</f>
        <v>4.6900000000000004</v>
      </c>
    </row>
    <row r="612" spans="2:8" x14ac:dyDescent="0.2">
      <c r="B612" s="333" t="s">
        <v>519</v>
      </c>
      <c r="C612" s="334"/>
      <c r="D612" s="334"/>
      <c r="E612" s="334"/>
      <c r="F612" s="334"/>
      <c r="G612" s="335"/>
      <c r="H612" s="257">
        <f>H610</f>
        <v>0.71600000000000008</v>
      </c>
    </row>
    <row r="613" spans="2:8" x14ac:dyDescent="0.2">
      <c r="B613" s="333" t="s">
        <v>520</v>
      </c>
      <c r="C613" s="334"/>
      <c r="D613" s="334"/>
      <c r="E613" s="334"/>
      <c r="F613" s="334"/>
      <c r="G613" s="335"/>
      <c r="H613" s="257">
        <f>H611</f>
        <v>4.6900000000000004</v>
      </c>
    </row>
    <row r="614" spans="2:8" ht="16.5" x14ac:dyDescent="0.2">
      <c r="B614" s="338" t="s">
        <v>843</v>
      </c>
      <c r="C614" s="339"/>
      <c r="D614" s="209"/>
      <c r="E614" s="209"/>
      <c r="F614" s="224"/>
      <c r="G614" s="210" t="s">
        <v>506</v>
      </c>
      <c r="H614" s="257">
        <f>SUM(H612:H613)</f>
        <v>5.4060000000000006</v>
      </c>
    </row>
    <row r="615" spans="2:8" s="199" customFormat="1" x14ac:dyDescent="0.2">
      <c r="B615" s="275"/>
      <c r="C615" s="205"/>
      <c r="D615" s="206"/>
      <c r="E615" s="206"/>
      <c r="F615" s="223"/>
      <c r="G615" s="207"/>
      <c r="H615" s="270"/>
    </row>
    <row r="616" spans="2:8" ht="16.5" x14ac:dyDescent="0.2">
      <c r="B616" s="253" t="s">
        <v>473</v>
      </c>
      <c r="C616" s="180" t="s">
        <v>474</v>
      </c>
      <c r="D616" s="180" t="s">
        <v>475</v>
      </c>
      <c r="E616" s="181" t="s">
        <v>476</v>
      </c>
      <c r="F616" s="218" t="s">
        <v>477</v>
      </c>
      <c r="G616" s="181" t="s">
        <v>478</v>
      </c>
      <c r="H616" s="254" t="s">
        <v>507</v>
      </c>
    </row>
    <row r="617" spans="2:8" x14ac:dyDescent="0.2">
      <c r="B617" s="243" t="s">
        <v>849</v>
      </c>
      <c r="C617" s="327" t="s">
        <v>850</v>
      </c>
      <c r="D617" s="328"/>
      <c r="E617" s="328"/>
      <c r="F617" s="328"/>
      <c r="G617" s="328"/>
      <c r="H617" s="329"/>
    </row>
    <row r="618" spans="2:8" ht="16.5" x14ac:dyDescent="0.2">
      <c r="B618" s="243" t="s">
        <v>851</v>
      </c>
      <c r="C618" s="160" t="s">
        <v>852</v>
      </c>
      <c r="D618" s="147"/>
      <c r="E618" s="147"/>
      <c r="F618" s="330"/>
      <c r="G618" s="331"/>
      <c r="H618" s="332"/>
    </row>
    <row r="619" spans="2:8" ht="16.5" x14ac:dyDescent="0.2">
      <c r="B619" s="268" t="s">
        <v>853</v>
      </c>
      <c r="C619" s="160" t="s">
        <v>854</v>
      </c>
      <c r="D619" s="150" t="s">
        <v>486</v>
      </c>
      <c r="E619" s="150" t="s">
        <v>487</v>
      </c>
      <c r="F619" s="214">
        <v>0.314</v>
      </c>
      <c r="G619" s="151">
        <v>14.38</v>
      </c>
      <c r="H619" s="246">
        <f>F619*G619</f>
        <v>4.51532</v>
      </c>
    </row>
    <row r="620" spans="2:8" ht="16.5" x14ac:dyDescent="0.2">
      <c r="B620" s="268" t="s">
        <v>855</v>
      </c>
      <c r="C620" s="160" t="s">
        <v>856</v>
      </c>
      <c r="D620" s="150" t="s">
        <v>486</v>
      </c>
      <c r="E620" s="150" t="s">
        <v>487</v>
      </c>
      <c r="F620" s="214">
        <v>0.28499999999999998</v>
      </c>
      <c r="G620" s="151">
        <v>15.35</v>
      </c>
      <c r="H620" s="246">
        <f t="shared" ref="H620:H631" si="13">F620*G620</f>
        <v>4.3747499999999997</v>
      </c>
    </row>
    <row r="621" spans="2:8" ht="16.5" x14ac:dyDescent="0.2">
      <c r="B621" s="268" t="s">
        <v>857</v>
      </c>
      <c r="C621" s="160" t="s">
        <v>858</v>
      </c>
      <c r="D621" s="150" t="s">
        <v>486</v>
      </c>
      <c r="E621" s="150" t="s">
        <v>487</v>
      </c>
      <c r="F621" s="214">
        <v>8.7999999999999995E-2</v>
      </c>
      <c r="G621" s="151">
        <v>16.760000000000002</v>
      </c>
      <c r="H621" s="246">
        <f t="shared" si="13"/>
        <v>1.47488</v>
      </c>
    </row>
    <row r="622" spans="2:8" x14ac:dyDescent="0.2">
      <c r="B622" s="268" t="s">
        <v>488</v>
      </c>
      <c r="C622" s="162" t="s">
        <v>489</v>
      </c>
      <c r="D622" s="150" t="s">
        <v>486</v>
      </c>
      <c r="E622" s="150" t="s">
        <v>487</v>
      </c>
      <c r="F622" s="214">
        <v>0.1</v>
      </c>
      <c r="G622" s="151">
        <v>14.32</v>
      </c>
      <c r="H622" s="246">
        <f t="shared" si="13"/>
        <v>1.4320000000000002</v>
      </c>
    </row>
    <row r="623" spans="2:8" ht="16.5" x14ac:dyDescent="0.2">
      <c r="B623" s="268" t="s">
        <v>859</v>
      </c>
      <c r="C623" s="160" t="s">
        <v>860</v>
      </c>
      <c r="D623" s="150" t="s">
        <v>486</v>
      </c>
      <c r="E623" s="150" t="s">
        <v>487</v>
      </c>
      <c r="F623" s="214">
        <v>5.0000000000000001E-3</v>
      </c>
      <c r="G623" s="151">
        <v>15.32</v>
      </c>
      <c r="H623" s="246">
        <f t="shared" si="13"/>
        <v>7.6600000000000001E-2</v>
      </c>
    </row>
    <row r="624" spans="2:8" ht="16.5" x14ac:dyDescent="0.2">
      <c r="B624" s="268" t="s">
        <v>806</v>
      </c>
      <c r="C624" s="160" t="s">
        <v>807</v>
      </c>
      <c r="D624" s="150" t="s">
        <v>500</v>
      </c>
      <c r="E624" s="150" t="s">
        <v>518</v>
      </c>
      <c r="F624" s="214">
        <v>3.2000000000000001E-2</v>
      </c>
      <c r="G624" s="151">
        <v>60</v>
      </c>
      <c r="H624" s="246">
        <f t="shared" si="13"/>
        <v>1.92</v>
      </c>
    </row>
    <row r="625" spans="2:8" ht="16.5" x14ac:dyDescent="0.2">
      <c r="B625" s="268" t="s">
        <v>861</v>
      </c>
      <c r="C625" s="160" t="s">
        <v>862</v>
      </c>
      <c r="D625" s="150" t="s">
        <v>500</v>
      </c>
      <c r="E625" s="150" t="s">
        <v>518</v>
      </c>
      <c r="F625" s="214">
        <v>0.05</v>
      </c>
      <c r="G625" s="151">
        <v>60</v>
      </c>
      <c r="H625" s="246">
        <f t="shared" si="13"/>
        <v>3</v>
      </c>
    </row>
    <row r="626" spans="2:8" x14ac:dyDescent="0.2">
      <c r="B626" s="268" t="s">
        <v>863</v>
      </c>
      <c r="C626" s="162" t="s">
        <v>864</v>
      </c>
      <c r="D626" s="150" t="s">
        <v>500</v>
      </c>
      <c r="E626" s="150" t="s">
        <v>801</v>
      </c>
      <c r="F626" s="214">
        <v>1.2350000000000001</v>
      </c>
      <c r="G626" s="151">
        <v>1</v>
      </c>
      <c r="H626" s="246">
        <f t="shared" si="13"/>
        <v>1.2350000000000001</v>
      </c>
    </row>
    <row r="627" spans="2:8" ht="16.5" x14ac:dyDescent="0.2">
      <c r="B627" s="268" t="s">
        <v>865</v>
      </c>
      <c r="C627" s="160" t="s">
        <v>866</v>
      </c>
      <c r="D627" s="150" t="s">
        <v>500</v>
      </c>
      <c r="E627" s="150" t="s">
        <v>518</v>
      </c>
      <c r="F627" s="214">
        <v>2.1999999999999999E-2</v>
      </c>
      <c r="G627" s="151">
        <v>60</v>
      </c>
      <c r="H627" s="246">
        <f t="shared" si="13"/>
        <v>1.3199999999999998</v>
      </c>
    </row>
    <row r="628" spans="2:8" ht="16.5" x14ac:dyDescent="0.2">
      <c r="B628" s="268" t="s">
        <v>867</v>
      </c>
      <c r="C628" s="160" t="s">
        <v>868</v>
      </c>
      <c r="D628" s="150" t="s">
        <v>500</v>
      </c>
      <c r="E628" s="150" t="s">
        <v>487</v>
      </c>
      <c r="F628" s="214">
        <v>1E-3</v>
      </c>
      <c r="G628" s="151">
        <v>20</v>
      </c>
      <c r="H628" s="246">
        <f t="shared" si="13"/>
        <v>0.02</v>
      </c>
    </row>
    <row r="629" spans="2:8" x14ac:dyDescent="0.2">
      <c r="B629" s="268" t="s">
        <v>869</v>
      </c>
      <c r="C629" s="162" t="s">
        <v>870</v>
      </c>
      <c r="D629" s="150" t="s">
        <v>500</v>
      </c>
      <c r="E629" s="150" t="s">
        <v>487</v>
      </c>
      <c r="F629" s="214">
        <v>2E-3</v>
      </c>
      <c r="G629" s="151">
        <v>93</v>
      </c>
      <c r="H629" s="246">
        <f t="shared" si="13"/>
        <v>0.186</v>
      </c>
    </row>
    <row r="630" spans="2:8" ht="16.5" x14ac:dyDescent="0.2">
      <c r="B630" s="268" t="s">
        <v>871</v>
      </c>
      <c r="C630" s="160" t="s">
        <v>872</v>
      </c>
      <c r="D630" s="150" t="s">
        <v>500</v>
      </c>
      <c r="E630" s="150" t="s">
        <v>487</v>
      </c>
      <c r="F630" s="214">
        <v>0.124</v>
      </c>
      <c r="G630" s="151">
        <v>93</v>
      </c>
      <c r="H630" s="246">
        <f t="shared" si="13"/>
        <v>11.532</v>
      </c>
    </row>
    <row r="631" spans="2:8" ht="16.5" x14ac:dyDescent="0.2">
      <c r="B631" s="268" t="s">
        <v>873</v>
      </c>
      <c r="C631" s="160" t="s">
        <v>874</v>
      </c>
      <c r="D631" s="150" t="s">
        <v>500</v>
      </c>
      <c r="E631" s="150" t="s">
        <v>487</v>
      </c>
      <c r="F631" s="214">
        <v>0.28000000000000003</v>
      </c>
      <c r="G631" s="151">
        <v>2.4300000000000002</v>
      </c>
      <c r="H631" s="246">
        <f t="shared" si="13"/>
        <v>0.68040000000000012</v>
      </c>
    </row>
    <row r="632" spans="2:8" x14ac:dyDescent="0.2">
      <c r="B632" s="333" t="s">
        <v>519</v>
      </c>
      <c r="C632" s="334"/>
      <c r="D632" s="334"/>
      <c r="E632" s="334"/>
      <c r="F632" s="334"/>
      <c r="G632" s="335"/>
      <c r="H632" s="257">
        <f>H619+H620+H621+H622+H623+H628+H629+H630+H631</f>
        <v>24.29195</v>
      </c>
    </row>
    <row r="633" spans="2:8" x14ac:dyDescent="0.2">
      <c r="B633" s="333" t="s">
        <v>520</v>
      </c>
      <c r="C633" s="334"/>
      <c r="D633" s="334"/>
      <c r="E633" s="334"/>
      <c r="F633" s="334"/>
      <c r="G633" s="335"/>
      <c r="H633" s="257">
        <f>SUM(H624:H627)</f>
        <v>7.4749999999999996</v>
      </c>
    </row>
    <row r="634" spans="2:8" ht="16.5" x14ac:dyDescent="0.2">
      <c r="B634" s="338" t="s">
        <v>875</v>
      </c>
      <c r="C634" s="339"/>
      <c r="D634" s="209"/>
      <c r="E634" s="209"/>
      <c r="F634" s="224"/>
      <c r="G634" s="210" t="s">
        <v>506</v>
      </c>
      <c r="H634" s="257">
        <f>SUM(H632:H633)</f>
        <v>31.766950000000001</v>
      </c>
    </row>
    <row r="635" spans="2:8" s="199" customFormat="1" x14ac:dyDescent="0.2">
      <c r="B635" s="275"/>
      <c r="C635" s="205"/>
      <c r="D635" s="206"/>
      <c r="E635" s="206"/>
      <c r="F635" s="223"/>
      <c r="G635" s="207"/>
      <c r="H635" s="270"/>
    </row>
    <row r="636" spans="2:8" ht="16.5" x14ac:dyDescent="0.2">
      <c r="B636" s="253" t="s">
        <v>473</v>
      </c>
      <c r="C636" s="180" t="s">
        <v>474</v>
      </c>
      <c r="D636" s="180" t="s">
        <v>475</v>
      </c>
      <c r="E636" s="181" t="s">
        <v>476</v>
      </c>
      <c r="F636" s="218" t="s">
        <v>477</v>
      </c>
      <c r="G636" s="181" t="s">
        <v>478</v>
      </c>
      <c r="H636" s="254" t="s">
        <v>507</v>
      </c>
    </row>
    <row r="637" spans="2:8" x14ac:dyDescent="0.2">
      <c r="B637" s="243" t="s">
        <v>876</v>
      </c>
      <c r="C637" s="351" t="s">
        <v>877</v>
      </c>
      <c r="D637" s="352"/>
      <c r="E637" s="352"/>
      <c r="F637" s="352"/>
      <c r="G637" s="352"/>
      <c r="H637" s="353"/>
    </row>
    <row r="638" spans="2:8" x14ac:dyDescent="0.2">
      <c r="B638" s="243" t="s">
        <v>878</v>
      </c>
      <c r="C638" s="144" t="s">
        <v>879</v>
      </c>
      <c r="D638" s="147"/>
      <c r="E638" s="147"/>
      <c r="F638" s="330"/>
      <c r="G638" s="331"/>
      <c r="H638" s="332"/>
    </row>
    <row r="639" spans="2:8" x14ac:dyDescent="0.2">
      <c r="B639" s="268" t="s">
        <v>880</v>
      </c>
      <c r="C639" s="162" t="s">
        <v>881</v>
      </c>
      <c r="D639" s="150" t="s">
        <v>530</v>
      </c>
      <c r="E639" s="150" t="s">
        <v>801</v>
      </c>
      <c r="F639" s="214">
        <v>5.0000000000000001E-3</v>
      </c>
      <c r="G639" s="151">
        <v>7.53</v>
      </c>
      <c r="H639" s="246">
        <f>F639*G639</f>
        <v>3.7650000000000003E-2</v>
      </c>
    </row>
    <row r="640" spans="2:8" x14ac:dyDescent="0.2">
      <c r="B640" s="268" t="s">
        <v>882</v>
      </c>
      <c r="C640" s="162" t="s">
        <v>883</v>
      </c>
      <c r="D640" s="150" t="s">
        <v>530</v>
      </c>
      <c r="E640" s="150" t="s">
        <v>573</v>
      </c>
      <c r="F640" s="214">
        <v>2.8500000000000001E-2</v>
      </c>
      <c r="G640" s="151">
        <v>12.73</v>
      </c>
      <c r="H640" s="246">
        <f t="shared" ref="H640:H641" si="14">F640*G640</f>
        <v>0.36280500000000004</v>
      </c>
    </row>
    <row r="641" spans="2:8" x14ac:dyDescent="0.2">
      <c r="B641" s="268" t="s">
        <v>488</v>
      </c>
      <c r="C641" s="162" t="s">
        <v>489</v>
      </c>
      <c r="D641" s="150" t="s">
        <v>486</v>
      </c>
      <c r="E641" s="150" t="s">
        <v>487</v>
      </c>
      <c r="F641" s="214">
        <v>0.09</v>
      </c>
      <c r="G641" s="151">
        <v>14.32</v>
      </c>
      <c r="H641" s="246">
        <f t="shared" si="14"/>
        <v>1.2887999999999999</v>
      </c>
    </row>
    <row r="642" spans="2:8" x14ac:dyDescent="0.2">
      <c r="B642" s="333" t="s">
        <v>519</v>
      </c>
      <c r="C642" s="334"/>
      <c r="D642" s="334"/>
      <c r="E642" s="334"/>
      <c r="F642" s="334"/>
      <c r="G642" s="335"/>
      <c r="H642" s="257">
        <f>H641</f>
        <v>1.2887999999999999</v>
      </c>
    </row>
    <row r="643" spans="2:8" x14ac:dyDescent="0.2">
      <c r="B643" s="333" t="s">
        <v>520</v>
      </c>
      <c r="C643" s="334"/>
      <c r="D643" s="334"/>
      <c r="E643" s="334"/>
      <c r="F643" s="334"/>
      <c r="G643" s="335"/>
      <c r="H643" s="257">
        <f>SUM(H639:H640)</f>
        <v>0.40045500000000006</v>
      </c>
    </row>
    <row r="644" spans="2:8" ht="16.5" x14ac:dyDescent="0.2">
      <c r="B644" s="338" t="s">
        <v>884</v>
      </c>
      <c r="C644" s="339"/>
      <c r="D644" s="194"/>
      <c r="E644" s="194"/>
      <c r="F644" s="224"/>
      <c r="G644" s="195" t="s">
        <v>506</v>
      </c>
      <c r="H644" s="257">
        <f>SUM(H642:H643)</f>
        <v>1.689255</v>
      </c>
    </row>
    <row r="645" spans="2:8" x14ac:dyDescent="0.2">
      <c r="B645" s="262"/>
      <c r="C645" s="263"/>
      <c r="D645" s="233"/>
      <c r="E645" s="233"/>
      <c r="F645" s="264"/>
      <c r="G645" s="233"/>
      <c r="H645" s="265"/>
    </row>
    <row r="646" spans="2:8" ht="16.5" x14ac:dyDescent="0.2">
      <c r="B646" s="253" t="s">
        <v>473</v>
      </c>
      <c r="C646" s="180" t="s">
        <v>474</v>
      </c>
      <c r="D646" s="180" t="s">
        <v>475</v>
      </c>
      <c r="E646" s="181" t="s">
        <v>476</v>
      </c>
      <c r="F646" s="218" t="s">
        <v>477</v>
      </c>
      <c r="G646" s="181" t="s">
        <v>478</v>
      </c>
      <c r="H646" s="254" t="s">
        <v>507</v>
      </c>
    </row>
    <row r="647" spans="2:8" x14ac:dyDescent="0.2">
      <c r="B647" s="243" t="s">
        <v>885</v>
      </c>
      <c r="C647" s="351" t="s">
        <v>886</v>
      </c>
      <c r="D647" s="352"/>
      <c r="E647" s="352"/>
      <c r="F647" s="352"/>
      <c r="G647" s="352"/>
      <c r="H647" s="353"/>
    </row>
    <row r="648" spans="2:8" x14ac:dyDescent="0.2">
      <c r="B648" s="243" t="s">
        <v>887</v>
      </c>
      <c r="C648" s="144" t="s">
        <v>888</v>
      </c>
      <c r="D648" s="147"/>
      <c r="E648" s="147"/>
      <c r="F648" s="347"/>
      <c r="G648" s="348"/>
      <c r="H648" s="332"/>
    </row>
    <row r="649" spans="2:8" ht="12.75" customHeight="1" x14ac:dyDescent="0.2">
      <c r="B649" s="268" t="s">
        <v>889</v>
      </c>
      <c r="C649" s="166" t="s">
        <v>890</v>
      </c>
      <c r="D649" s="150" t="s">
        <v>486</v>
      </c>
      <c r="E649" s="167" t="s">
        <v>487</v>
      </c>
      <c r="F649" s="227">
        <v>4.65E-2</v>
      </c>
      <c r="G649" s="179">
        <v>14.17</v>
      </c>
      <c r="H649" s="278">
        <f>F649*G649</f>
        <v>0.65890499999999996</v>
      </c>
    </row>
    <row r="650" spans="2:8" ht="12.75" customHeight="1" x14ac:dyDescent="0.2">
      <c r="B650" s="333" t="s">
        <v>519</v>
      </c>
      <c r="C650" s="334"/>
      <c r="D650" s="334"/>
      <c r="E650" s="334"/>
      <c r="F650" s="345"/>
      <c r="G650" s="346"/>
      <c r="H650" s="257">
        <f>H649</f>
        <v>0.65890499999999996</v>
      </c>
    </row>
    <row r="651" spans="2:8" x14ac:dyDescent="0.2">
      <c r="B651" s="333" t="s">
        <v>520</v>
      </c>
      <c r="C651" s="334"/>
      <c r="D651" s="334"/>
      <c r="E651" s="334"/>
      <c r="F651" s="334"/>
      <c r="G651" s="335"/>
      <c r="H651" s="257">
        <f>0</f>
        <v>0</v>
      </c>
    </row>
    <row r="652" spans="2:8" ht="17.25" thickBot="1" x14ac:dyDescent="0.25">
      <c r="B652" s="354" t="s">
        <v>891</v>
      </c>
      <c r="C652" s="355"/>
      <c r="D652" s="282"/>
      <c r="E652" s="282"/>
      <c r="F652" s="283"/>
      <c r="G652" s="284" t="s">
        <v>506</v>
      </c>
      <c r="H652" s="285">
        <f>SUM(H650:H651)</f>
        <v>0.65890499999999996</v>
      </c>
    </row>
  </sheetData>
  <mergeCells count="302">
    <mergeCell ref="B614:C614"/>
    <mergeCell ref="C617:H617"/>
    <mergeCell ref="F618:H618"/>
    <mergeCell ref="B632:G632"/>
    <mergeCell ref="B633:G633"/>
    <mergeCell ref="B634:C634"/>
    <mergeCell ref="B604:G604"/>
    <mergeCell ref="B605:C605"/>
    <mergeCell ref="C608:H608"/>
    <mergeCell ref="F609:H609"/>
    <mergeCell ref="B612:G612"/>
    <mergeCell ref="B613:G613"/>
    <mergeCell ref="F648:H648"/>
    <mergeCell ref="B650:G650"/>
    <mergeCell ref="B651:G651"/>
    <mergeCell ref="B652:C652"/>
    <mergeCell ref="C637:H637"/>
    <mergeCell ref="F638:H638"/>
    <mergeCell ref="B642:G642"/>
    <mergeCell ref="B643:G643"/>
    <mergeCell ref="B644:C644"/>
    <mergeCell ref="C647:H647"/>
    <mergeCell ref="B595:G595"/>
    <mergeCell ref="B596:C596"/>
    <mergeCell ref="C599:H599"/>
    <mergeCell ref="F600:H600"/>
    <mergeCell ref="B603:G603"/>
    <mergeCell ref="F576:H576"/>
    <mergeCell ref="B585:G585"/>
    <mergeCell ref="B586:G586"/>
    <mergeCell ref="B587:C587"/>
    <mergeCell ref="C590:H590"/>
    <mergeCell ref="F591:H591"/>
    <mergeCell ref="B594:G594"/>
    <mergeCell ref="C557:H557"/>
    <mergeCell ref="F558:H558"/>
    <mergeCell ref="B570:G570"/>
    <mergeCell ref="B571:G571"/>
    <mergeCell ref="B572:C572"/>
    <mergeCell ref="C575:H575"/>
    <mergeCell ref="B543:C543"/>
    <mergeCell ref="C546:H546"/>
    <mergeCell ref="F547:H547"/>
    <mergeCell ref="B552:G552"/>
    <mergeCell ref="B553:G553"/>
    <mergeCell ref="B554:C554"/>
    <mergeCell ref="B531:G531"/>
    <mergeCell ref="B532:C532"/>
    <mergeCell ref="C535:H535"/>
    <mergeCell ref="F536:H536"/>
    <mergeCell ref="B541:G541"/>
    <mergeCell ref="B542:G542"/>
    <mergeCell ref="B519:G519"/>
    <mergeCell ref="B520:G520"/>
    <mergeCell ref="B521:E521"/>
    <mergeCell ref="C524:H524"/>
    <mergeCell ref="F525:H525"/>
    <mergeCell ref="B530:G530"/>
    <mergeCell ref="B511:E511"/>
    <mergeCell ref="C514:H514"/>
    <mergeCell ref="F515:H515"/>
    <mergeCell ref="F505:H505"/>
    <mergeCell ref="B509:G509"/>
    <mergeCell ref="B510:G510"/>
    <mergeCell ref="B499:G499"/>
    <mergeCell ref="B500:G500"/>
    <mergeCell ref="B501:C501"/>
    <mergeCell ref="C504:H504"/>
    <mergeCell ref="B489:G489"/>
    <mergeCell ref="B490:G490"/>
    <mergeCell ref="B491:C491"/>
    <mergeCell ref="C494:H494"/>
    <mergeCell ref="F495:H495"/>
    <mergeCell ref="B481:C481"/>
    <mergeCell ref="C484:H484"/>
    <mergeCell ref="F485:H485"/>
    <mergeCell ref="F475:H475"/>
    <mergeCell ref="B479:G479"/>
    <mergeCell ref="B480:G480"/>
    <mergeCell ref="B469:G469"/>
    <mergeCell ref="B470:G470"/>
    <mergeCell ref="B471:C471"/>
    <mergeCell ref="C474:H474"/>
    <mergeCell ref="B459:G459"/>
    <mergeCell ref="B460:C460"/>
    <mergeCell ref="C463:H463"/>
    <mergeCell ref="F464:H464"/>
    <mergeCell ref="B448:G448"/>
    <mergeCell ref="B449:G449"/>
    <mergeCell ref="B450:C450"/>
    <mergeCell ref="C453:H453"/>
    <mergeCell ref="F454:H454"/>
    <mergeCell ref="B458:G458"/>
    <mergeCell ref="F434:H434"/>
    <mergeCell ref="B438:G438"/>
    <mergeCell ref="B439:G439"/>
    <mergeCell ref="B440:C440"/>
    <mergeCell ref="C443:H443"/>
    <mergeCell ref="F444:H444"/>
    <mergeCell ref="F424:H424"/>
    <mergeCell ref="B428:G428"/>
    <mergeCell ref="B429:G429"/>
    <mergeCell ref="B430:C430"/>
    <mergeCell ref="C431:H431"/>
    <mergeCell ref="C433:H433"/>
    <mergeCell ref="F414:H414"/>
    <mergeCell ref="B418:G418"/>
    <mergeCell ref="B419:G419"/>
    <mergeCell ref="B420:C420"/>
    <mergeCell ref="C421:H421"/>
    <mergeCell ref="C423:H423"/>
    <mergeCell ref="C405:H405"/>
    <mergeCell ref="F406:H406"/>
    <mergeCell ref="B408:G408"/>
    <mergeCell ref="B409:G409"/>
    <mergeCell ref="B410:C410"/>
    <mergeCell ref="C413:H413"/>
    <mergeCell ref="C397:H397"/>
    <mergeCell ref="F398:H398"/>
    <mergeCell ref="B400:G400"/>
    <mergeCell ref="B401:G401"/>
    <mergeCell ref="B402:C402"/>
    <mergeCell ref="C403:H403"/>
    <mergeCell ref="B385:C385"/>
    <mergeCell ref="C388:H388"/>
    <mergeCell ref="F389:H389"/>
    <mergeCell ref="B392:G392"/>
    <mergeCell ref="B393:G393"/>
    <mergeCell ref="B394:C394"/>
    <mergeCell ref="B374:G374"/>
    <mergeCell ref="B375:C375"/>
    <mergeCell ref="C378:H378"/>
    <mergeCell ref="F379:H379"/>
    <mergeCell ref="B383:G383"/>
    <mergeCell ref="B384:G384"/>
    <mergeCell ref="B363:G363"/>
    <mergeCell ref="B364:G364"/>
    <mergeCell ref="B365:C365"/>
    <mergeCell ref="C368:H368"/>
    <mergeCell ref="F369:H369"/>
    <mergeCell ref="B373:G373"/>
    <mergeCell ref="F349:H349"/>
    <mergeCell ref="B353:G353"/>
    <mergeCell ref="B354:G354"/>
    <mergeCell ref="B355:C355"/>
    <mergeCell ref="C358:H358"/>
    <mergeCell ref="F359:H359"/>
    <mergeCell ref="C338:H338"/>
    <mergeCell ref="F339:H339"/>
    <mergeCell ref="B343:G343"/>
    <mergeCell ref="B344:G344"/>
    <mergeCell ref="B345:C345"/>
    <mergeCell ref="C348:H348"/>
    <mergeCell ref="B325:C325"/>
    <mergeCell ref="C328:H328"/>
    <mergeCell ref="F329:H329"/>
    <mergeCell ref="B333:G333"/>
    <mergeCell ref="B334:G334"/>
    <mergeCell ref="B335:C335"/>
    <mergeCell ref="B314:G314"/>
    <mergeCell ref="B315:C315"/>
    <mergeCell ref="C318:H318"/>
    <mergeCell ref="F319:H319"/>
    <mergeCell ref="B323:G323"/>
    <mergeCell ref="B324:G324"/>
    <mergeCell ref="B303:G303"/>
    <mergeCell ref="B304:G304"/>
    <mergeCell ref="B305:C305"/>
    <mergeCell ref="C308:H308"/>
    <mergeCell ref="F309:H309"/>
    <mergeCell ref="B313:G313"/>
    <mergeCell ref="F290:H290"/>
    <mergeCell ref="B293:G293"/>
    <mergeCell ref="B294:G294"/>
    <mergeCell ref="B295:C295"/>
    <mergeCell ref="C298:H298"/>
    <mergeCell ref="F299:H299"/>
    <mergeCell ref="C281:H281"/>
    <mergeCell ref="F282:H282"/>
    <mergeCell ref="B284:G284"/>
    <mergeCell ref="B285:G285"/>
    <mergeCell ref="B286:C286"/>
    <mergeCell ref="C289:H289"/>
    <mergeCell ref="B269:C269"/>
    <mergeCell ref="C272:H272"/>
    <mergeCell ref="F273:H273"/>
    <mergeCell ref="B276:G276"/>
    <mergeCell ref="B277:G277"/>
    <mergeCell ref="B278:C278"/>
    <mergeCell ref="B258:G258"/>
    <mergeCell ref="B259:C259"/>
    <mergeCell ref="C262:H262"/>
    <mergeCell ref="F263:H263"/>
    <mergeCell ref="B267:G267"/>
    <mergeCell ref="B268:G268"/>
    <mergeCell ref="B247:G247"/>
    <mergeCell ref="B248:G248"/>
    <mergeCell ref="B249:C249"/>
    <mergeCell ref="C252:H252"/>
    <mergeCell ref="F253:H253"/>
    <mergeCell ref="B257:G257"/>
    <mergeCell ref="F233:H233"/>
    <mergeCell ref="B237:G237"/>
    <mergeCell ref="B238:G238"/>
    <mergeCell ref="B239:C239"/>
    <mergeCell ref="C242:H242"/>
    <mergeCell ref="F243:H243"/>
    <mergeCell ref="C222:H222"/>
    <mergeCell ref="F223:H223"/>
    <mergeCell ref="B227:G227"/>
    <mergeCell ref="B228:G228"/>
    <mergeCell ref="B229:C229"/>
    <mergeCell ref="C232:H232"/>
    <mergeCell ref="B209:C209"/>
    <mergeCell ref="C212:H212"/>
    <mergeCell ref="F213:H213"/>
    <mergeCell ref="B217:G217"/>
    <mergeCell ref="B218:G218"/>
    <mergeCell ref="B219:C219"/>
    <mergeCell ref="B199:G199"/>
    <mergeCell ref="B200:C200"/>
    <mergeCell ref="C203:H203"/>
    <mergeCell ref="F204:H204"/>
    <mergeCell ref="B207:G207"/>
    <mergeCell ref="B208:G208"/>
    <mergeCell ref="B190:G190"/>
    <mergeCell ref="B191:G191"/>
    <mergeCell ref="B192:C192"/>
    <mergeCell ref="C195:H195"/>
    <mergeCell ref="F196:H196"/>
    <mergeCell ref="B198:G198"/>
    <mergeCell ref="F176:H176"/>
    <mergeCell ref="B180:G180"/>
    <mergeCell ref="B181:G181"/>
    <mergeCell ref="B182:C182"/>
    <mergeCell ref="C185:H185"/>
    <mergeCell ref="F186:H186"/>
    <mergeCell ref="C165:H165"/>
    <mergeCell ref="F166:H166"/>
    <mergeCell ref="B170:G170"/>
    <mergeCell ref="B171:G171"/>
    <mergeCell ref="C175:H175"/>
    <mergeCell ref="B152:G152"/>
    <mergeCell ref="C155:H155"/>
    <mergeCell ref="F156:H156"/>
    <mergeCell ref="B160:G160"/>
    <mergeCell ref="B161:G161"/>
    <mergeCell ref="B140:G140"/>
    <mergeCell ref="B141:G141"/>
    <mergeCell ref="C144:H144"/>
    <mergeCell ref="F145:H145"/>
    <mergeCell ref="B150:G150"/>
    <mergeCell ref="B151:G151"/>
    <mergeCell ref="B131:G131"/>
    <mergeCell ref="B132:G132"/>
    <mergeCell ref="B133:G133"/>
    <mergeCell ref="C136:H136"/>
    <mergeCell ref="F137:H137"/>
    <mergeCell ref="B139:G139"/>
    <mergeCell ref="F119:H119"/>
    <mergeCell ref="B122:G122"/>
    <mergeCell ref="B123:G123"/>
    <mergeCell ref="B124:G124"/>
    <mergeCell ref="C127:H127"/>
    <mergeCell ref="F128:H128"/>
    <mergeCell ref="C110:H110"/>
    <mergeCell ref="F111:H111"/>
    <mergeCell ref="B113:G113"/>
    <mergeCell ref="B114:G114"/>
    <mergeCell ref="B115:G115"/>
    <mergeCell ref="C118:H118"/>
    <mergeCell ref="B98:G98"/>
    <mergeCell ref="C101:H101"/>
    <mergeCell ref="F102:H102"/>
    <mergeCell ref="B105:G105"/>
    <mergeCell ref="B106:G106"/>
    <mergeCell ref="B107:G107"/>
    <mergeCell ref="B88:G88"/>
    <mergeCell ref="B89:G89"/>
    <mergeCell ref="C92:H92"/>
    <mergeCell ref="F93:H93"/>
    <mergeCell ref="B96:G96"/>
    <mergeCell ref="B97:G97"/>
    <mergeCell ref="C83:H83"/>
    <mergeCell ref="F84:H84"/>
    <mergeCell ref="B87:G87"/>
    <mergeCell ref="F66:H66"/>
    <mergeCell ref="B69:G69"/>
    <mergeCell ref="B70:G70"/>
    <mergeCell ref="B71:G71"/>
    <mergeCell ref="C74:H74"/>
    <mergeCell ref="F75:H75"/>
    <mergeCell ref="B11:H11"/>
    <mergeCell ref="C47:H47"/>
    <mergeCell ref="F48:H48"/>
    <mergeCell ref="C56:H56"/>
    <mergeCell ref="F57:H57"/>
    <mergeCell ref="C65:H65"/>
    <mergeCell ref="B78:G78"/>
    <mergeCell ref="B79:G79"/>
    <mergeCell ref="B80:G80"/>
    <mergeCell ref="C35:G35"/>
  </mergeCells>
  <pageMargins left="0.11811023622047245" right="0.11811023622047245" top="0.15748031496062992" bottom="0.15748031496062992" header="0.31496062992125984" footer="0.31496062992125984"/>
  <pageSetup paperSize="9" scale="99" orientation="portrait" horizontalDpi="0" verticalDpi="0" r:id="rId1"/>
  <rowBreaks count="3" manualBreakCount="3">
    <brk id="336" max="8" man="1"/>
    <brk id="394" max="16383" man="1"/>
    <brk id="57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53"/>
  <sheetViews>
    <sheetView view="pageBreakPreview" topLeftCell="A10" zoomScaleNormal="100" zoomScaleSheetLayoutView="100" workbookViewId="0">
      <selection activeCell="B11" sqref="B11:O11"/>
    </sheetView>
  </sheetViews>
  <sheetFormatPr defaultRowHeight="12.75" x14ac:dyDescent="0.2"/>
  <cols>
    <col min="1" max="1" width="5" customWidth="1"/>
    <col min="10" max="10" width="8.1640625" customWidth="1"/>
    <col min="15" max="15" width="4.33203125" customWidth="1"/>
    <col min="16" max="16" width="4.83203125" customWidth="1"/>
  </cols>
  <sheetData>
    <row r="1" spans="2:15" ht="13.5" thickBot="1" x14ac:dyDescent="0.25"/>
    <row r="2" spans="2:15" ht="12.75" customHeight="1" x14ac:dyDescent="0.2">
      <c r="B2" s="86"/>
      <c r="C2" s="80"/>
      <c r="D2" s="80"/>
      <c r="E2" s="80"/>
      <c r="F2" s="80"/>
      <c r="G2" s="80"/>
      <c r="H2" s="80"/>
      <c r="I2" s="80"/>
      <c r="J2" s="80"/>
      <c r="K2" s="80"/>
      <c r="L2" s="80"/>
      <c r="M2" s="95"/>
      <c r="N2" s="95"/>
      <c r="O2" s="96"/>
    </row>
    <row r="3" spans="2:15" ht="12.75" customHeight="1" x14ac:dyDescent="0.2">
      <c r="B3" s="94"/>
      <c r="C3" s="28"/>
      <c r="D3" s="28"/>
      <c r="E3" s="89"/>
      <c r="F3" s="28" t="s">
        <v>0</v>
      </c>
      <c r="G3" s="89"/>
      <c r="H3" s="89"/>
      <c r="I3" s="82"/>
      <c r="J3" s="82"/>
      <c r="K3" s="82"/>
      <c r="L3" s="82"/>
      <c r="M3" s="97"/>
      <c r="N3" s="97"/>
      <c r="O3" s="98"/>
    </row>
    <row r="4" spans="2:15" ht="12.75" customHeight="1" x14ac:dyDescent="0.2">
      <c r="B4" s="94"/>
      <c r="C4" s="28"/>
      <c r="D4" s="28"/>
      <c r="E4" s="89"/>
      <c r="F4" s="28" t="s">
        <v>1</v>
      </c>
      <c r="G4" s="89"/>
      <c r="H4" s="89"/>
      <c r="I4" s="82"/>
      <c r="J4" s="82"/>
      <c r="K4" s="82"/>
      <c r="L4" s="82"/>
      <c r="M4" s="97"/>
      <c r="N4" s="97"/>
      <c r="O4" s="98"/>
    </row>
    <row r="5" spans="2:15" ht="12.75" customHeight="1" x14ac:dyDescent="0.2">
      <c r="B5" s="94"/>
      <c r="C5" s="28"/>
      <c r="D5" s="28"/>
      <c r="E5" s="89"/>
      <c r="F5" s="28" t="s">
        <v>2</v>
      </c>
      <c r="G5" s="89"/>
      <c r="H5" s="89"/>
      <c r="I5" s="82"/>
      <c r="J5" s="82"/>
      <c r="K5" s="82"/>
      <c r="L5" s="82"/>
      <c r="M5" s="97"/>
      <c r="N5" s="97"/>
      <c r="O5" s="98"/>
    </row>
    <row r="6" spans="2:15" ht="12.75" customHeight="1" x14ac:dyDescent="0.2">
      <c r="B6" s="94"/>
      <c r="C6" s="28"/>
      <c r="D6" s="28"/>
      <c r="E6" s="89"/>
      <c r="F6" s="28" t="s">
        <v>3</v>
      </c>
      <c r="G6" s="89"/>
      <c r="H6" s="89"/>
      <c r="I6" s="82"/>
      <c r="J6" s="82"/>
      <c r="K6" s="82"/>
      <c r="L6" s="82"/>
      <c r="M6" s="97"/>
      <c r="N6" s="97"/>
      <c r="O6" s="98"/>
    </row>
    <row r="7" spans="2:15" ht="12.75" customHeight="1" x14ac:dyDescent="0.2">
      <c r="B7" s="94"/>
      <c r="C7" s="28"/>
      <c r="D7" s="28"/>
      <c r="E7" s="89"/>
      <c r="F7" s="28" t="s">
        <v>4</v>
      </c>
      <c r="G7" s="89"/>
      <c r="H7" s="89"/>
      <c r="I7" s="82"/>
      <c r="J7" s="82"/>
      <c r="K7" s="82"/>
      <c r="L7" s="82"/>
      <c r="M7" s="97"/>
      <c r="N7" s="97"/>
      <c r="O7" s="98"/>
    </row>
    <row r="8" spans="2:15" ht="12.75" customHeight="1" x14ac:dyDescent="0.2">
      <c r="B8" s="94"/>
      <c r="C8" s="28"/>
      <c r="D8" s="28"/>
      <c r="E8" s="89"/>
      <c r="F8" s="28" t="s">
        <v>5</v>
      </c>
      <c r="G8" s="89"/>
      <c r="H8" s="89"/>
      <c r="I8" s="82"/>
      <c r="J8" s="82"/>
      <c r="K8" s="82"/>
      <c r="L8" s="82"/>
      <c r="M8" s="97"/>
      <c r="N8" s="97"/>
      <c r="O8" s="98"/>
    </row>
    <row r="9" spans="2:15" ht="12.75" customHeight="1" x14ac:dyDescent="0.2">
      <c r="B9" s="94"/>
      <c r="C9" s="28"/>
      <c r="D9" s="28"/>
      <c r="E9" s="28"/>
      <c r="F9" s="28"/>
      <c r="G9" s="63"/>
      <c r="H9" s="82"/>
      <c r="I9" s="82"/>
      <c r="J9" s="82"/>
      <c r="K9" s="82"/>
      <c r="L9" s="82"/>
      <c r="M9" s="97"/>
      <c r="N9" s="97"/>
      <c r="O9" s="98"/>
    </row>
    <row r="10" spans="2:15" ht="13.5" customHeight="1" thickBot="1" x14ac:dyDescent="0.25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9"/>
      <c r="N10" s="99"/>
      <c r="O10" s="100"/>
    </row>
    <row r="11" spans="2:15" ht="25.5" customHeight="1" thickBot="1" x14ac:dyDescent="0.4">
      <c r="B11" s="356" t="s">
        <v>428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8"/>
    </row>
    <row r="12" spans="2:15" x14ac:dyDescent="0.2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</row>
    <row r="13" spans="2:15" x14ac:dyDescent="0.2"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</row>
    <row r="14" spans="2:15" x14ac:dyDescent="0.2"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</row>
    <row r="15" spans="2:15" x14ac:dyDescent="0.2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</row>
    <row r="16" spans="2:15" x14ac:dyDescent="0.2"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</row>
    <row r="17" spans="2:15" x14ac:dyDescent="0.2"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</row>
    <row r="18" spans="2:15" x14ac:dyDescent="0.2"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</row>
    <row r="19" spans="2:15" x14ac:dyDescent="0.2"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</row>
    <row r="20" spans="2:15" x14ac:dyDescent="0.2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</row>
    <row r="21" spans="2:15" x14ac:dyDescent="0.2"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</row>
    <row r="22" spans="2:15" x14ac:dyDescent="0.2"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</row>
    <row r="23" spans="2:15" x14ac:dyDescent="0.2"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0"/>
    </row>
    <row r="24" spans="2:15" x14ac:dyDescent="0.2"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/>
    </row>
    <row r="25" spans="2:15" x14ac:dyDescent="0.2"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</row>
    <row r="26" spans="2:15" x14ac:dyDescent="0.2"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/>
    </row>
    <row r="27" spans="2:15" x14ac:dyDescent="0.2"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</row>
    <row r="28" spans="2:15" x14ac:dyDescent="0.2"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</row>
    <row r="29" spans="2:15" x14ac:dyDescent="0.2"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</row>
    <row r="30" spans="2:15" x14ac:dyDescent="0.2"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90"/>
    </row>
    <row r="31" spans="2:15" x14ac:dyDescent="0.2"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2:15" x14ac:dyDescent="0.2"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</row>
    <row r="33" spans="2:15" x14ac:dyDescent="0.2"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</row>
    <row r="34" spans="2:15" x14ac:dyDescent="0.2"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</row>
    <row r="35" spans="2:15" x14ac:dyDescent="0.2"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</row>
    <row r="36" spans="2:15" x14ac:dyDescent="0.2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</row>
    <row r="37" spans="2:15" x14ac:dyDescent="0.2"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</row>
    <row r="38" spans="2:15" x14ac:dyDescent="0.2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</row>
    <row r="39" spans="2:15" x14ac:dyDescent="0.2"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</row>
    <row r="40" spans="2:15" x14ac:dyDescent="0.2"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</row>
    <row r="41" spans="2:15" x14ac:dyDescent="0.2"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</row>
    <row r="42" spans="2:15" x14ac:dyDescent="0.2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</row>
    <row r="43" spans="2:15" x14ac:dyDescent="0.2"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</row>
    <row r="44" spans="2:15" x14ac:dyDescent="0.2"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90"/>
    </row>
    <row r="45" spans="2:15" x14ac:dyDescent="0.2">
      <c r="B45" s="8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0"/>
    </row>
    <row r="46" spans="2:15" x14ac:dyDescent="0.2">
      <c r="B46" s="88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90"/>
    </row>
    <row r="47" spans="2:15" x14ac:dyDescent="0.2">
      <c r="B47" s="88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</row>
    <row r="48" spans="2:15" x14ac:dyDescent="0.2"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90"/>
    </row>
    <row r="49" spans="2:15" x14ac:dyDescent="0.2"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</row>
    <row r="50" spans="2:15" x14ac:dyDescent="0.2"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/>
    </row>
    <row r="51" spans="2:15" x14ac:dyDescent="0.2"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90"/>
    </row>
    <row r="52" spans="2:15" x14ac:dyDescent="0.2"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90"/>
    </row>
    <row r="53" spans="2:15" ht="13.5" thickBot="1" x14ac:dyDescent="0.25"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3"/>
    </row>
  </sheetData>
  <mergeCells count="1">
    <mergeCell ref="B11:O11"/>
  </mergeCells>
  <pageMargins left="0.11811023622047245" right="0.11811023622047245" top="0.78740157480314965" bottom="0.78740157480314965" header="0.31496062992125984" footer="0.31496062992125984"/>
  <pageSetup paperSize="9" scale="93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31"/>
  <sheetViews>
    <sheetView view="pageBreakPreview" zoomScale="85" zoomScaleNormal="115" zoomScaleSheetLayoutView="85" workbookViewId="0">
      <selection activeCell="Q18" sqref="Q18"/>
    </sheetView>
  </sheetViews>
  <sheetFormatPr defaultRowHeight="12.75" x14ac:dyDescent="0.2"/>
  <cols>
    <col min="1" max="1" width="3.1640625" customWidth="1"/>
    <col min="2" max="2" width="9.1640625" bestFit="1" customWidth="1"/>
    <col min="3" max="3" width="50.5" bestFit="1" customWidth="1"/>
    <col min="4" max="4" width="18.33203125" style="2" customWidth="1"/>
    <col min="5" max="5" width="9.33203125" style="106"/>
    <col min="6" max="7" width="9.83203125" customWidth="1"/>
    <col min="8" max="8" width="11.6640625" bestFit="1" customWidth="1"/>
    <col min="9" max="9" width="9.83203125" customWidth="1"/>
    <col min="10" max="10" width="9.83203125" style="101" customWidth="1"/>
    <col min="11" max="12" width="9.83203125" customWidth="1"/>
    <col min="13" max="13" width="11.6640625" bestFit="1" customWidth="1"/>
    <col min="14" max="14" width="9.83203125" customWidth="1"/>
    <col min="15" max="15" width="9.83203125" style="101" customWidth="1"/>
    <col min="16" max="16" width="2.33203125" customWidth="1"/>
    <col min="17" max="17" width="15.1640625" bestFit="1" customWidth="1"/>
    <col min="18" max="18" width="11.6640625" bestFit="1" customWidth="1"/>
    <col min="19" max="19" width="13" bestFit="1" customWidth="1"/>
  </cols>
  <sheetData>
    <row r="1" spans="2:19" ht="13.5" thickBot="1" x14ac:dyDescent="0.25"/>
    <row r="2" spans="2:19" ht="12.75" customHeight="1" x14ac:dyDescent="0.2">
      <c r="B2" s="86"/>
      <c r="C2" s="80"/>
      <c r="D2" s="79"/>
      <c r="E2" s="107"/>
      <c r="F2" s="80"/>
      <c r="G2" s="80"/>
      <c r="H2" s="80"/>
      <c r="I2" s="80"/>
      <c r="J2" s="102"/>
      <c r="K2" s="80"/>
      <c r="L2" s="80"/>
      <c r="M2" s="80"/>
      <c r="N2" s="95"/>
      <c r="O2" s="125"/>
    </row>
    <row r="3" spans="2:19" ht="12.75" customHeight="1" x14ac:dyDescent="0.2">
      <c r="B3" s="94"/>
      <c r="C3" s="28"/>
      <c r="D3" s="28" t="s">
        <v>0</v>
      </c>
      <c r="E3" s="110"/>
      <c r="G3" s="89"/>
      <c r="H3" s="89"/>
      <c r="I3" s="82"/>
      <c r="J3" s="105"/>
      <c r="K3" s="82"/>
      <c r="L3" s="82"/>
      <c r="M3" s="82"/>
      <c r="N3" s="97"/>
      <c r="O3" s="126"/>
    </row>
    <row r="4" spans="2:19" ht="12.75" customHeight="1" x14ac:dyDescent="0.2">
      <c r="B4" s="94"/>
      <c r="C4" s="28"/>
      <c r="D4" s="28" t="s">
        <v>1</v>
      </c>
      <c r="E4" s="110"/>
      <c r="G4" s="89"/>
      <c r="H4" s="89"/>
      <c r="I4" s="82"/>
      <c r="J4" s="105"/>
      <c r="K4" s="82"/>
      <c r="L4" s="82"/>
      <c r="M4" s="82"/>
      <c r="N4" s="97"/>
      <c r="O4" s="126"/>
    </row>
    <row r="5" spans="2:19" ht="12.75" customHeight="1" x14ac:dyDescent="0.2">
      <c r="B5" s="94"/>
      <c r="C5" s="28"/>
      <c r="D5" s="28" t="s">
        <v>2</v>
      </c>
      <c r="E5" s="110"/>
      <c r="G5" s="89"/>
      <c r="H5" s="89"/>
      <c r="I5" s="82"/>
      <c r="J5" s="105"/>
      <c r="K5" s="82"/>
      <c r="L5" s="82"/>
      <c r="M5" s="82"/>
      <c r="N5" s="97"/>
      <c r="O5" s="126"/>
    </row>
    <row r="6" spans="2:19" ht="12.75" customHeight="1" x14ac:dyDescent="0.2">
      <c r="B6" s="94"/>
      <c r="C6" s="28"/>
      <c r="D6" s="28" t="s">
        <v>3</v>
      </c>
      <c r="E6" s="110"/>
      <c r="G6" s="89"/>
      <c r="H6" s="89"/>
      <c r="I6" s="82"/>
      <c r="J6" s="105"/>
      <c r="K6" s="82"/>
      <c r="L6" s="82"/>
      <c r="M6" s="82"/>
      <c r="N6" s="97"/>
      <c r="O6" s="126"/>
    </row>
    <row r="7" spans="2:19" ht="12.75" customHeight="1" x14ac:dyDescent="0.2">
      <c r="B7" s="94"/>
      <c r="C7" s="28"/>
      <c r="D7" s="28" t="s">
        <v>4</v>
      </c>
      <c r="E7" s="110"/>
      <c r="G7" s="89"/>
      <c r="H7" s="89"/>
      <c r="I7" s="82"/>
      <c r="J7" s="105"/>
      <c r="K7" s="82"/>
      <c r="L7" s="82"/>
      <c r="M7" s="82"/>
      <c r="N7" s="97"/>
      <c r="O7" s="126"/>
    </row>
    <row r="8" spans="2:19" ht="12.75" customHeight="1" x14ac:dyDescent="0.2">
      <c r="B8" s="94"/>
      <c r="C8" s="28"/>
      <c r="D8" s="28" t="s">
        <v>5</v>
      </c>
      <c r="E8" s="110"/>
      <c r="G8" s="89"/>
      <c r="H8" s="89"/>
      <c r="I8" s="82"/>
      <c r="J8" s="105"/>
      <c r="K8" s="82"/>
      <c r="L8" s="82"/>
      <c r="M8" s="82"/>
      <c r="N8" s="97"/>
      <c r="O8" s="126"/>
    </row>
    <row r="9" spans="2:19" ht="13.5" customHeight="1" thickBot="1" x14ac:dyDescent="0.25">
      <c r="B9" s="91"/>
      <c r="C9" s="92"/>
      <c r="D9" s="122"/>
      <c r="E9" s="109"/>
      <c r="F9" s="92"/>
      <c r="G9" s="92"/>
      <c r="H9" s="92"/>
      <c r="I9" s="92"/>
      <c r="J9" s="103"/>
      <c r="K9" s="92"/>
      <c r="L9" s="92"/>
      <c r="M9" s="92"/>
      <c r="N9" s="99"/>
      <c r="O9" s="127"/>
    </row>
    <row r="10" spans="2:19" ht="25.5" customHeight="1" thickBot="1" x14ac:dyDescent="0.4">
      <c r="B10" s="400" t="s">
        <v>429</v>
      </c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2"/>
    </row>
    <row r="11" spans="2:19" s="121" customFormat="1" ht="20.25" customHeight="1" x14ac:dyDescent="0.2">
      <c r="B11" s="405" t="s">
        <v>458</v>
      </c>
      <c r="C11" s="408" t="s">
        <v>437</v>
      </c>
      <c r="D11" s="408" t="s">
        <v>459</v>
      </c>
      <c r="E11" s="411" t="s">
        <v>460</v>
      </c>
      <c r="F11" s="403" t="s">
        <v>461</v>
      </c>
      <c r="G11" s="404"/>
      <c r="H11" s="404"/>
      <c r="I11" s="404"/>
      <c r="J11" s="128"/>
      <c r="K11" s="403" t="s">
        <v>462</v>
      </c>
      <c r="L11" s="404"/>
      <c r="M11" s="404"/>
      <c r="N11" s="404"/>
      <c r="O11" s="129"/>
    </row>
    <row r="12" spans="2:19" s="121" customFormat="1" ht="20.25" customHeight="1" x14ac:dyDescent="0.2">
      <c r="B12" s="406"/>
      <c r="C12" s="409"/>
      <c r="D12" s="409"/>
      <c r="E12" s="412"/>
      <c r="F12" s="414" t="s">
        <v>899</v>
      </c>
      <c r="G12" s="415"/>
      <c r="H12" s="415"/>
      <c r="I12" s="415"/>
      <c r="J12" s="412" t="s">
        <v>460</v>
      </c>
      <c r="K12" s="414" t="s">
        <v>898</v>
      </c>
      <c r="L12" s="415"/>
      <c r="M12" s="415"/>
      <c r="N12" s="415"/>
      <c r="O12" s="418" t="s">
        <v>460</v>
      </c>
      <c r="Q12" s="133"/>
      <c r="S12" s="133"/>
    </row>
    <row r="13" spans="2:19" s="121" customFormat="1" ht="20.25" customHeight="1" thickBot="1" x14ac:dyDescent="0.25">
      <c r="B13" s="407"/>
      <c r="C13" s="410"/>
      <c r="D13" s="410"/>
      <c r="E13" s="413"/>
      <c r="F13" s="416" t="s">
        <v>469</v>
      </c>
      <c r="G13" s="417"/>
      <c r="H13" s="417"/>
      <c r="I13" s="417"/>
      <c r="J13" s="413"/>
      <c r="K13" s="416" t="s">
        <v>469</v>
      </c>
      <c r="L13" s="417"/>
      <c r="M13" s="417"/>
      <c r="N13" s="417"/>
      <c r="O13" s="419"/>
      <c r="S13" s="133"/>
    </row>
    <row r="14" spans="2:19" ht="20.25" customHeight="1" x14ac:dyDescent="0.2">
      <c r="B14" s="395" t="s">
        <v>6</v>
      </c>
      <c r="C14" s="397" t="s">
        <v>412</v>
      </c>
      <c r="D14" s="390">
        <f>'PLANILHA DE CUSTO'!K13+'PLANILHA DE CUSTO'!K34</f>
        <v>9015.8883654529945</v>
      </c>
      <c r="E14" s="385">
        <f>D14/$D$26</f>
        <v>6.5517686477815265E-2</v>
      </c>
      <c r="F14" s="398">
        <f>D14*J14</f>
        <v>8114.2995289076953</v>
      </c>
      <c r="G14" s="399"/>
      <c r="H14" s="399"/>
      <c r="I14" s="399"/>
      <c r="J14" s="385">
        <v>0.9</v>
      </c>
      <c r="K14" s="398">
        <f>D14*O14</f>
        <v>901.5888365452995</v>
      </c>
      <c r="L14" s="399"/>
      <c r="M14" s="399"/>
      <c r="N14" s="399"/>
      <c r="O14" s="382">
        <v>0.1</v>
      </c>
      <c r="Q14" s="73"/>
    </row>
    <row r="15" spans="2:19" ht="20.25" customHeight="1" thickBot="1" x14ac:dyDescent="0.25">
      <c r="B15" s="396"/>
      <c r="C15" s="389"/>
      <c r="D15" s="391"/>
      <c r="E15" s="386"/>
      <c r="F15" s="130"/>
      <c r="G15" s="131"/>
      <c r="H15" s="131"/>
      <c r="I15" s="124"/>
      <c r="J15" s="386"/>
      <c r="K15" s="123"/>
      <c r="L15" s="124"/>
      <c r="M15" s="124"/>
      <c r="N15" s="131"/>
      <c r="O15" s="383"/>
      <c r="Q15" s="73"/>
      <c r="R15" s="73"/>
      <c r="S15" s="73"/>
    </row>
    <row r="16" spans="2:19" ht="20.25" customHeight="1" x14ac:dyDescent="0.2">
      <c r="B16" s="392" t="s">
        <v>81</v>
      </c>
      <c r="C16" s="397" t="s">
        <v>463</v>
      </c>
      <c r="D16" s="390">
        <f>'PLANILHA DE CUSTO'!K42</f>
        <v>7160.3777767110478</v>
      </c>
      <c r="E16" s="385">
        <f>D16/$D$26</f>
        <v>5.203385037850336E-2</v>
      </c>
      <c r="F16" s="398">
        <f>D16*J16</f>
        <v>5728.3022213688382</v>
      </c>
      <c r="G16" s="399"/>
      <c r="H16" s="399"/>
      <c r="I16" s="399"/>
      <c r="J16" s="385">
        <v>0.8</v>
      </c>
      <c r="K16" s="398">
        <f>D16*O16</f>
        <v>1432.0755553422096</v>
      </c>
      <c r="L16" s="399"/>
      <c r="M16" s="399"/>
      <c r="N16" s="399"/>
      <c r="O16" s="382">
        <v>0.2</v>
      </c>
      <c r="Q16" s="73"/>
      <c r="R16" s="73"/>
    </row>
    <row r="17" spans="2:17" ht="20.25" customHeight="1" thickBot="1" x14ac:dyDescent="0.25">
      <c r="B17" s="393"/>
      <c r="C17" s="389"/>
      <c r="D17" s="391"/>
      <c r="E17" s="387"/>
      <c r="F17" s="130"/>
      <c r="G17" s="124"/>
      <c r="H17" s="124"/>
      <c r="I17" s="124"/>
      <c r="J17" s="387"/>
      <c r="K17" s="123"/>
      <c r="L17" s="131"/>
      <c r="M17" s="131"/>
      <c r="N17" s="131"/>
      <c r="O17" s="384"/>
    </row>
    <row r="18" spans="2:17" ht="20.25" customHeight="1" x14ac:dyDescent="0.2">
      <c r="B18" s="392" t="s">
        <v>122</v>
      </c>
      <c r="C18" s="388" t="s">
        <v>464</v>
      </c>
      <c r="D18" s="390">
        <f>'PLANILHA DE CUSTO'!K59</f>
        <v>79161.640848931827</v>
      </c>
      <c r="E18" s="385">
        <f>D18/$D$26</f>
        <v>0.5752608457402012</v>
      </c>
      <c r="F18" s="398">
        <f>D18*J18</f>
        <v>55413.148594252278</v>
      </c>
      <c r="G18" s="399"/>
      <c r="H18" s="399"/>
      <c r="I18" s="399"/>
      <c r="J18" s="385">
        <v>0.7</v>
      </c>
      <c r="K18" s="398">
        <f>D18*O18</f>
        <v>23748.492254679546</v>
      </c>
      <c r="L18" s="399"/>
      <c r="M18" s="399"/>
      <c r="N18" s="399"/>
      <c r="O18" s="382">
        <v>0.3</v>
      </c>
      <c r="Q18" s="73"/>
    </row>
    <row r="19" spans="2:17" ht="20.25" customHeight="1" thickBot="1" x14ac:dyDescent="0.25">
      <c r="B19" s="393"/>
      <c r="C19" s="389"/>
      <c r="D19" s="391"/>
      <c r="E19" s="387"/>
      <c r="F19" s="132"/>
      <c r="G19" s="124"/>
      <c r="H19" s="124"/>
      <c r="I19" s="124"/>
      <c r="J19" s="387"/>
      <c r="K19" s="123"/>
      <c r="L19" s="131"/>
      <c r="M19" s="131"/>
      <c r="N19" s="131"/>
      <c r="O19" s="384"/>
    </row>
    <row r="20" spans="2:17" ht="20.25" customHeight="1" x14ac:dyDescent="0.2">
      <c r="B20" s="392" t="s">
        <v>305</v>
      </c>
      <c r="C20" s="388" t="s">
        <v>465</v>
      </c>
      <c r="D20" s="390">
        <f>'PLANILHA DE CUSTO'!K141</f>
        <v>26099.821614234119</v>
      </c>
      <c r="E20" s="385">
        <f>D20/$D$26</f>
        <v>0.18966516224853236</v>
      </c>
      <c r="F20" s="398">
        <f>D20*J20</f>
        <v>18269.875129963883</v>
      </c>
      <c r="G20" s="399"/>
      <c r="H20" s="399"/>
      <c r="I20" s="399"/>
      <c r="J20" s="385">
        <v>0.7</v>
      </c>
      <c r="K20" s="398">
        <f>D20*O20</f>
        <v>7829.9464842702355</v>
      </c>
      <c r="L20" s="399"/>
      <c r="M20" s="399"/>
      <c r="N20" s="399"/>
      <c r="O20" s="382">
        <v>0.3</v>
      </c>
      <c r="Q20" s="73"/>
    </row>
    <row r="21" spans="2:17" ht="20.25" customHeight="1" thickBot="1" x14ac:dyDescent="0.25">
      <c r="B21" s="393"/>
      <c r="C21" s="389"/>
      <c r="D21" s="391"/>
      <c r="E21" s="387"/>
      <c r="F21" s="130"/>
      <c r="G21" s="131"/>
      <c r="H21" s="124"/>
      <c r="I21" s="124"/>
      <c r="J21" s="387"/>
      <c r="K21" s="123"/>
      <c r="L21" s="124"/>
      <c r="M21" s="131"/>
      <c r="N21" s="131"/>
      <c r="O21" s="384"/>
    </row>
    <row r="22" spans="2:17" ht="20.25" customHeight="1" x14ac:dyDescent="0.2">
      <c r="B22" s="392" t="s">
        <v>385</v>
      </c>
      <c r="C22" s="388" t="s">
        <v>466</v>
      </c>
      <c r="D22" s="390">
        <f>'PLANILHA DE CUSTO'!K186+'PLANILHA DE CUSTO'!K189</f>
        <v>5632.2108631019437</v>
      </c>
      <c r="E22" s="385">
        <f>D22/$D$26</f>
        <v>4.0928792654490453E-2</v>
      </c>
      <c r="F22" s="398"/>
      <c r="G22" s="399"/>
      <c r="H22" s="399"/>
      <c r="I22" s="399"/>
      <c r="J22" s="385">
        <v>0</v>
      </c>
      <c r="K22" s="398">
        <f>D22*O22</f>
        <v>5632.2108631019437</v>
      </c>
      <c r="L22" s="399"/>
      <c r="M22" s="399"/>
      <c r="N22" s="399"/>
      <c r="O22" s="382">
        <v>1</v>
      </c>
      <c r="Q22" s="73"/>
    </row>
    <row r="23" spans="2:17" ht="20.25" customHeight="1" thickBot="1" x14ac:dyDescent="0.25">
      <c r="B23" s="393"/>
      <c r="C23" s="389"/>
      <c r="D23" s="391"/>
      <c r="E23" s="387"/>
      <c r="F23" s="123"/>
      <c r="G23" s="124"/>
      <c r="H23" s="124"/>
      <c r="I23" s="124"/>
      <c r="J23" s="387"/>
      <c r="K23" s="130"/>
      <c r="L23" s="131"/>
      <c r="M23" s="131"/>
      <c r="N23" s="131"/>
      <c r="O23" s="384"/>
    </row>
    <row r="24" spans="2:17" ht="20.25" customHeight="1" x14ac:dyDescent="0.2">
      <c r="B24" s="392" t="s">
        <v>397</v>
      </c>
      <c r="C24" s="388" t="s">
        <v>467</v>
      </c>
      <c r="D24" s="390">
        <f>'PLANILHA DE CUSTO'!K194</f>
        <v>10540.053346345447</v>
      </c>
      <c r="E24" s="385">
        <f>D24/$D$26</f>
        <v>7.6593662500457557E-2</v>
      </c>
      <c r="F24" s="398">
        <f>D24*J24</f>
        <v>7269.4747929744544</v>
      </c>
      <c r="G24" s="399"/>
      <c r="H24" s="399"/>
      <c r="I24" s="399"/>
      <c r="J24" s="385">
        <v>0.68969999999999998</v>
      </c>
      <c r="K24" s="398">
        <f>D24*O24</f>
        <v>3270.5785533709923</v>
      </c>
      <c r="L24" s="399"/>
      <c r="M24" s="399"/>
      <c r="N24" s="399"/>
      <c r="O24" s="382">
        <v>0.31030000000000002</v>
      </c>
      <c r="Q24" s="73"/>
    </row>
    <row r="25" spans="2:17" ht="20.25" customHeight="1" thickBot="1" x14ac:dyDescent="0.25">
      <c r="B25" s="393"/>
      <c r="C25" s="389"/>
      <c r="D25" s="391"/>
      <c r="E25" s="387"/>
      <c r="F25" s="130"/>
      <c r="G25" s="131"/>
      <c r="H25" s="124"/>
      <c r="I25" s="124"/>
      <c r="J25" s="387"/>
      <c r="K25" s="123"/>
      <c r="L25" s="124"/>
      <c r="M25" s="131"/>
      <c r="N25" s="131"/>
      <c r="O25" s="384"/>
    </row>
    <row r="26" spans="2:17" s="138" customFormat="1" ht="20.25" customHeight="1" thickBot="1" x14ac:dyDescent="0.25">
      <c r="B26" s="135"/>
      <c r="C26" s="134" t="s">
        <v>468</v>
      </c>
      <c r="D26" s="289">
        <f>SUM(D14:D25)</f>
        <v>137609.99281477736</v>
      </c>
      <c r="E26" s="136">
        <f>D26/$D$26</f>
        <v>1</v>
      </c>
      <c r="F26" s="365">
        <f>D26*J26</f>
        <v>94795.099888831115</v>
      </c>
      <c r="G26" s="366"/>
      <c r="H26" s="366"/>
      <c r="I26" s="367"/>
      <c r="J26" s="136">
        <v>0.68886784999999995</v>
      </c>
      <c r="K26" s="365">
        <f>D26*O26</f>
        <v>42814.892925946231</v>
      </c>
      <c r="L26" s="366"/>
      <c r="M26" s="366"/>
      <c r="N26" s="367"/>
      <c r="O26" s="137">
        <v>0.31113215</v>
      </c>
      <c r="Q26" s="139"/>
    </row>
    <row r="27" spans="2:17" ht="20.25" customHeight="1" x14ac:dyDescent="0.2">
      <c r="B27" s="374" t="s">
        <v>470</v>
      </c>
      <c r="C27" s="375"/>
      <c r="D27" s="375"/>
      <c r="E27" s="376"/>
      <c r="F27" s="368">
        <f>F26</f>
        <v>94795.099888831115</v>
      </c>
      <c r="G27" s="369"/>
      <c r="H27" s="369"/>
      <c r="I27" s="369"/>
      <c r="J27" s="377">
        <v>0.68889999999999996</v>
      </c>
      <c r="K27" s="394">
        <f>K26</f>
        <v>42814.892925946231</v>
      </c>
      <c r="L27" s="369"/>
      <c r="M27" s="369"/>
      <c r="N27" s="369"/>
      <c r="O27" s="377">
        <v>1</v>
      </c>
      <c r="Q27" s="77"/>
    </row>
    <row r="28" spans="2:17" ht="20.25" customHeight="1" x14ac:dyDescent="0.2">
      <c r="B28" s="362" t="s">
        <v>471</v>
      </c>
      <c r="C28" s="363"/>
      <c r="D28" s="363"/>
      <c r="E28" s="364"/>
      <c r="F28" s="370">
        <f>F27</f>
        <v>94795.099888831115</v>
      </c>
      <c r="G28" s="371"/>
      <c r="H28" s="371"/>
      <c r="I28" s="371"/>
      <c r="J28" s="378"/>
      <c r="K28" s="380">
        <f>F27+K27</f>
        <v>137609.99281477736</v>
      </c>
      <c r="L28" s="371"/>
      <c r="M28" s="371"/>
      <c r="N28" s="371"/>
      <c r="O28" s="378"/>
      <c r="Q28" s="73"/>
    </row>
    <row r="29" spans="2:17" ht="20.25" customHeight="1" thickBot="1" x14ac:dyDescent="0.25">
      <c r="B29" s="359" t="s">
        <v>472</v>
      </c>
      <c r="C29" s="360"/>
      <c r="D29" s="360"/>
      <c r="E29" s="361"/>
      <c r="F29" s="372">
        <f>D26</f>
        <v>137609.99281477736</v>
      </c>
      <c r="G29" s="373"/>
      <c r="H29" s="373"/>
      <c r="I29" s="373"/>
      <c r="J29" s="379"/>
      <c r="K29" s="381">
        <f>K28</f>
        <v>137609.99281477736</v>
      </c>
      <c r="L29" s="373"/>
      <c r="M29" s="373"/>
      <c r="N29" s="373"/>
      <c r="O29" s="379"/>
    </row>
    <row r="31" spans="2:17" x14ac:dyDescent="0.2">
      <c r="H31" s="73"/>
      <c r="M31" s="73"/>
      <c r="Q31" s="73"/>
    </row>
  </sheetData>
  <mergeCells count="74">
    <mergeCell ref="B10:O10"/>
    <mergeCell ref="F11:I11"/>
    <mergeCell ref="K11:N11"/>
    <mergeCell ref="F14:I14"/>
    <mergeCell ref="B11:B13"/>
    <mergeCell ref="C11:C13"/>
    <mergeCell ref="D11:D13"/>
    <mergeCell ref="E11:E13"/>
    <mergeCell ref="F12:I12"/>
    <mergeCell ref="F13:I13"/>
    <mergeCell ref="K12:N12"/>
    <mergeCell ref="K13:N13"/>
    <mergeCell ref="J12:J13"/>
    <mergeCell ref="O12:O13"/>
    <mergeCell ref="K14:N14"/>
    <mergeCell ref="K16:N16"/>
    <mergeCell ref="K18:N18"/>
    <mergeCell ref="K20:N20"/>
    <mergeCell ref="K24:N24"/>
    <mergeCell ref="K26:N26"/>
    <mergeCell ref="K27:N27"/>
    <mergeCell ref="B14:B15"/>
    <mergeCell ref="C14:C15"/>
    <mergeCell ref="D14:D15"/>
    <mergeCell ref="E14:E15"/>
    <mergeCell ref="C16:C17"/>
    <mergeCell ref="B16:B17"/>
    <mergeCell ref="B18:B19"/>
    <mergeCell ref="K22:N22"/>
    <mergeCell ref="F16:I16"/>
    <mergeCell ref="F18:I18"/>
    <mergeCell ref="F20:I20"/>
    <mergeCell ref="F22:I22"/>
    <mergeCell ref="F24:I24"/>
    <mergeCell ref="D24:D25"/>
    <mergeCell ref="B20:B21"/>
    <mergeCell ref="B22:B23"/>
    <mergeCell ref="B24:B25"/>
    <mergeCell ref="C24:C25"/>
    <mergeCell ref="C22:C23"/>
    <mergeCell ref="C20:C21"/>
    <mergeCell ref="C18:C19"/>
    <mergeCell ref="D16:D17"/>
    <mergeCell ref="D18:D19"/>
    <mergeCell ref="D20:D21"/>
    <mergeCell ref="D22:D23"/>
    <mergeCell ref="E16:E17"/>
    <mergeCell ref="E18:E19"/>
    <mergeCell ref="E20:E21"/>
    <mergeCell ref="E22:E23"/>
    <mergeCell ref="E24:E25"/>
    <mergeCell ref="J27:J29"/>
    <mergeCell ref="K28:N28"/>
    <mergeCell ref="K29:N29"/>
    <mergeCell ref="O14:O15"/>
    <mergeCell ref="O16:O17"/>
    <mergeCell ref="O18:O19"/>
    <mergeCell ref="O20:O21"/>
    <mergeCell ref="O22:O23"/>
    <mergeCell ref="O24:O25"/>
    <mergeCell ref="O27:O29"/>
    <mergeCell ref="J14:J15"/>
    <mergeCell ref="J16:J17"/>
    <mergeCell ref="J18:J19"/>
    <mergeCell ref="J20:J21"/>
    <mergeCell ref="J22:J23"/>
    <mergeCell ref="J24:J25"/>
    <mergeCell ref="B29:E29"/>
    <mergeCell ref="B28:E28"/>
    <mergeCell ref="F26:I26"/>
    <mergeCell ref="F27:I27"/>
    <mergeCell ref="F28:I28"/>
    <mergeCell ref="F29:I29"/>
    <mergeCell ref="B27:E27"/>
  </mergeCells>
  <pageMargins left="0.11811023622047245" right="0.11811023622047245" top="0.39370078740157483" bottom="0.39370078740157483" header="0.31496062992125984" footer="0.31496062992125984"/>
  <pageSetup paperSize="9" scale="91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49"/>
  <sheetViews>
    <sheetView view="pageBreakPreview" topLeftCell="A28" zoomScaleNormal="100" zoomScaleSheetLayoutView="100" workbookViewId="0">
      <selection activeCell="M8" sqref="M8"/>
    </sheetView>
  </sheetViews>
  <sheetFormatPr defaultRowHeight="12.75" x14ac:dyDescent="0.2"/>
  <cols>
    <col min="1" max="1" width="2.33203125" customWidth="1"/>
    <col min="6" max="6" width="10.5" customWidth="1"/>
    <col min="7" max="7" width="10.83203125" customWidth="1"/>
    <col min="8" max="8" width="10.33203125" customWidth="1"/>
    <col min="9" max="9" width="17.83203125" customWidth="1"/>
    <col min="10" max="10" width="2.1640625" customWidth="1"/>
  </cols>
  <sheetData>
    <row r="1" spans="2:9" ht="9.75" customHeight="1" thickBot="1" x14ac:dyDescent="0.25"/>
    <row r="2" spans="2:9" x14ac:dyDescent="0.2">
      <c r="B2" s="86"/>
      <c r="C2" s="80"/>
      <c r="D2" s="80"/>
      <c r="E2" s="80"/>
      <c r="F2" s="80"/>
      <c r="G2" s="80"/>
      <c r="H2" s="80"/>
      <c r="I2" s="87"/>
    </row>
    <row r="3" spans="2:9" ht="12.75" customHeight="1" x14ac:dyDescent="0.2">
      <c r="B3" s="81"/>
      <c r="C3" s="28"/>
      <c r="D3" s="89"/>
      <c r="E3" s="28" t="s">
        <v>0</v>
      </c>
      <c r="F3" s="89"/>
      <c r="G3" s="89"/>
      <c r="H3" s="82"/>
      <c r="I3" s="83"/>
    </row>
    <row r="4" spans="2:9" ht="12.75" customHeight="1" x14ac:dyDescent="0.2">
      <c r="B4" s="81"/>
      <c r="C4" s="28"/>
      <c r="D4" s="89"/>
      <c r="E4" s="28" t="s">
        <v>1</v>
      </c>
      <c r="F4" s="89"/>
      <c r="G4" s="89"/>
      <c r="H4" s="82"/>
      <c r="I4" s="83"/>
    </row>
    <row r="5" spans="2:9" ht="12.75" customHeight="1" x14ac:dyDescent="0.2">
      <c r="B5" s="81"/>
      <c r="C5" s="28"/>
      <c r="D5" s="89"/>
      <c r="E5" s="28" t="s">
        <v>2</v>
      </c>
      <c r="F5" s="89"/>
      <c r="G5" s="89"/>
      <c r="H5" s="82"/>
      <c r="I5" s="83"/>
    </row>
    <row r="6" spans="2:9" ht="12.75" customHeight="1" x14ac:dyDescent="0.2">
      <c r="B6" s="81"/>
      <c r="C6" s="28"/>
      <c r="D6" s="89"/>
      <c r="E6" s="28" t="s">
        <v>3</v>
      </c>
      <c r="F6" s="89"/>
      <c r="G6" s="89"/>
      <c r="H6" s="82"/>
      <c r="I6" s="83"/>
    </row>
    <row r="7" spans="2:9" ht="12.75" customHeight="1" x14ac:dyDescent="0.2">
      <c r="B7" s="81"/>
      <c r="C7" s="28"/>
      <c r="D7" s="89"/>
      <c r="E7" s="28" t="s">
        <v>4</v>
      </c>
      <c r="F7" s="89"/>
      <c r="G7" s="89"/>
      <c r="H7" s="82"/>
      <c r="I7" s="83"/>
    </row>
    <row r="8" spans="2:9" ht="12.75" customHeight="1" x14ac:dyDescent="0.2">
      <c r="B8" s="81"/>
      <c r="C8" s="28"/>
      <c r="D8" s="89"/>
      <c r="E8" s="28" t="s">
        <v>5</v>
      </c>
      <c r="F8" s="89"/>
      <c r="G8" s="89"/>
      <c r="H8" s="82"/>
      <c r="I8" s="83"/>
    </row>
    <row r="9" spans="2:9" ht="12.75" customHeight="1" x14ac:dyDescent="0.2">
      <c r="B9" s="81"/>
      <c r="C9" s="28"/>
      <c r="D9" s="28"/>
      <c r="E9" s="28"/>
      <c r="F9" s="63"/>
      <c r="G9" s="82"/>
      <c r="H9" s="82"/>
      <c r="I9" s="83"/>
    </row>
    <row r="10" spans="2:9" ht="13.5" thickBot="1" x14ac:dyDescent="0.25">
      <c r="B10" s="91"/>
      <c r="C10" s="92"/>
      <c r="D10" s="92"/>
      <c r="E10" s="92"/>
      <c r="F10" s="92"/>
      <c r="G10" s="92"/>
      <c r="H10" s="92"/>
      <c r="I10" s="93"/>
    </row>
    <row r="11" spans="2:9" ht="7.5" customHeight="1" thickBot="1" x14ac:dyDescent="0.25">
      <c r="B11" s="88"/>
      <c r="C11" s="89"/>
      <c r="D11" s="89"/>
      <c r="E11" s="89"/>
      <c r="F11" s="89"/>
      <c r="G11" s="89"/>
      <c r="H11" s="89"/>
      <c r="I11" s="90"/>
    </row>
    <row r="12" spans="2:9" ht="26.25" thickBot="1" x14ac:dyDescent="0.4">
      <c r="B12" s="400" t="s">
        <v>427</v>
      </c>
      <c r="C12" s="420"/>
      <c r="D12" s="420"/>
      <c r="E12" s="420"/>
      <c r="F12" s="420"/>
      <c r="G12" s="420"/>
      <c r="H12" s="420"/>
      <c r="I12" s="421"/>
    </row>
    <row r="13" spans="2:9" x14ac:dyDescent="0.2">
      <c r="B13" s="86"/>
      <c r="C13" s="80"/>
      <c r="D13" s="80"/>
      <c r="E13" s="80"/>
      <c r="F13" s="80"/>
      <c r="G13" s="80"/>
      <c r="H13" s="80"/>
      <c r="I13" s="87"/>
    </row>
    <row r="14" spans="2:9" x14ac:dyDescent="0.2">
      <c r="B14" s="88"/>
      <c r="C14" s="89"/>
      <c r="D14" s="89"/>
      <c r="E14" s="89"/>
      <c r="F14" s="89"/>
      <c r="G14" s="89"/>
      <c r="H14" s="89"/>
      <c r="I14" s="90"/>
    </row>
    <row r="15" spans="2:9" x14ac:dyDescent="0.2">
      <c r="B15" s="88"/>
      <c r="C15" s="89"/>
      <c r="D15" s="89"/>
      <c r="E15" s="89"/>
      <c r="F15" s="89"/>
      <c r="G15" s="89"/>
      <c r="H15" s="89"/>
      <c r="I15" s="90"/>
    </row>
    <row r="16" spans="2:9" x14ac:dyDescent="0.2">
      <c r="B16" s="88"/>
      <c r="C16" s="89"/>
      <c r="D16" s="89"/>
      <c r="E16" s="89"/>
      <c r="F16" s="89"/>
      <c r="G16" s="89"/>
      <c r="H16" s="89"/>
      <c r="I16" s="90"/>
    </row>
    <row r="17" spans="2:9" x14ac:dyDescent="0.2">
      <c r="B17" s="88"/>
      <c r="C17" s="89"/>
      <c r="D17" s="89"/>
      <c r="E17" s="89"/>
      <c r="F17" s="89"/>
      <c r="G17" s="89"/>
      <c r="H17" s="89"/>
      <c r="I17" s="90"/>
    </row>
    <row r="18" spans="2:9" x14ac:dyDescent="0.2">
      <c r="B18" s="88"/>
      <c r="C18" s="89"/>
      <c r="D18" s="89"/>
      <c r="E18" s="89"/>
      <c r="F18" s="89"/>
      <c r="G18" s="89"/>
      <c r="H18" s="89"/>
      <c r="I18" s="90"/>
    </row>
    <row r="19" spans="2:9" x14ac:dyDescent="0.2">
      <c r="B19" s="88"/>
      <c r="C19" s="89"/>
      <c r="D19" s="89"/>
      <c r="E19" s="89"/>
      <c r="F19" s="89"/>
      <c r="G19" s="89"/>
      <c r="H19" s="89"/>
      <c r="I19" s="90"/>
    </row>
    <row r="20" spans="2:9" x14ac:dyDescent="0.2">
      <c r="B20" s="88"/>
      <c r="C20" s="89"/>
      <c r="D20" s="89"/>
      <c r="E20" s="89"/>
      <c r="F20" s="89"/>
      <c r="G20" s="89"/>
      <c r="H20" s="89"/>
      <c r="I20" s="90"/>
    </row>
    <row r="21" spans="2:9" x14ac:dyDescent="0.2">
      <c r="B21" s="88"/>
      <c r="C21" s="89"/>
      <c r="D21" s="89"/>
      <c r="E21" s="89"/>
      <c r="F21" s="89"/>
      <c r="G21" s="89"/>
      <c r="H21" s="89"/>
      <c r="I21" s="90"/>
    </row>
    <row r="22" spans="2:9" x14ac:dyDescent="0.2">
      <c r="B22" s="88"/>
      <c r="C22" s="89"/>
      <c r="D22" s="89"/>
      <c r="E22" s="89"/>
      <c r="F22" s="89"/>
      <c r="G22" s="89"/>
      <c r="H22" s="89"/>
      <c r="I22" s="90"/>
    </row>
    <row r="23" spans="2:9" x14ac:dyDescent="0.2">
      <c r="B23" s="88"/>
      <c r="C23" s="89"/>
      <c r="D23" s="89"/>
      <c r="E23" s="89"/>
      <c r="F23" s="89"/>
      <c r="G23" s="89"/>
      <c r="H23" s="89"/>
      <c r="I23" s="90"/>
    </row>
    <row r="24" spans="2:9" x14ac:dyDescent="0.2">
      <c r="B24" s="88"/>
      <c r="C24" s="89"/>
      <c r="D24" s="89"/>
      <c r="E24" s="89"/>
      <c r="F24" s="89"/>
      <c r="G24" s="89"/>
      <c r="H24" s="89"/>
      <c r="I24" s="90"/>
    </row>
    <row r="25" spans="2:9" x14ac:dyDescent="0.2">
      <c r="B25" s="88"/>
      <c r="C25" s="89"/>
      <c r="D25" s="89"/>
      <c r="E25" s="89"/>
      <c r="F25" s="89"/>
      <c r="G25" s="89"/>
      <c r="H25" s="89"/>
      <c r="I25" s="90"/>
    </row>
    <row r="26" spans="2:9" x14ac:dyDescent="0.2">
      <c r="B26" s="88"/>
      <c r="C26" s="89"/>
      <c r="D26" s="89"/>
      <c r="E26" s="89"/>
      <c r="F26" s="89"/>
      <c r="G26" s="89"/>
      <c r="H26" s="89"/>
      <c r="I26" s="90"/>
    </row>
    <row r="27" spans="2:9" x14ac:dyDescent="0.2">
      <c r="B27" s="88"/>
      <c r="C27" s="89"/>
      <c r="D27" s="89"/>
      <c r="E27" s="89"/>
      <c r="F27" s="89"/>
      <c r="G27" s="89"/>
      <c r="H27" s="89"/>
      <c r="I27" s="90"/>
    </row>
    <row r="28" spans="2:9" x14ac:dyDescent="0.2">
      <c r="B28" s="88"/>
      <c r="C28" s="89"/>
      <c r="D28" s="89"/>
      <c r="E28" s="89"/>
      <c r="F28" s="89"/>
      <c r="G28" s="89"/>
      <c r="H28" s="89"/>
      <c r="I28" s="90"/>
    </row>
    <row r="29" spans="2:9" x14ac:dyDescent="0.2">
      <c r="B29" s="88"/>
      <c r="C29" s="89"/>
      <c r="D29" s="89"/>
      <c r="E29" s="89"/>
      <c r="F29" s="89"/>
      <c r="G29" s="89"/>
      <c r="H29" s="89"/>
      <c r="I29" s="90"/>
    </row>
    <row r="30" spans="2:9" x14ac:dyDescent="0.2">
      <c r="B30" s="88"/>
      <c r="C30" s="89"/>
      <c r="D30" s="89"/>
      <c r="E30" s="89"/>
      <c r="F30" s="89"/>
      <c r="G30" s="89"/>
      <c r="H30" s="89"/>
      <c r="I30" s="90"/>
    </row>
    <row r="31" spans="2:9" x14ac:dyDescent="0.2">
      <c r="B31" s="88"/>
      <c r="C31" s="89"/>
      <c r="D31" s="89"/>
      <c r="E31" s="89"/>
      <c r="F31" s="89"/>
      <c r="G31" s="89"/>
      <c r="H31" s="89"/>
      <c r="I31" s="90"/>
    </row>
    <row r="32" spans="2:9" x14ac:dyDescent="0.2">
      <c r="B32" s="88"/>
      <c r="C32" s="89"/>
      <c r="D32" s="89"/>
      <c r="E32" s="89"/>
      <c r="F32" s="89"/>
      <c r="G32" s="89"/>
      <c r="H32" s="89"/>
      <c r="I32" s="90"/>
    </row>
    <row r="33" spans="2:9" x14ac:dyDescent="0.2">
      <c r="B33" s="88"/>
      <c r="C33" s="89"/>
      <c r="D33" s="89"/>
      <c r="E33" s="89"/>
      <c r="F33" s="89"/>
      <c r="G33" s="89"/>
      <c r="H33" s="89"/>
      <c r="I33" s="90"/>
    </row>
    <row r="34" spans="2:9" x14ac:dyDescent="0.2">
      <c r="B34" s="88"/>
      <c r="C34" s="89"/>
      <c r="D34" s="89"/>
      <c r="E34" s="89"/>
      <c r="F34" s="89"/>
      <c r="G34" s="89"/>
      <c r="H34" s="89"/>
      <c r="I34" s="90"/>
    </row>
    <row r="35" spans="2:9" x14ac:dyDescent="0.2">
      <c r="B35" s="88"/>
      <c r="C35" s="89"/>
      <c r="D35" s="89"/>
      <c r="E35" s="89"/>
      <c r="F35" s="89"/>
      <c r="G35" s="89"/>
      <c r="H35" s="89"/>
      <c r="I35" s="90"/>
    </row>
    <row r="36" spans="2:9" x14ac:dyDescent="0.2">
      <c r="B36" s="88"/>
      <c r="C36" s="89"/>
      <c r="D36" s="89"/>
      <c r="E36" s="89"/>
      <c r="F36" s="89"/>
      <c r="G36" s="89"/>
      <c r="H36" s="89"/>
      <c r="I36" s="90"/>
    </row>
    <row r="37" spans="2:9" x14ac:dyDescent="0.2">
      <c r="B37" s="88"/>
      <c r="C37" s="89"/>
      <c r="D37" s="89"/>
      <c r="E37" s="89"/>
      <c r="F37" s="89"/>
      <c r="G37" s="89"/>
      <c r="H37" s="89"/>
      <c r="I37" s="90"/>
    </row>
    <row r="38" spans="2:9" x14ac:dyDescent="0.2">
      <c r="B38" s="88"/>
      <c r="C38" s="89"/>
      <c r="D38" s="89"/>
      <c r="E38" s="89"/>
      <c r="F38" s="89"/>
      <c r="G38" s="89"/>
      <c r="H38" s="89"/>
      <c r="I38" s="90"/>
    </row>
    <row r="39" spans="2:9" x14ac:dyDescent="0.2">
      <c r="B39" s="88"/>
      <c r="C39" s="89"/>
      <c r="D39" s="89"/>
      <c r="E39" s="89"/>
      <c r="F39" s="89"/>
      <c r="G39" s="89"/>
      <c r="H39" s="89"/>
      <c r="I39" s="90"/>
    </row>
    <row r="40" spans="2:9" x14ac:dyDescent="0.2">
      <c r="B40" s="88"/>
      <c r="C40" s="89"/>
      <c r="D40" s="89"/>
      <c r="E40" s="89"/>
      <c r="F40" s="89"/>
      <c r="G40" s="89"/>
      <c r="H40" s="89"/>
      <c r="I40" s="90"/>
    </row>
    <row r="41" spans="2:9" x14ac:dyDescent="0.2">
      <c r="B41" s="88"/>
      <c r="C41" s="89"/>
      <c r="D41" s="89"/>
      <c r="E41" s="89"/>
      <c r="F41" s="89"/>
      <c r="G41" s="89"/>
      <c r="H41" s="89"/>
      <c r="I41" s="90"/>
    </row>
    <row r="42" spans="2:9" x14ac:dyDescent="0.2">
      <c r="B42" s="88"/>
      <c r="C42" s="89"/>
      <c r="D42" s="89"/>
      <c r="E42" s="89"/>
      <c r="F42" s="89"/>
      <c r="G42" s="89"/>
      <c r="H42" s="89"/>
      <c r="I42" s="90"/>
    </row>
    <row r="43" spans="2:9" x14ac:dyDescent="0.2">
      <c r="B43" s="88"/>
      <c r="C43" s="89"/>
      <c r="D43" s="89"/>
      <c r="E43" s="89"/>
      <c r="F43" s="89"/>
      <c r="G43" s="89"/>
      <c r="H43" s="89"/>
      <c r="I43" s="90"/>
    </row>
    <row r="44" spans="2:9" x14ac:dyDescent="0.2">
      <c r="B44" s="88"/>
      <c r="C44" s="89"/>
      <c r="D44" s="89"/>
      <c r="E44" s="89"/>
      <c r="F44" s="89"/>
      <c r="G44" s="89"/>
      <c r="H44" s="89"/>
      <c r="I44" s="90"/>
    </row>
    <row r="45" spans="2:9" x14ac:dyDescent="0.2">
      <c r="B45" s="88"/>
      <c r="C45" s="89"/>
      <c r="D45" s="89"/>
      <c r="E45" s="89"/>
      <c r="F45" s="89"/>
      <c r="G45" s="89"/>
      <c r="H45" s="89"/>
      <c r="I45" s="90"/>
    </row>
    <row r="46" spans="2:9" x14ac:dyDescent="0.2">
      <c r="B46" s="88"/>
      <c r="C46" s="89"/>
      <c r="D46" s="89"/>
      <c r="E46" s="89"/>
      <c r="F46" s="89"/>
      <c r="G46" s="89"/>
      <c r="H46" s="89"/>
      <c r="I46" s="90"/>
    </row>
    <row r="47" spans="2:9" x14ac:dyDescent="0.2">
      <c r="B47" s="88"/>
      <c r="C47" s="89"/>
      <c r="D47" s="89"/>
      <c r="E47" s="89"/>
      <c r="F47" s="89"/>
      <c r="G47" s="89"/>
      <c r="H47" s="89"/>
      <c r="I47" s="90"/>
    </row>
    <row r="48" spans="2:9" ht="4.5" customHeight="1" x14ac:dyDescent="0.2">
      <c r="B48" s="88"/>
      <c r="C48" s="89"/>
      <c r="D48" s="89"/>
      <c r="E48" s="89"/>
      <c r="F48" s="89"/>
      <c r="G48" s="89"/>
      <c r="H48" s="89"/>
      <c r="I48" s="90"/>
    </row>
    <row r="49" spans="2:9" ht="13.5" thickBot="1" x14ac:dyDescent="0.25">
      <c r="B49" s="91"/>
      <c r="C49" s="92"/>
      <c r="D49" s="92"/>
      <c r="E49" s="92"/>
      <c r="F49" s="92"/>
      <c r="G49" s="92"/>
      <c r="H49" s="92"/>
      <c r="I49" s="93"/>
    </row>
  </sheetData>
  <mergeCells count="1">
    <mergeCell ref="B12:I12"/>
  </mergeCells>
  <printOptions horizontalCentered="1" verticalCentered="1"/>
  <pageMargins left="0.19685039370078741" right="0.11811023622047245" top="0.39370078740157483" bottom="0.39370078740157483" header="0.31496062992125984" footer="0.31496062992125984"/>
  <pageSetup paperSize="9" scale="122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PLANILHA DE CUSTO</vt:lpstr>
      <vt:lpstr>BDI</vt:lpstr>
      <vt:lpstr>COMPOSIÇÃO DE PREÇO</vt:lpstr>
      <vt:lpstr>CRONOGRAMA</vt:lpstr>
      <vt:lpstr>CRONOGRAMA FÍSICO-FINANCEIRO</vt:lpstr>
      <vt:lpstr>LEIS SOCIAIS</vt:lpstr>
      <vt:lpstr>'COMPOSIÇÃO DE PREÇO'!Area_de_impressao</vt:lpstr>
      <vt:lpstr>CRONOGRAMA!Area_de_impressao</vt:lpstr>
      <vt:lpstr>'CRONOGRAMA FÍSICO-FINANCEIRO'!Area_de_impressao</vt:lpstr>
      <vt:lpstr>'LEIS SOCIAIS'!Area_de_impressao</vt:lpstr>
      <vt:lpstr>'PLANILHA DE CUSTO'!Area_de_impressao</vt:lpstr>
      <vt:lpstr>'COMPOSIÇÃO DE PREÇO'!Titulos_de_impressao</vt:lpstr>
      <vt:lpstr>'PLANILHA DE CUSTO'!Titulos_de_impressao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LEONARDO</cp:lastModifiedBy>
  <cp:lastPrinted>2020-09-16T00:55:21Z</cp:lastPrinted>
  <dcterms:created xsi:type="dcterms:W3CDTF">2020-09-09T13:43:53Z</dcterms:created>
  <dcterms:modified xsi:type="dcterms:W3CDTF">2020-09-16T01:02:31Z</dcterms:modified>
</cp:coreProperties>
</file>