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oogle Drive\Projetos e Trabalho\FUB (pasta servidor)\20200409 LGC - NOVO\PARA SEI\"/>
    </mc:Choice>
  </mc:AlternateContent>
  <xr:revisionPtr revIDLastSave="0" documentId="13_ncr:1_{77389B5E-F467-4364-8576-790B3238237C}" xr6:coauthVersionLast="45" xr6:coauthVersionMax="45" xr10:uidLastSave="{00000000-0000-0000-0000-000000000000}"/>
  <bookViews>
    <workbookView xWindow="-120" yWindow="-120" windowWidth="20730" windowHeight="11160" tabRatio="696" activeTab="2" xr2:uid="{9655B595-76EE-47FC-A4D6-022E4FD5399B}"/>
  </bookViews>
  <sheets>
    <sheet name="Lista de Serviços" sheetId="4" r:id="rId1"/>
    <sheet name="Subestação" sheetId="1" state="hidden" r:id="rId2"/>
    <sheet name="Quantitativos" sheetId="3" r:id="rId3"/>
  </sheets>
  <definedNames>
    <definedName name="_xlnm.Print_Area" localSheetId="2">Quantitativos!$A$1:$K$130</definedName>
    <definedName name="CFF">#REF!</definedName>
    <definedName name="Excel_BuiltIn_Print_Area_9" localSheetId="2">#REF!</definedName>
    <definedName name="Excel_BuiltIn_Print_Area_9">#REF!</definedName>
    <definedName name="Excel_BuiltIn_Print_Titles_1" localSheetId="2">#REF!</definedName>
    <definedName name="Excel_BuiltIn_Print_Titles_1">#REF!</definedName>
    <definedName name="NEWPRINT10">#REF!</definedName>
    <definedName name="NEWPRINT2">#REF!</definedName>
    <definedName name="NEWPRINT3">#REF!</definedName>
    <definedName name="NEWPRINT4">#REF!</definedName>
    <definedName name="NewPrintArea" localSheetId="2">#REF!</definedName>
    <definedName name="NewPrintArea">#REF!</definedName>
    <definedName name="NewPrintArea2" localSheetId="2">#REF!</definedName>
    <definedName name="NewPrintArea2">#REF!</definedName>
    <definedName name="NewPrintArea3" localSheetId="2">#REF!</definedName>
    <definedName name="NewPrintArea3">#REF!</definedName>
    <definedName name="NewPrintArea9" localSheetId="2">#REF!</definedName>
    <definedName name="NewPrintArea9">#REF!</definedName>
    <definedName name="PRINT10">#REF!</definedName>
    <definedName name="TITLES2">#REF!</definedName>
    <definedName name="_xlnm.Print_Titles" localSheetId="0">'Lista de Serviços'!$1:$6</definedName>
    <definedName name="_xlnm.Print_Titles" localSheetId="2">Quantitativos!$1:$5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0" i="3" l="1"/>
  <c r="B30" i="3"/>
  <c r="B121" i="3"/>
  <c r="A121" i="3"/>
  <c r="B107" i="3"/>
  <c r="A107" i="3"/>
  <c r="B96" i="3"/>
  <c r="A96" i="3"/>
  <c r="B88" i="3"/>
  <c r="A88" i="3"/>
  <c r="B80" i="3"/>
  <c r="A80" i="3"/>
  <c r="B70" i="3"/>
  <c r="A70" i="3"/>
  <c r="B63" i="3"/>
  <c r="A63" i="3"/>
  <c r="B45" i="3"/>
  <c r="A45" i="3"/>
  <c r="B38" i="3"/>
  <c r="A38" i="3"/>
  <c r="H27" i="3"/>
  <c r="K27" i="3" s="1"/>
  <c r="K28" i="3" s="1"/>
  <c r="D37" i="4" s="1"/>
  <c r="B23" i="3"/>
  <c r="A23" i="3"/>
  <c r="B13" i="3"/>
  <c r="A13" i="3"/>
  <c r="G35" i="3" l="1"/>
  <c r="J35" i="3" s="1"/>
  <c r="G20" i="3" l="1"/>
  <c r="H20" i="3" s="1"/>
  <c r="K20" i="3" s="1"/>
  <c r="G19" i="3"/>
  <c r="H19" i="3" s="1"/>
  <c r="K19" i="3" s="1"/>
  <c r="H18" i="3"/>
  <c r="K18" i="3" s="1"/>
  <c r="G118" i="3" l="1"/>
  <c r="J118" i="3" s="1"/>
  <c r="G59" i="3"/>
  <c r="J59" i="3" s="1"/>
  <c r="G126" i="3"/>
  <c r="J126" i="3" s="1"/>
  <c r="J127" i="3"/>
  <c r="G104" i="3"/>
  <c r="J104" i="3" s="1"/>
  <c r="G103" i="3"/>
  <c r="J103" i="3" s="1"/>
  <c r="G102" i="3"/>
  <c r="J102" i="3" s="1"/>
  <c r="G101" i="3"/>
  <c r="J101" i="3" s="1"/>
  <c r="G100" i="3"/>
  <c r="J100" i="3" s="1"/>
  <c r="G117" i="3"/>
  <c r="J117" i="3" s="1"/>
  <c r="G116" i="3"/>
  <c r="J116" i="3" s="1"/>
  <c r="G115" i="3"/>
  <c r="J115" i="3" s="1"/>
  <c r="G114" i="3"/>
  <c r="J114" i="3" s="1"/>
  <c r="G113" i="3"/>
  <c r="J113" i="3" s="1"/>
  <c r="G112" i="3"/>
  <c r="J112" i="3" s="1"/>
  <c r="G111" i="3"/>
  <c r="J111" i="3" s="1"/>
  <c r="G54" i="3"/>
  <c r="J54" i="3" s="1"/>
  <c r="G58" i="3"/>
  <c r="J58" i="3" s="1"/>
  <c r="J119" i="3" l="1"/>
  <c r="J105" i="3"/>
  <c r="C76" i="1" l="1"/>
  <c r="C78" i="1" s="1"/>
  <c r="D110" i="4"/>
  <c r="D114" i="4" s="1"/>
  <c r="C75" i="1"/>
  <c r="C77" i="1" s="1"/>
  <c r="C86" i="1" s="1"/>
  <c r="C87" i="1" s="1"/>
  <c r="D111" i="4"/>
  <c r="D113" i="4" s="1"/>
  <c r="D117" i="4" l="1"/>
  <c r="D118" i="4" s="1"/>
  <c r="C85" i="1"/>
  <c r="C53" i="1"/>
  <c r="J42" i="3" l="1"/>
  <c r="J43" i="3" s="1"/>
  <c r="C14" i="1" l="1"/>
  <c r="D42" i="4"/>
  <c r="G34" i="3"/>
  <c r="J34" i="3" s="1"/>
  <c r="J36" i="3" s="1"/>
  <c r="C17" i="1" l="1"/>
  <c r="D40" i="4"/>
  <c r="C22" i="1"/>
  <c r="H17" i="3" s="1"/>
  <c r="K17" i="3" s="1"/>
  <c r="K21" i="3" s="1"/>
  <c r="C21" i="3" s="1"/>
  <c r="C20" i="1"/>
  <c r="G125" i="3" s="1"/>
  <c r="J125" i="3" s="1"/>
  <c r="C7" i="1" l="1"/>
  <c r="C8" i="1" s="1"/>
  <c r="D19" i="4"/>
  <c r="G67" i="3"/>
  <c r="J67" i="3" s="1"/>
  <c r="J68" i="3" s="1"/>
  <c r="I93" i="3"/>
  <c r="I92" i="3"/>
  <c r="G77" i="3"/>
  <c r="J77" i="3" s="1"/>
  <c r="G76" i="3"/>
  <c r="J76" i="3" s="1"/>
  <c r="G75" i="3"/>
  <c r="J75" i="3" s="1"/>
  <c r="G74" i="3"/>
  <c r="J74" i="3" s="1"/>
  <c r="K78" i="3"/>
  <c r="I85" i="3"/>
  <c r="I84" i="3"/>
  <c r="D76" i="4" l="1"/>
  <c r="C41" i="1"/>
  <c r="G128" i="3" s="1"/>
  <c r="J128" i="3" s="1"/>
  <c r="J129" i="3" s="1"/>
  <c r="J78" i="3"/>
  <c r="I94" i="3"/>
  <c r="I86" i="3"/>
  <c r="C88" i="1" l="1"/>
  <c r="D122" i="4"/>
  <c r="D123" i="4" s="1"/>
  <c r="D83" i="4"/>
  <c r="C46" i="1"/>
  <c r="C44" i="1"/>
  <c r="D78" i="4"/>
  <c r="C43" i="1"/>
  <c r="D79" i="4"/>
  <c r="G60" i="3"/>
  <c r="J60" i="3" s="1"/>
  <c r="G57" i="3"/>
  <c r="J57" i="3" s="1"/>
  <c r="G56" i="3"/>
  <c r="J56" i="3" s="1"/>
  <c r="G55" i="3"/>
  <c r="J55" i="3" s="1"/>
  <c r="G53" i="3"/>
  <c r="J53" i="3" s="1"/>
  <c r="G52" i="3"/>
  <c r="J52" i="3" s="1"/>
  <c r="G51" i="3"/>
  <c r="J51" i="3" s="1"/>
  <c r="G50" i="3"/>
  <c r="J50" i="3" s="1"/>
  <c r="G49" i="3"/>
  <c r="J49" i="3" s="1"/>
  <c r="J61" i="3" l="1"/>
  <c r="C40" i="1" l="1"/>
  <c r="D74" i="4"/>
</calcChain>
</file>

<file path=xl/sharedStrings.xml><?xml version="1.0" encoding="utf-8"?>
<sst xmlns="http://schemas.openxmlformats.org/spreadsheetml/2006/main" count="940" uniqueCount="459">
  <si>
    <t>02.02.100</t>
  </si>
  <si>
    <t>04.00.000</t>
  </si>
  <si>
    <t>ARQUITETURA</t>
  </si>
  <si>
    <t>ARQUITETURA E ELEMENTOS DE URBANISMO</t>
  </si>
  <si>
    <t>04.01.000</t>
  </si>
  <si>
    <t>04.01.100</t>
  </si>
  <si>
    <t>Paredes</t>
  </si>
  <si>
    <t>04.01.700</t>
  </si>
  <si>
    <t>Acabamentos e arremates</t>
  </si>
  <si>
    <t>Quantidade Unitária</t>
  </si>
  <si>
    <t>Quantidade Total</t>
  </si>
  <si>
    <t>Referência</t>
  </si>
  <si>
    <t>Q</t>
  </si>
  <si>
    <t>Comp.</t>
  </si>
  <si>
    <t>Largura</t>
  </si>
  <si>
    <t>Altura</t>
  </si>
  <si>
    <t>Área</t>
  </si>
  <si>
    <t>Volume</t>
  </si>
  <si>
    <t>Extensão</t>
  </si>
  <si>
    <t>(m²)</t>
  </si>
  <si>
    <t>(m³)</t>
  </si>
  <si>
    <t>(m)</t>
  </si>
  <si>
    <t>Total do serviço</t>
  </si>
  <si>
    <t>04.01.200</t>
  </si>
  <si>
    <t>Esquadrias</t>
  </si>
  <si>
    <t>Revestimentos de forros</t>
  </si>
  <si>
    <t>04.01.550</t>
  </si>
  <si>
    <t>04.01.560</t>
  </si>
  <si>
    <t>Pinturas</t>
  </si>
  <si>
    <t>04.01.800</t>
  </si>
  <si>
    <t>Equipamentos e acessórios</t>
  </si>
  <si>
    <t>04.01.830</t>
  </si>
  <si>
    <t>Metais sanitários da cozinha</t>
  </si>
  <si>
    <t>06.00.000</t>
  </si>
  <si>
    <t>INSTALAÇÕES ELÉTRICAS</t>
  </si>
  <si>
    <t>INSTALAÇÕES ELÉTRICAS E ELETRÔNICAS</t>
  </si>
  <si>
    <t>06.01.000</t>
  </si>
  <si>
    <t>06.01.400</t>
  </si>
  <si>
    <t>Iluminação e tomadas</t>
  </si>
  <si>
    <t>07.00.000</t>
  </si>
  <si>
    <t>07.04.000</t>
  </si>
  <si>
    <t>VENTILAÇÃO MECÂNICA</t>
  </si>
  <si>
    <t>07.04.100</t>
  </si>
  <si>
    <t>Ventiladores</t>
  </si>
  <si>
    <t>07.04.200</t>
  </si>
  <si>
    <t>Redes de dutos</t>
  </si>
  <si>
    <t>Cód</t>
  </si>
  <si>
    <t>Serviço</t>
  </si>
  <si>
    <t>Quant</t>
  </si>
  <si>
    <t>Unid</t>
  </si>
  <si>
    <t>Fonte</t>
  </si>
  <si>
    <t>04.01.111.01</t>
  </si>
  <si>
    <t>Encunhamento</t>
  </si>
  <si>
    <t>Contraverga pré-moldada</t>
  </si>
  <si>
    <t>04.01.141</t>
  </si>
  <si>
    <t>Encunhamento de argamassa com bisnaga</t>
  </si>
  <si>
    <t>04.01.130</t>
  </si>
  <si>
    <t>Vergas, contravergas e cintas</t>
  </si>
  <si>
    <t>04.01.140</t>
  </si>
  <si>
    <t>Cinta de amarração c/bloco canaleta (na altura das vergas)</t>
  </si>
  <si>
    <t>04.01.133.01</t>
  </si>
  <si>
    <t>04.01.133.02</t>
  </si>
  <si>
    <t>04.01.113</t>
  </si>
  <si>
    <t>Cobogós</t>
  </si>
  <si>
    <t>m2</t>
  </si>
  <si>
    <t>Memorial de cálculos</t>
  </si>
  <si>
    <t>Alvenaria de vedação de 9 cm</t>
  </si>
  <si>
    <t>m</t>
  </si>
  <si>
    <t>04.01.400</t>
  </si>
  <si>
    <t>Cobertura e fechamento lateral</t>
  </si>
  <si>
    <t>04.01.413</t>
  </si>
  <si>
    <t>Peças complementares de alumínio</t>
  </si>
  <si>
    <t>04.01.510</t>
  </si>
  <si>
    <t>Revestimentos de pisos</t>
  </si>
  <si>
    <t>04.01.530</t>
  </si>
  <si>
    <t>Revestimentos de paredes</t>
  </si>
  <si>
    <t>04.01.600</t>
  </si>
  <si>
    <t>Impermeabilizações</t>
  </si>
  <si>
    <t>Louças e metais de sanitários</t>
  </si>
  <si>
    <t>04.01.811</t>
  </si>
  <si>
    <t>04.01.812</t>
  </si>
  <si>
    <t>Acessórios sanitários</t>
  </si>
  <si>
    <t>04.01.870</t>
  </si>
  <si>
    <t>Equipamentos de laboratórios</t>
  </si>
  <si>
    <t>03.00.000</t>
  </si>
  <si>
    <t>ESTRUTURAS DE CONCRETO</t>
  </si>
  <si>
    <t>03.02.000</t>
  </si>
  <si>
    <t>FUNDAÇÕES E ESTRUTURAS</t>
  </si>
  <si>
    <t>Medida em planta de paredes até a viga</t>
  </si>
  <si>
    <t>Medida em planta de paredes até a laje</t>
  </si>
  <si>
    <t>Desconto EV 01</t>
  </si>
  <si>
    <t>Desconto PME 01</t>
  </si>
  <si>
    <t>Desconto PME 02</t>
  </si>
  <si>
    <t>Desconto da entrada de ar que aparece no corte E-E</t>
  </si>
  <si>
    <t>Desconto da entrada de ar do gerador</t>
  </si>
  <si>
    <t>Desconto PCF 01</t>
  </si>
  <si>
    <t>Desconto ET 01</t>
  </si>
  <si>
    <t>EV 01</t>
  </si>
  <si>
    <t>Entrada de ar que aparece no corte E-E</t>
  </si>
  <si>
    <t>Entrada de ar do gerador</t>
  </si>
  <si>
    <t>Trespasse</t>
  </si>
  <si>
    <t>Medida em planta</t>
  </si>
  <si>
    <t>PME 01</t>
  </si>
  <si>
    <t>PME 02</t>
  </si>
  <si>
    <t>PME 03</t>
  </si>
  <si>
    <t>PVE 01</t>
  </si>
  <si>
    <t>PCF 01</t>
  </si>
  <si>
    <t>ET 01</t>
  </si>
  <si>
    <t>03.02.120</t>
  </si>
  <si>
    <t>Vigas Baldrame</t>
  </si>
  <si>
    <t>Fôrmas</t>
  </si>
  <si>
    <t>Armação</t>
  </si>
  <si>
    <t>Concreto</t>
  </si>
  <si>
    <t>Prancha 417-FOR-EX-101</t>
  </si>
  <si>
    <t>Prancha 417-VIG-EX-601</t>
  </si>
  <si>
    <t>vários</t>
  </si>
  <si>
    <t>03.02.110</t>
  </si>
  <si>
    <t>Pilares</t>
  </si>
  <si>
    <t>Pranchas 417-FOR-EX-101 e 102</t>
  </si>
  <si>
    <t>kg</t>
  </si>
  <si>
    <t>m3</t>
  </si>
  <si>
    <t>Pranchas 417-PIL-EX-301</t>
  </si>
  <si>
    <t>03.02.125</t>
  </si>
  <si>
    <t>Vigas</t>
  </si>
  <si>
    <t>Prancha 417-FOR-EX-102</t>
  </si>
  <si>
    <t>Prancha 417-VIG-EX-602</t>
  </si>
  <si>
    <t>03.01.600</t>
  </si>
  <si>
    <t>Impermeabilização</t>
  </si>
  <si>
    <t>Perímetro total de blocos existentes</t>
  </si>
  <si>
    <t>Altura média de exposição estimada conforme visita in loco</t>
  </si>
  <si>
    <t>03.02.001</t>
  </si>
  <si>
    <t>Escovação das armaduras</t>
  </si>
  <si>
    <t>Estimativa de 0,1m2 por pilar</t>
  </si>
  <si>
    <t>unidade</t>
  </si>
  <si>
    <t>Contagem na prancha PE-AR 22/22</t>
  </si>
  <si>
    <t>2 x 160x170cm + 2 x 200x170cm, conforme prancha PE-AR 22/22</t>
  </si>
  <si>
    <t>Gradil</t>
  </si>
  <si>
    <t>Compactação</t>
  </si>
  <si>
    <t>Lastro de brita 5cm</t>
  </si>
  <si>
    <t>Lastro de brita 10cm</t>
  </si>
  <si>
    <t>Piso de concreto 8cm com tela</t>
  </si>
  <si>
    <t>Piso de concreto 15cm com tela</t>
  </si>
  <si>
    <t>Contrapiso 2cm</t>
  </si>
  <si>
    <t>Medido em planta, PE-AR 22/22 (áreas externas e internas)</t>
  </si>
  <si>
    <t>Medido em planta, PE-AR 22/22 (áreas externas)</t>
  </si>
  <si>
    <t>Medido em planta, PE-AR 22/22 (áreas internas)</t>
  </si>
  <si>
    <t>Chapisco externo</t>
  </si>
  <si>
    <t>Desconto PME 03</t>
  </si>
  <si>
    <t>Desconto PVE 01</t>
  </si>
  <si>
    <t>Perímetro externo x altura</t>
  </si>
  <si>
    <t>Desconto abertura do gerador</t>
  </si>
  <si>
    <t>Chapisco interno</t>
  </si>
  <si>
    <t>Memorial de quantitativos</t>
  </si>
  <si>
    <t>Perímetro interno x altura</t>
  </si>
  <si>
    <t>Emboço fachada</t>
  </si>
  <si>
    <t>Emboço interno</t>
  </si>
  <si>
    <t>Mesmo quant. Chapisco fachada</t>
  </si>
  <si>
    <t>Mesmo quant. Chapisco interno</t>
  </si>
  <si>
    <t>Fundo selador</t>
  </si>
  <si>
    <t>Massa acrílica</t>
  </si>
  <si>
    <t>Soma dos quantitativos de fachada e internos</t>
  </si>
  <si>
    <t>Tinta acrílica</t>
  </si>
  <si>
    <t>Verniz e selador acrílico sobre estruturas de concreto</t>
  </si>
  <si>
    <t>Área de forma dos pilares</t>
  </si>
  <si>
    <t>Área de forma das vigas</t>
  </si>
  <si>
    <t>Área de forma de laje</t>
  </si>
  <si>
    <t>Cobogós (2 faces)</t>
  </si>
  <si>
    <t>Platibanda cobertura</t>
  </si>
  <si>
    <t>01.00.000</t>
  </si>
  <si>
    <t>SERVIÇOS TÉCNICO-PROFISSIONAIS</t>
  </si>
  <si>
    <t>01.06.000</t>
  </si>
  <si>
    <t>PLANEJAMENTO E CONTROLE</t>
  </si>
  <si>
    <t>Ensaios de recebimento de concreto</t>
  </si>
  <si>
    <t>01.06.101</t>
  </si>
  <si>
    <t>Abatimento de tronco de cone</t>
  </si>
  <si>
    <t>Memorial de cálculos (1 a cada 8m3 de concreto = 1 caminhão)</t>
  </si>
  <si>
    <t>01.06.102</t>
  </si>
  <si>
    <t>Rompimento de corpo de prova</t>
  </si>
  <si>
    <t>4 x abatimento (4 a cada 8m3 de concreto = 1 caminhão)</t>
  </si>
  <si>
    <t>Baldrames</t>
  </si>
  <si>
    <t>Radier</t>
  </si>
  <si>
    <t>Calçada</t>
  </si>
  <si>
    <t>1 a cada caminhão de 8m3 de concreto usinado</t>
  </si>
  <si>
    <t>Blocos aparentes + baldrames novas</t>
  </si>
  <si>
    <t>Área de fôrma das baldrames</t>
  </si>
  <si>
    <t>Campus Darcy Ribeiro</t>
  </si>
  <si>
    <t>CÓDIGO</t>
  </si>
  <si>
    <t>DESCRIÇÃO</t>
  </si>
  <si>
    <t>UNIDADE</t>
  </si>
  <si>
    <t>QUANT.</t>
  </si>
  <si>
    <t>ORSE INSUMO 12000</t>
  </si>
  <si>
    <t>Controle tecnológico de concreto - por rompimento de corpo de prova</t>
  </si>
  <si>
    <t>UN</t>
  </si>
  <si>
    <t>16,00</t>
  </si>
  <si>
    <t>ORSE INSUMO 4815</t>
  </si>
  <si>
    <t>Ensaio de consistência de concreto - Slump Test</t>
  </si>
  <si>
    <t>4,00</t>
  </si>
  <si>
    <t>02.00.000</t>
  </si>
  <si>
    <t>SERVIÇOS PRELIMINARES</t>
  </si>
  <si>
    <t>02.02.000</t>
  </si>
  <si>
    <t>DEMOLIÇÃO</t>
  </si>
  <si>
    <t>02.02.320</t>
  </si>
  <si>
    <t>REMOÇÃO DE REDES HIDRÁULICAS, ELÉTRICAS E DE UTILIDADES</t>
  </si>
  <si>
    <t>02.02.321</t>
  </si>
  <si>
    <t>REDES ENTERRADAS</t>
  </si>
  <si>
    <t>SCO-RJ IP 59.20.0150</t>
  </si>
  <si>
    <t>Retirada de condutores singelos ou múltiplos instalados em linha de dutos</t>
  </si>
  <si>
    <t>M</t>
  </si>
  <si>
    <t>42,69</t>
  </si>
  <si>
    <t>02.02.323</t>
  </si>
  <si>
    <t>REDES AÉREAS</t>
  </si>
  <si>
    <t>SCO-RJ IP 59.20.0100</t>
  </si>
  <si>
    <t>Retirada de conjunto de aterramento</t>
  </si>
  <si>
    <t>1,00</t>
  </si>
  <si>
    <t>SCO-RJ IP 59.20.0106</t>
  </si>
  <si>
    <t>Retirada de conjunto de ferragens em linha de baixa tensão</t>
  </si>
  <si>
    <t>3,00</t>
  </si>
  <si>
    <t>SCO-RJ IP 59.20.0112</t>
  </si>
  <si>
    <t>Retirada de conjunto de ferragens em rede de alta tensão (AT)</t>
  </si>
  <si>
    <t>2,00</t>
  </si>
  <si>
    <t>9,30</t>
  </si>
  <si>
    <t>SCO-RJ IP 59.20.0200</t>
  </si>
  <si>
    <t>Retirada de conjunto de chaves fusíveis e ferragens em linha de 13,2kV</t>
  </si>
  <si>
    <t>SCO-RJ IP 59.20.0506</t>
  </si>
  <si>
    <t>Retirada de poste de concreto ou aço de 10m a 12m</t>
  </si>
  <si>
    <t>SCO-RJ IP 59.20.0650</t>
  </si>
  <si>
    <t>Retirada de rede aérea de 13,2kV (por lance)</t>
  </si>
  <si>
    <t>SCO-RJ IP 59.20.0800</t>
  </si>
  <si>
    <t>Retirada de transformador de 225kVA</t>
  </si>
  <si>
    <t>03.01.000</t>
  </si>
  <si>
    <t>FUNDAÇÕES</t>
  </si>
  <si>
    <t>03.01.100</t>
  </si>
  <si>
    <t>ESCAVAÇÃO DE VALAS</t>
  </si>
  <si>
    <t>96527U</t>
  </si>
  <si>
    <t>ESCAVAÇÃO MANUAL DE VALA PARA VIGA BALDRAME, COM PREVISÃO DE FÔRMA. AF_06/2017</t>
  </si>
  <si>
    <t>M3</t>
  </si>
  <si>
    <t>IMPERMEABILIZAÇÃO</t>
  </si>
  <si>
    <t>03.01.602</t>
  </si>
  <si>
    <t>PINTURA COM EMULSÃO BETUMINOSA</t>
  </si>
  <si>
    <t>98557 MOD</t>
  </si>
  <si>
    <t>IMPERMEABILIZAÇÃO DE SUPERFÍCIE COM EMULSÃO ASFÁLTICA, 3 DEMÃOS</t>
  </si>
  <si>
    <t>M2</t>
  </si>
  <si>
    <t>CPOS 01.23.020</t>
  </si>
  <si>
    <t>Limpeza de armadura com escova de aço</t>
  </si>
  <si>
    <t>03.02.100</t>
  </si>
  <si>
    <t>CONCRETO ARMADO</t>
  </si>
  <si>
    <t>PILARES</t>
  </si>
  <si>
    <t>92430U</t>
  </si>
  <si>
    <t>MONTAGEM E DESMONTAGEM DE FÔRMA DE PILARES RETANGULARES E ESTRUTURAS SIMILARES COM ÁREA MÉDIA DAS SEÇÕES MENOR OU IGUAL A 0,25 M², PÉ-DIREITO SIMPLES, EM CHAPA DE MADEIRA COMPENSADA PLASTIFICADA, 10 UTILIZAÇÕES. AF_12/2015</t>
  </si>
  <si>
    <t>74,18</t>
  </si>
  <si>
    <t>92720U</t>
  </si>
  <si>
    <t>CONCRETAGEM DE PILARES, FCK = 25 MPA, COM USO DE BOMBA EM EDIFICAÇÃO COM SEÇÃO MÉDIA DE PILARES MENOR OU IGUAL A 0,25 M² - LANÇAMENTO, ADENSAMENTO E ACABAMENTO. AF_12/2015</t>
  </si>
  <si>
    <t>3,80</t>
  </si>
  <si>
    <t>92775U</t>
  </si>
  <si>
    <t>ARMAÇÃO DE PILAR OU VIGA DE UMA ESTRUTURA CONVENCIONAL DE CONCRETO ARMADO EM UMA EDIFICAÇÃO TÉRREA OU SOBRADO UTILIZANDO AÇO CA-60 DE 5,0 MM - MONTAGEM. AF_12/2015</t>
  </si>
  <si>
    <t>KG</t>
  </si>
  <si>
    <t>95,00</t>
  </si>
  <si>
    <t>92778U</t>
  </si>
  <si>
    <t>ARMAÇÃO DE PILAR OU VIGA DE UMA ESTRUTURA CONVENCIONAL DE CONCRETO ARMADO EM UMA EDIFICAÇÃO TÉRREA OU SOBRADO UTILIZANDO AÇO CA-50 DE 10,0 MM - MONTAGEM. AF_12/2015</t>
  </si>
  <si>
    <t>177,00</t>
  </si>
  <si>
    <t>92779U</t>
  </si>
  <si>
    <t>ARMAÇÃO DE PILAR OU VIGA DE UMA ESTRUTURA CONVENCIONAL DE CONCRETO ARMADO EM UMA EDIFICAÇÃO TÉRREA OU SOBRADO UTILIZANDO AÇO CA-50 DE 12,5 MM - MONTAGEM. AF_12/2015</t>
  </si>
  <si>
    <t>123,00</t>
  </si>
  <si>
    <t>92780U</t>
  </si>
  <si>
    <t>ARMAÇÃO DE PILAR OU VIGA DE UMA ESTRUTURA CONVENCIONAL DE CONCRETO ARMADO EM UMA EDIFICAÇÃO TÉRREA OU SOBRADO UTILIZANDO AÇO CA-50 DE 16,0 MM - MONTAGEM. AF_12/2015</t>
  </si>
  <si>
    <t>35,00</t>
  </si>
  <si>
    <t xml:space="preserve">VIGAS BALDRAME </t>
  </si>
  <si>
    <t>96542U</t>
  </si>
  <si>
    <t>FABRICAÇÃO, MONTAGEM E DESMONTAGEM DE FÔRMA PARA VIGA BALDRAME, EM CHAPA DE MADEIRA COMPENSADA RESINADA, E=17 MM, 4 UTILIZAÇÕES. AF_06/2017</t>
  </si>
  <si>
    <t>90,83</t>
  </si>
  <si>
    <t>96543U</t>
  </si>
  <si>
    <t>ARMAÇÃO DE BLOCO, VIGA BALDRAME E SAPATA UTILIZANDO AÇO CA-60 DE 5 MM - MONTAGEM. AF_06/2017</t>
  </si>
  <si>
    <t>114,00</t>
  </si>
  <si>
    <t>96544U</t>
  </si>
  <si>
    <t>ARMAÇÃO DE BLOCO, VIGA BALDRAME OU SAPATA UTILIZANDO AÇO CA-50 DE 6,3 MM - MONTAGEM. AF_06/2017</t>
  </si>
  <si>
    <t>29,00</t>
  </si>
  <si>
    <t>96545U</t>
  </si>
  <si>
    <t>ARMAÇÃO DE BLOCO, VIGA BALDRAME OU SAPATA UTILIZANDO AÇO CA-50 DE 8 MM - MONTAGEM. AF_06/2017</t>
  </si>
  <si>
    <t>75,00</t>
  </si>
  <si>
    <t>96546U</t>
  </si>
  <si>
    <t>ARMAÇÃO DE BLOCO, VIGA BALDRAME OU SAPATA UTILIZANDO AÇO CA-50 DE 10 MM - MONTAGEM. AF_06/2017</t>
  </si>
  <si>
    <t>151,00</t>
  </si>
  <si>
    <t>96557 MOD 2</t>
  </si>
  <si>
    <t>CONCRETAGEM DE BLOCOS DE COROAMENTO E VIGAS BALDRAMES, FCK 25 MPA, COM USO DE BOMBA ? LANÇAMENTO, ADENSAMENTO E ACABAMENTO. AF_06/2017</t>
  </si>
  <si>
    <t>5,64</t>
  </si>
  <si>
    <t>VIGAS</t>
  </si>
  <si>
    <t>92468U</t>
  </si>
  <si>
    <t>MONTAGEM E DESMONTAGEM DE FÔRMA DE VIGA, ESCORAMENTO METÁLICO, PÉ-DIREITO SIMPLES, EM CHAPA DE MADEIRA PLASTIFICADA, 10 UTILIZAÇÕES. AF_12/2015</t>
  </si>
  <si>
    <t>178,50</t>
  </si>
  <si>
    <t>92724 MOD</t>
  </si>
  <si>
    <t>CONCRETAGEM DE VIGAS E LAJES, FCK=25 MPA, PARA LAJES PREMOLDADAS COM USO DE BOMBA EM EDIFICAÇÃO COM ÁREA MÉDIA DE LAJES MAIOR QUE 20 M² - LANÇAMENTO, ADENSAMENTO E ACABAMENTO. AF_12/2015</t>
  </si>
  <si>
    <t>12,34</t>
  </si>
  <si>
    <t>166,00</t>
  </si>
  <si>
    <t>92776U</t>
  </si>
  <si>
    <t>ARMAÇÃO DE PILAR OU VIGA DE UMA ESTRUTURA CONVENCIONAL DE CONCRETO ARMADO EM UMA EDIFICAÇÃO TÉRREA OU SOBRADO UTILIZANDO AÇO CA-50 DE 6,3 MM - MONTAGEM. AF_12/2015</t>
  </si>
  <si>
    <t>38,00</t>
  </si>
  <si>
    <t>92777U</t>
  </si>
  <si>
    <t>ARMAÇÃO DE PILAR OU VIGA DE UMA ESTRUTURA CONVENCIONAL DE CONCRETO ARMADO EM UMA EDIFICAÇÃO TÉRREA OU SOBRADO UTILIZANDO AÇO CA-50 DE 8,0 MM - MONTAGEM. AF_12/2015</t>
  </si>
  <si>
    <t>21,00</t>
  </si>
  <si>
    <t>194,00</t>
  </si>
  <si>
    <t>77,00</t>
  </si>
  <si>
    <t>19,00</t>
  </si>
  <si>
    <t>92781U</t>
  </si>
  <si>
    <t>ARMAÇÃO DE PILAR OU VIGA DE UMA ESTRUTURA CONVENCIONAL DE CONCRETO ARMADO EM UMA EDIFICAÇÃO TÉRREA OU SOBRADO UTILIZANDO AÇO CA-50 DE 20,0 MM - MONTAGEM. AF_12/2015</t>
  </si>
  <si>
    <t>24,00</t>
  </si>
  <si>
    <t>03.02.130</t>
  </si>
  <si>
    <t>LAJES</t>
  </si>
  <si>
    <t>ORSE 9779</t>
  </si>
  <si>
    <t>Laje pré-fabricada treliçada para piso ou cobertura, intereixo 38cm, h=16cm, enchimento em bloco ceramico h=12cm, inclusive escoramento em madeira e capeamento 4cm.</t>
  </si>
  <si>
    <t>80,06</t>
  </si>
  <si>
    <t>PAREDES</t>
  </si>
  <si>
    <t>04.01.111</t>
  </si>
  <si>
    <t>DE ALVENARIA DE BLOCOS CERÂMICOS</t>
  </si>
  <si>
    <t>89168U</t>
  </si>
  <si>
    <t>(COMPOSIÇÃO REPRESENTATIVA) DO SERVIÇO DE ALVENARIA DE VEDAÇÃO DE BLOCOS VAZADOS DE CERÂMICA DE 9X19X19CM (ESPESSURA 9CM), PARA EDIFICAÇÃO HABITACIONAL UNIFAMILIAR (CASA) E EDIFICAÇÃO PÚBLICA PADRÃO. AF_11/2014</t>
  </si>
  <si>
    <t>DE ALVENARIA DE ELEMENTOS VAZADOS DE CONCRETO</t>
  </si>
  <si>
    <t>73937/1 MOD</t>
  </si>
  <si>
    <t>COBOGÓ DE CONCRETO (ELEMENTO VAZADO), 6X41X41CM, ASSENTADO COM ARGAMASSA TRAÇO 1:5</t>
  </si>
  <si>
    <t>VERGAS, CONTRAVERGAS E CINTAS</t>
  </si>
  <si>
    <t>93198U</t>
  </si>
  <si>
    <t>CONTRAVERGA MOLDADA IN LOCO COM UTILIZAÇÃO DE BLOCOS CANALETA PARA VÃOS DE ATÉ 1,5 M DE COMPRIMENTO. AF_03/2016</t>
  </si>
  <si>
    <t>93205U</t>
  </si>
  <si>
    <t>CINTA DE AMARRAÇÃO DE ALVENARIA MOLDADA IN LOCO COM UTILIZAÇÃO DE BLOCOS CANALETA. AF_03/2016</t>
  </si>
  <si>
    <t>04.01.133</t>
  </si>
  <si>
    <t>MOLDADAS IN LOCO COM BLOCO CANALETA</t>
  </si>
  <si>
    <t>ENCUNHAMENTO/APERTO DE ALVENARIA</t>
  </si>
  <si>
    <t>04.01.144</t>
  </si>
  <si>
    <t>COM ESPUMA DE PU</t>
  </si>
  <si>
    <t>93203U</t>
  </si>
  <si>
    <t>FIXAÇÃO (ENCUNHAMENTO) DE ALVENARIA DE VEDAÇÃO COM ESPUMA DE POLIURETANO EXPANSIVA. AF_03/2016</t>
  </si>
  <si>
    <t>ESQUADRIAS</t>
  </si>
  <si>
    <t>04.01.201</t>
  </si>
  <si>
    <t>PORTA DE FERRO EM CHAPA MACIÇA</t>
  </si>
  <si>
    <t>ORSE 12745 MOD</t>
  </si>
  <si>
    <t>Porta de abrir com 1 folha em chapa de aço #16, incluindo pintura, maçaneta, fechadura e dobradiças, 90x210 (PME01)</t>
  </si>
  <si>
    <t>ORSE 12747 MOD</t>
  </si>
  <si>
    <t>Porta de abrir com 2 folhas em chapa de aço #16, incluindo pintura, maçaneta, fechadura e dobradiças, 200x210 (PME02)</t>
  </si>
  <si>
    <t>ORSE 12750 MOD</t>
  </si>
  <si>
    <t>Porta de abrir com 2 folhas em chapa de aço #16, incluindo pintura, maçaneta, fechadura e dobradiças, 160x210 (PME03)</t>
  </si>
  <si>
    <t>04.01.203</t>
  </si>
  <si>
    <t>PORTA DE FERRA EM VENEZIANA</t>
  </si>
  <si>
    <t>94807 MOD</t>
  </si>
  <si>
    <t>Portão de aço em veneziana, 2 folhas, de abrir, com bandeira, inclusive dobradiças, fechadura e batente, 200x250 cm, bandeira 90cm (PVE01)</t>
  </si>
  <si>
    <t>04.01.204</t>
  </si>
  <si>
    <t>PORTA DE FERRO EM TELA METÁLICA</t>
  </si>
  <si>
    <t>ORSE 11445</t>
  </si>
  <si>
    <t>Gradil em tela fio 16, malha 13mm, com requadro em tubos de aço galvanizado 40x40x1,25mm, inclusive dobradiças, fechos e pintura</t>
  </si>
  <si>
    <t>12,24</t>
  </si>
  <si>
    <t>04.01.208</t>
  </si>
  <si>
    <t>PORTA CORTA-FOGO</t>
  </si>
  <si>
    <t>ORSE 12169</t>
  </si>
  <si>
    <t>Porta corta-fogo, duas folhas, incluindo guarnição, fechaduras, barras, ferragens e pintura 160x210cm (PCF 01)</t>
  </si>
  <si>
    <t>04.01.213</t>
  </si>
  <si>
    <t>CAIXILHO FIXO DE FERRO EM TELA METÁLICA</t>
  </si>
  <si>
    <t>ORSE 9945 MOD</t>
  </si>
  <si>
    <t>Esquadria fixa de aço galvanizado com fechamento em tela metálica, 135x50cm (ET01)</t>
  </si>
  <si>
    <t>04.01.225</t>
  </si>
  <si>
    <t>CAIXILHO FIXO DE ALUMÍNIO EM VENEZIANA</t>
  </si>
  <si>
    <t>CPOS 25.01.100 MOD</t>
  </si>
  <si>
    <t>Caixilho fixo de alumínio tipo veneziana, com tela metálica, 135x150mm (EV 01)</t>
  </si>
  <si>
    <t>5,00</t>
  </si>
  <si>
    <t>04.01.500</t>
  </si>
  <si>
    <t>REVESTIMENTOS</t>
  </si>
  <si>
    <t>REVESTIMENTOS DE PISOS</t>
  </si>
  <si>
    <t>04.01.528</t>
  </si>
  <si>
    <t>CONTRAPISO E REGULARIZAÇÃO DA BASE</t>
  </si>
  <si>
    <t>87620U</t>
  </si>
  <si>
    <t>CONTRAPISO EM ARGAMASSA TRAÇO 1:4 (CIMENTO E AREIA), PREPARO MECÂNICO COM BETONEIRA 400 L, APLICADO EM ÁREAS SECAS SOBRE LAJE, ADERIDO, ESPESSURA 2CM. AF_06/2014</t>
  </si>
  <si>
    <t>80,01</t>
  </si>
  <si>
    <t>94995 MOD</t>
  </si>
  <si>
    <t>EXECUÇÃO DE PASSEIO (CALÇADA) OU PISO DE CONCRETO COM CONCRETO MOLDADO IN LOCO, USINADO, ACABAMENTO CONVENCIONAL, ESPESSURA 15 CM, ARMADO. AF_07/2016</t>
  </si>
  <si>
    <t>94995U</t>
  </si>
  <si>
    <t>EXECUÇÃO DE PASSEIO (CALÇADA) OU PISO DE CONCRETO COM CONCRETO MOLDADO IN LOCO, USINADO, ACABAMENTO CONVENCIONAL, ESPESSURA 8 CM, ARMADO. AF_07/2016</t>
  </si>
  <si>
    <t>73,69</t>
  </si>
  <si>
    <t>96622U</t>
  </si>
  <si>
    <t>LASTRO COM MATERIAL GRANULAR, APLICAÇÃO EM PISOS OU RADIERS, ESPESSURA DE *5 CM*. AF_08/2017</t>
  </si>
  <si>
    <t>96624U</t>
  </si>
  <si>
    <t>LASTRO COM MATERIAL GRANULAR (PEDRA BRITADA N.2), APLICADO EM PISOS OU RADIERS, ESPESSURA DE *10 CM*. AF_08/2017</t>
  </si>
  <si>
    <t>97083U</t>
  </si>
  <si>
    <t>COMPACTAÇÃO MECÂNICA DE SOLO PARA EXECUÇÃO DE RADIER, COM COMPACTADOR DE SOLOS A PERCUSSÃO. AF_09/2017</t>
  </si>
  <si>
    <t>153,70</t>
  </si>
  <si>
    <t>REVESTIMENTO DE PAREDES</t>
  </si>
  <si>
    <t>04.01.531</t>
  </si>
  <si>
    <t>CHAPISCO</t>
  </si>
  <si>
    <t>87879U</t>
  </si>
  <si>
    <t>CHAPISCO APLICADO EM ALVENARIAS E ESTRUTURAS DE CONCRETO INTERNAS, COM COLHER DE PEDREIRO. ARGAMASSA TRAÇO 1:3 COM PREPARO EM BETONEIRA 400L. AF_06/2014</t>
  </si>
  <si>
    <t>87905U</t>
  </si>
  <si>
    <t>CHAPISCO APLICADO EM ALVENARIA (COM PRESENÇA DE VÃOS) E ESTRUTURAS DE CONCRETO DE FACHADA, COM COLHER DE PEDREIRO. ARGAMASSA TRAÇO 1:3 COM PREPARO EM BETONEIRA 400L. AF_06/2014</t>
  </si>
  <si>
    <t>04.01.532</t>
  </si>
  <si>
    <t>EMBOÇO</t>
  </si>
  <si>
    <t>87775U</t>
  </si>
  <si>
    <t>EMBOÇO OU MASSA ÚNICA EM ARGAMASSA TRAÇO 1:2:8, PREPARO MECÂNICO COM BETONEIRA 400 L, APLICADA MANUALMENTE EM PANOS DE FACHADA COM PRESENÇA DE VÃOS, ESPESSURA DE 25 MM. AF_06/2014</t>
  </si>
  <si>
    <t>89173U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</si>
  <si>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</si>
  <si>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PINTURAS</t>
  </si>
  <si>
    <t>04.01.561</t>
  </si>
  <si>
    <t>MASSA CORRIDA</t>
  </si>
  <si>
    <t>88485U</t>
  </si>
  <si>
    <t>APLICAÇÃO DE FUNDO SELADOR ACRÍLICO EM PAREDES, UMA DEMÃO. AF_06/2014</t>
  </si>
  <si>
    <t>346,46</t>
  </si>
  <si>
    <t>88497U</t>
  </si>
  <si>
    <t>APLICAÇÃO E LIXAMENTO DE MASSA LÁTEX EM PAREDES, DUAS DEMÃOS. AF_06/2014</t>
  </si>
  <si>
    <t>04.01.569</t>
  </si>
  <si>
    <t>COM TINTA ACRÍLICA</t>
  </si>
  <si>
    <t>88489U</t>
  </si>
  <si>
    <t>APLICAÇÃO MANUAL DE PINTURA COM TINTA LÁTEX ACRÍLICA EM PAREDES, DUAS DEMÃOS. AF_06/2014</t>
  </si>
  <si>
    <t>04.01.576</t>
  </si>
  <si>
    <t>VERNIZES</t>
  </si>
  <si>
    <t>ORSE 4934</t>
  </si>
  <si>
    <t>Pintura de acabamento com aplicação de 01 demão de verniz acrílico</t>
  </si>
  <si>
    <t>IMPERMEABILIZAÇÕES</t>
  </si>
  <si>
    <t>04.01.604</t>
  </si>
  <si>
    <t>ELASTÔMEROS SINTÉTICOS EM SOLUÇÃO</t>
  </si>
  <si>
    <t>87735U</t>
  </si>
  <si>
    <t>CONTRAPISO EM ARGAMASSA TRAÇO 1:4 (CIMENTO E AREIA), PREPARO MECÂNICO COM BETONEIRA 400 L, APLICADO EM ÁREAS MOLHADAS SOBRE LAJE, ADERIDO, ESPESSURA 2CM. AF_06/2014</t>
  </si>
  <si>
    <t>74,00</t>
  </si>
  <si>
    <t>98552 MOD</t>
  </si>
  <si>
    <t>IMPERMEABILIZAÇÃO DE SUPERFÍCIE COM MEMBRANA À BASE DE POLIURÉIA, 2 DEMÃOS.</t>
  </si>
  <si>
    <t>ACABAMENTOS E ARREMATES</t>
  </si>
  <si>
    <t>04.01.706</t>
  </si>
  <si>
    <t>RUFOS</t>
  </si>
  <si>
    <t>94231U</t>
  </si>
  <si>
    <t>RUFO EM CHAPA DE AÇO GALVANIZADO NÚMERO 24, CORTE DE 25 CM, INCLUSO TRANSPORTE VERTICAL. AF_07/2019</t>
  </si>
  <si>
    <t>40,00</t>
  </si>
  <si>
    <t>04.01.708</t>
  </si>
  <si>
    <t>CALHAS</t>
  </si>
  <si>
    <t>89509U</t>
  </si>
  <si>
    <t>TUBO PVC, SÉRIE R, ÁGUA PLUVIAL, DN 50 MM, FORNECIDO E INSTALADO EM RAMAL DE ENCAMINHAMENTO. AF_12/2014</t>
  </si>
  <si>
    <t>16,40</t>
  </si>
  <si>
    <t>ORIGEM DO QUANTITATIVO</t>
  </si>
  <si>
    <t>4 a cada 8m3 de concreto = 1 caminhão</t>
  </si>
  <si>
    <t>1 a cada 8m3 de concreto = 1 caminhão</t>
  </si>
  <si>
    <t>Quantitativos do projetista</t>
  </si>
  <si>
    <t>OK</t>
  </si>
  <si>
    <t>Estimado em 1,20x o volume de concreto das vigas baldrame</t>
  </si>
  <si>
    <t>Prancha 417-PIL-EX-301</t>
  </si>
  <si>
    <t>Área medida nas pranchas de arquitetura</t>
  </si>
  <si>
    <t>Soma de áreas internas e externas</t>
  </si>
  <si>
    <t>Mesmo quantitativo do chapisco em fachada</t>
  </si>
  <si>
    <t>Mesmo quantitativo do chapisco interno</t>
  </si>
  <si>
    <t>Soma dos quantitativos de revestimento interno e externo</t>
  </si>
  <si>
    <t>Mesma quantidade do fundo selador em estruturas de concreto aparente</t>
  </si>
  <si>
    <t>APLICAÇÃO DE FUNDO SELADOR ACRÍLICO EM ESTRUTURAS DE CONCRETO APARENTE</t>
  </si>
  <si>
    <t>Área da cobertura</t>
  </si>
  <si>
    <t>Comprimento da platibanda</t>
  </si>
  <si>
    <t>Medido em corte de arquitetura</t>
  </si>
  <si>
    <t>FUNDAÇÃO UNIVERSIDADE DE BRASÍLIA</t>
  </si>
  <si>
    <t>CENTRO DE PLANEJAMENTO OSCAR NIEMEYER</t>
  </si>
  <si>
    <t>OBRA:</t>
  </si>
  <si>
    <t>Conclusão dos Laboratórios Analíticos em Geociências – LGC (Bloco 4) e subestação de energia elétrica (Bloco 5)</t>
  </si>
  <si>
    <t>ENDEREÇO:</t>
  </si>
  <si>
    <t>DATA:</t>
  </si>
  <si>
    <t>Outubro de 2020</t>
  </si>
  <si>
    <t>REF. INSUMOS:</t>
  </si>
  <si>
    <t>SINAPI 08/2020; TCPO/PINI 08/2020; Informativo SBC 08/2020; SCO-RJ 08/2020; CPOS 07/2020; ORSE 06/2020; IOPES 02/2020</t>
  </si>
  <si>
    <t>BDI NORMAL:</t>
  </si>
  <si>
    <t>BDI DIFERENCIADO:</t>
  </si>
  <si>
    <t>BDI conforme Resolução nº 0013/2016 do Decanato de Administração</t>
  </si>
  <si>
    <t>Memória de Cálculo de Quantitativos: Subestação e Pergolado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</si>
</sst>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_(* #,##0.00_);_(* \(#,##0.00\);_(* \-??_);_(@_)"/>
    <numFmt numFmtId="165" formatCode="_(* #,##0.0000_);_(* \(#,##0.0000\);_(* \-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i/>
      <sz val="10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Calibri"/>
      <family val="2"/>
      <scheme val="minor"/>
    </font>
    <font>
      <b/>
      <sz val="10"/>
      <name val="Verdan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rgb="FF000000"/>
      </right>
      <top style="hair">
        <color indexed="64"/>
      </top>
      <bottom style="hair">
        <color rgb="FF000000"/>
      </bottom>
      <diagonal/>
    </border>
    <border>
      <left style="hair">
        <color rgb="FF000000"/>
      </left>
      <right/>
      <top style="hair">
        <color indexed="64"/>
      </top>
      <bottom style="hair">
        <color rgb="FF000000"/>
      </bottom>
      <diagonal/>
    </border>
    <border>
      <left/>
      <right/>
      <top style="hair">
        <color indexed="64"/>
      </top>
      <bottom style="hair">
        <color rgb="FF000000"/>
      </bottom>
      <diagonal/>
    </border>
    <border>
      <left style="hair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164" fontId="4" fillId="0" borderId="0" applyFill="0" applyBorder="0" applyAlignment="0" applyProtection="0"/>
    <xf numFmtId="0" fontId="7" fillId="0" borderId="0"/>
  </cellStyleXfs>
  <cellXfs count="132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2" fontId="1" fillId="2" borderId="0" xfId="0" applyNumberFormat="1" applyFont="1" applyFill="1" applyAlignment="1">
      <alignment horizontal="right" vertical="center"/>
    </xf>
    <xf numFmtId="2" fontId="1" fillId="3" borderId="0" xfId="0" applyNumberFormat="1" applyFont="1" applyFill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1" applyAlignment="1">
      <alignment vertical="center"/>
    </xf>
    <xf numFmtId="4" fontId="5" fillId="4" borderId="1" xfId="2" applyNumberFormat="1" applyFont="1" applyFill="1" applyBorder="1" applyAlignment="1" applyProtection="1">
      <alignment horizontal="center" vertical="center" wrapText="1"/>
      <protection hidden="1"/>
    </xf>
    <xf numFmtId="4" fontId="5" fillId="4" borderId="3" xfId="2" applyNumberFormat="1" applyFont="1" applyFill="1" applyBorder="1" applyAlignment="1" applyProtection="1">
      <alignment horizontal="center" vertical="center" wrapText="1"/>
      <protection hidden="1"/>
    </xf>
    <xf numFmtId="4" fontId="5" fillId="0" borderId="0" xfId="2" applyNumberFormat="1" applyFont="1" applyAlignment="1" applyProtection="1">
      <alignment horizontal="justify" vertical="center" wrapText="1"/>
      <protection hidden="1"/>
    </xf>
    <xf numFmtId="4" fontId="5" fillId="0" borderId="0" xfId="2" applyNumberFormat="1" applyFont="1" applyAlignment="1" applyProtection="1">
      <alignment vertical="center" wrapText="1"/>
      <protection hidden="1"/>
    </xf>
    <xf numFmtId="164" fontId="5" fillId="0" borderId="0" xfId="3" applyFont="1" applyFill="1" applyBorder="1" applyAlignment="1" applyProtection="1">
      <alignment horizontal="center" vertical="center" wrapText="1"/>
      <protection hidden="1"/>
    </xf>
    <xf numFmtId="165" fontId="5" fillId="0" borderId="0" xfId="3" applyNumberFormat="1" applyFont="1" applyFill="1" applyBorder="1" applyAlignment="1" applyProtection="1">
      <alignment horizontal="center" vertical="center" wrapText="1"/>
      <protection hidden="1"/>
    </xf>
    <xf numFmtId="164" fontId="5" fillId="0" borderId="0" xfId="3" applyFont="1" applyFill="1" applyBorder="1" applyAlignment="1" applyProtection="1">
      <alignment horizontal="justify" vertical="center" wrapText="1"/>
      <protection hidden="1"/>
    </xf>
    <xf numFmtId="4" fontId="6" fillId="0" borderId="0" xfId="2" applyNumberFormat="1" applyFont="1" applyAlignment="1" applyProtection="1">
      <alignment horizontal="center" vertical="center" wrapText="1"/>
      <protection hidden="1"/>
    </xf>
    <xf numFmtId="4" fontId="6" fillId="0" borderId="0" xfId="2" applyNumberFormat="1" applyFont="1" applyAlignment="1" applyProtection="1">
      <alignment horizontal="justify" vertical="center" wrapText="1"/>
      <protection hidden="1"/>
    </xf>
    <xf numFmtId="164" fontId="6" fillId="0" borderId="0" xfId="3" applyFont="1" applyFill="1" applyBorder="1" applyAlignment="1" applyProtection="1">
      <alignment horizontal="justify" vertical="center" wrapText="1"/>
      <protection hidden="1"/>
    </xf>
    <xf numFmtId="0" fontId="4" fillId="0" borderId="0" xfId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2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64" fontId="5" fillId="0" borderId="0" xfId="3" applyNumberFormat="1" applyFont="1" applyFill="1" applyBorder="1" applyAlignment="1" applyProtection="1">
      <alignment horizontal="justify" vertical="center" wrapText="1"/>
      <protection hidden="1"/>
    </xf>
    <xf numFmtId="0" fontId="0" fillId="7" borderId="0" xfId="0" applyFont="1" applyFill="1" applyAlignment="1">
      <alignment horizontal="right" vertical="center"/>
    </xf>
    <xf numFmtId="0" fontId="0" fillId="7" borderId="0" xfId="0" applyFont="1" applyFill="1" applyAlignment="1">
      <alignment vertical="center" wrapText="1"/>
    </xf>
    <xf numFmtId="2" fontId="0" fillId="7" borderId="0" xfId="0" applyNumberFormat="1" applyFont="1" applyFill="1" applyAlignment="1">
      <alignment horizontal="right" vertical="center"/>
    </xf>
    <xf numFmtId="0" fontId="0" fillId="7" borderId="0" xfId="0" applyFont="1" applyFill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2" fontId="1" fillId="5" borderId="0" xfId="0" applyNumberFormat="1" applyFont="1" applyFill="1" applyAlignment="1">
      <alignment horizontal="center" vertical="center"/>
    </xf>
    <xf numFmtId="0" fontId="0" fillId="7" borderId="0" xfId="0" applyFill="1" applyAlignment="1">
      <alignment vertical="center"/>
    </xf>
    <xf numFmtId="2" fontId="0" fillId="6" borderId="0" xfId="0" applyNumberFormat="1" applyFont="1" applyFill="1" applyAlignment="1">
      <alignment horizontal="right" vertical="center"/>
    </xf>
    <xf numFmtId="0" fontId="0" fillId="6" borderId="0" xfId="0" applyFont="1" applyFill="1" applyAlignment="1">
      <alignment vertical="center" wrapText="1"/>
    </xf>
    <xf numFmtId="0" fontId="0" fillId="6" borderId="0" xfId="0" applyFont="1" applyFill="1" applyAlignment="1">
      <alignment vertical="center"/>
    </xf>
    <xf numFmtId="4" fontId="5" fillId="0" borderId="0" xfId="2" applyNumberFormat="1" applyFont="1" applyAlignment="1" applyProtection="1">
      <alignment horizontal="center" vertical="center" wrapText="1"/>
      <protection hidden="1"/>
    </xf>
    <xf numFmtId="4" fontId="5" fillId="0" borderId="0" xfId="2" applyNumberFormat="1" applyFont="1" applyAlignment="1" applyProtection="1">
      <alignment horizontal="center" vertical="center" wrapText="1"/>
      <protection hidden="1"/>
    </xf>
    <xf numFmtId="164" fontId="5" fillId="0" borderId="0" xfId="3" applyNumberFormat="1" applyFont="1" applyFill="1" applyBorder="1" applyAlignment="1" applyProtection="1">
      <alignment horizontal="center" vertical="center" wrapText="1"/>
      <protection hidden="1"/>
    </xf>
    <xf numFmtId="4" fontId="5" fillId="0" borderId="0" xfId="2" applyNumberFormat="1" applyFont="1" applyAlignment="1" applyProtection="1">
      <alignment horizontal="center" vertical="center" wrapText="1"/>
      <protection hidden="1"/>
    </xf>
    <xf numFmtId="4" fontId="5" fillId="0" borderId="0" xfId="2" applyNumberFormat="1" applyFont="1" applyAlignment="1" applyProtection="1">
      <alignment horizontal="center" vertical="center" wrapText="1"/>
      <protection hidden="1"/>
    </xf>
    <xf numFmtId="165" fontId="5" fillId="0" borderId="0" xfId="3" applyNumberFormat="1" applyFont="1" applyFill="1" applyBorder="1" applyAlignment="1" applyProtection="1">
      <alignment horizontal="justify" vertical="center" wrapText="1"/>
      <protection hidden="1"/>
    </xf>
    <xf numFmtId="4" fontId="5" fillId="0" borderId="0" xfId="2" applyNumberFormat="1" applyFont="1" applyAlignment="1" applyProtection="1">
      <alignment horizontal="center" vertical="center" wrapText="1"/>
      <protection hidden="1"/>
    </xf>
    <xf numFmtId="4" fontId="6" fillId="0" borderId="0" xfId="2" applyNumberFormat="1" applyFont="1" applyAlignment="1" applyProtection="1">
      <alignment horizontal="right" vertical="center" wrapText="1"/>
      <protection hidden="1"/>
    </xf>
    <xf numFmtId="4" fontId="5" fillId="0" borderId="0" xfId="2" applyNumberFormat="1" applyFont="1" applyAlignment="1" applyProtection="1">
      <alignment horizontal="center" vertical="center" wrapText="1"/>
      <protection hidden="1"/>
    </xf>
    <xf numFmtId="4" fontId="5" fillId="0" borderId="0" xfId="2" applyNumberFormat="1" applyFont="1" applyFill="1" applyAlignment="1" applyProtection="1">
      <alignment horizontal="center" vertical="center" wrapText="1"/>
      <protection hidden="1"/>
    </xf>
    <xf numFmtId="4" fontId="5" fillId="0" borderId="0" xfId="2" applyNumberFormat="1" applyFont="1" applyFill="1" applyAlignment="1" applyProtection="1">
      <alignment vertical="center" wrapText="1"/>
      <protection hidden="1"/>
    </xf>
    <xf numFmtId="0" fontId="4" fillId="0" borderId="0" xfId="1" applyFill="1" applyAlignment="1">
      <alignment vertical="center"/>
    </xf>
    <xf numFmtId="4" fontId="5" fillId="0" borderId="0" xfId="2" applyNumberFormat="1" applyFont="1" applyAlignment="1" applyProtection="1">
      <alignment horizontal="center" vertical="center" wrapText="1"/>
      <protection hidden="1"/>
    </xf>
    <xf numFmtId="4" fontId="5" fillId="0" borderId="0" xfId="2" applyNumberFormat="1" applyFont="1" applyAlignment="1" applyProtection="1">
      <alignment horizontal="center" vertical="center" wrapText="1"/>
      <protection hidden="1"/>
    </xf>
    <xf numFmtId="0" fontId="8" fillId="0" borderId="0" xfId="4" applyFont="1" applyAlignment="1">
      <alignment vertical="center"/>
    </xf>
    <xf numFmtId="0" fontId="9" fillId="0" borderId="4" xfId="4" applyFont="1" applyBorder="1" applyAlignment="1">
      <alignment horizontal="left" vertical="center" wrapText="1"/>
    </xf>
    <xf numFmtId="0" fontId="9" fillId="0" borderId="7" xfId="4" applyFont="1" applyBorder="1" applyAlignment="1">
      <alignment horizontal="left" vertical="center" wrapText="1"/>
    </xf>
    <xf numFmtId="0" fontId="8" fillId="0" borderId="7" xfId="4" applyFont="1" applyBorder="1" applyAlignment="1">
      <alignment horizontal="left" vertical="center" wrapText="1"/>
    </xf>
    <xf numFmtId="0" fontId="8" fillId="0" borderId="10" xfId="4" applyFont="1" applyBorder="1" applyAlignment="1">
      <alignment horizontal="left" vertical="center" wrapText="1"/>
    </xf>
    <xf numFmtId="0" fontId="8" fillId="0" borderId="10" xfId="4" applyFont="1" applyBorder="1" applyAlignment="1">
      <alignment horizontal="center" vertical="center" wrapText="1"/>
    </xf>
    <xf numFmtId="4" fontId="8" fillId="0" borderId="10" xfId="4" applyNumberFormat="1" applyFont="1" applyBorder="1" applyAlignment="1">
      <alignment horizontal="right" vertical="center" wrapText="1"/>
    </xf>
    <xf numFmtId="4" fontId="8" fillId="0" borderId="0" xfId="4" applyNumberFormat="1" applyFont="1" applyAlignment="1">
      <alignment vertical="center"/>
    </xf>
    <xf numFmtId="4" fontId="8" fillId="0" borderId="10" xfId="4" applyNumberFormat="1" applyFont="1" applyBorder="1" applyAlignment="1">
      <alignment horizontal="left" vertical="center" wrapText="1"/>
    </xf>
    <xf numFmtId="4" fontId="8" fillId="0" borderId="0" xfId="4" applyNumberFormat="1" applyFont="1" applyAlignment="1">
      <alignment horizontal="left" vertical="center"/>
    </xf>
    <xf numFmtId="0" fontId="0" fillId="8" borderId="0" xfId="0" applyFill="1" applyAlignment="1">
      <alignment horizontal="right" vertical="center"/>
    </xf>
    <xf numFmtId="0" fontId="0" fillId="8" borderId="0" xfId="0" applyFill="1" applyAlignment="1">
      <alignment vertical="center" wrapText="1"/>
    </xf>
    <xf numFmtId="2" fontId="0" fillId="8" borderId="0" xfId="0" applyNumberFormat="1" applyFill="1" applyAlignment="1">
      <alignment horizontal="right" vertical="center"/>
    </xf>
    <xf numFmtId="0" fontId="0" fillId="8" borderId="0" xfId="0" applyFill="1" applyAlignment="1">
      <alignment vertical="center"/>
    </xf>
    <xf numFmtId="0" fontId="0" fillId="8" borderId="0" xfId="0" applyFont="1" applyFill="1" applyAlignment="1">
      <alignment horizontal="right" vertical="center"/>
    </xf>
    <xf numFmtId="0" fontId="0" fillId="8" borderId="0" xfId="0" applyFont="1" applyFill="1" applyAlignment="1">
      <alignment vertical="center" wrapText="1"/>
    </xf>
    <xf numFmtId="2" fontId="0" fillId="8" borderId="0" xfId="0" applyNumberFormat="1" applyFont="1" applyFill="1" applyAlignment="1">
      <alignment horizontal="right" vertical="center"/>
    </xf>
    <xf numFmtId="0" fontId="0" fillId="8" borderId="0" xfId="0" applyFont="1" applyFill="1" applyAlignment="1">
      <alignment vertical="center"/>
    </xf>
    <xf numFmtId="2" fontId="0" fillId="8" borderId="0" xfId="0" quotePrefix="1" applyNumberFormat="1" applyFont="1" applyFill="1" applyAlignment="1">
      <alignment horizontal="right" vertical="center"/>
    </xf>
    <xf numFmtId="0" fontId="2" fillId="8" borderId="0" xfId="0" applyFont="1" applyFill="1" applyAlignment="1">
      <alignment horizontal="right" vertical="center"/>
    </xf>
    <xf numFmtId="0" fontId="2" fillId="8" borderId="0" xfId="0" applyFont="1" applyFill="1" applyAlignment="1">
      <alignment vertical="center" wrapText="1"/>
    </xf>
    <xf numFmtId="2" fontId="2" fillId="8" borderId="0" xfId="0" applyNumberFormat="1" applyFont="1" applyFill="1" applyAlignment="1">
      <alignment horizontal="right" vertical="center"/>
    </xf>
    <xf numFmtId="0" fontId="2" fillId="8" borderId="0" xfId="0" applyFont="1" applyFill="1" applyAlignment="1">
      <alignment vertical="center"/>
    </xf>
    <xf numFmtId="1" fontId="0" fillId="8" borderId="0" xfId="0" applyNumberFormat="1" applyFill="1" applyAlignment="1">
      <alignment horizontal="right" vertical="center"/>
    </xf>
    <xf numFmtId="1" fontId="0" fillId="8" borderId="0" xfId="0" applyNumberFormat="1" applyFont="1" applyFill="1" applyAlignment="1">
      <alignment horizontal="right" vertical="center"/>
    </xf>
    <xf numFmtId="4" fontId="5" fillId="0" borderId="0" xfId="2" applyNumberFormat="1" applyFont="1" applyAlignment="1" applyProtection="1">
      <alignment horizontal="center" vertical="center" wrapText="1"/>
      <protection hidden="1"/>
    </xf>
    <xf numFmtId="0" fontId="8" fillId="0" borderId="7" xfId="4" applyFont="1" applyFill="1" applyBorder="1" applyAlignment="1">
      <alignment horizontal="left" vertical="center" wrapText="1"/>
    </xf>
    <xf numFmtId="0" fontId="8" fillId="0" borderId="10" xfId="4" applyFont="1" applyFill="1" applyBorder="1" applyAlignment="1">
      <alignment horizontal="left" vertical="center" wrapText="1"/>
    </xf>
    <xf numFmtId="0" fontId="8" fillId="0" borderId="10" xfId="4" applyFont="1" applyFill="1" applyBorder="1" applyAlignment="1">
      <alignment horizontal="center" vertical="center" wrapText="1"/>
    </xf>
    <xf numFmtId="4" fontId="8" fillId="0" borderId="10" xfId="4" applyNumberFormat="1" applyFont="1" applyFill="1" applyBorder="1" applyAlignment="1">
      <alignment horizontal="right" vertical="center" wrapText="1"/>
    </xf>
    <xf numFmtId="4" fontId="8" fillId="0" borderId="10" xfId="4" applyNumberFormat="1" applyFont="1" applyFill="1" applyBorder="1" applyAlignment="1">
      <alignment horizontal="left" vertical="center" wrapText="1"/>
    </xf>
    <xf numFmtId="0" fontId="8" fillId="0" borderId="0" xfId="4" applyFont="1" applyFill="1" applyAlignment="1">
      <alignment vertical="center"/>
    </xf>
    <xf numFmtId="4" fontId="0" fillId="0" borderId="0" xfId="0" applyNumberFormat="1" applyAlignment="1">
      <alignment vertical="center" wrapText="1"/>
    </xf>
    <xf numFmtId="44" fontId="0" fillId="0" borderId="0" xfId="0" applyNumberFormat="1" applyAlignment="1">
      <alignment vertical="center" wrapText="1"/>
    </xf>
    <xf numFmtId="44" fontId="10" fillId="0" borderId="0" xfId="0" applyNumberFormat="1" applyFont="1" applyAlignment="1">
      <alignment vertical="center" wrapText="1"/>
    </xf>
    <xf numFmtId="4" fontId="10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4" fontId="11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 vertical="center" wrapText="1"/>
    </xf>
    <xf numFmtId="44" fontId="2" fillId="0" borderId="0" xfId="0" applyNumberFormat="1" applyFont="1" applyAlignment="1">
      <alignment vertical="center" wrapText="1"/>
    </xf>
    <xf numFmtId="0" fontId="13" fillId="9" borderId="0" xfId="4" applyFont="1" applyFill="1" applyAlignment="1">
      <alignment horizontal="center" vertical="center" wrapText="1"/>
    </xf>
    <xf numFmtId="4" fontId="13" fillId="9" borderId="0" xfId="4" applyNumberFormat="1" applyFont="1" applyFill="1" applyAlignment="1">
      <alignment horizontal="center" vertical="center" wrapText="1"/>
    </xf>
    <xf numFmtId="0" fontId="14" fillId="1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44" fontId="15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left" vertical="center" wrapText="1"/>
    </xf>
    <xf numFmtId="4" fontId="15" fillId="0" borderId="0" xfId="0" applyNumberFormat="1" applyFont="1" applyAlignment="1">
      <alignment vertical="center" wrapText="1"/>
    </xf>
    <xf numFmtId="44" fontId="14" fillId="0" borderId="0" xfId="0" applyNumberFormat="1" applyFont="1" applyAlignment="1">
      <alignment vertical="center"/>
    </xf>
    <xf numFmtId="10" fontId="15" fillId="10" borderId="0" xfId="0" applyNumberFormat="1" applyFont="1" applyFill="1" applyAlignment="1">
      <alignment horizontal="left" vertical="center"/>
    </xf>
    <xf numFmtId="0" fontId="15" fillId="10" borderId="0" xfId="0" applyFont="1" applyFill="1" applyAlignment="1">
      <alignment horizontal="left" vertical="center"/>
    </xf>
    <xf numFmtId="44" fontId="15" fillId="10" borderId="0" xfId="0" applyNumberFormat="1" applyFont="1" applyFill="1" applyAlignment="1">
      <alignment horizontal="left" vertical="center"/>
    </xf>
    <xf numFmtId="0" fontId="14" fillId="10" borderId="0" xfId="0" applyFont="1" applyFill="1" applyAlignment="1">
      <alignment vertical="center" wrapText="1"/>
    </xf>
    <xf numFmtId="0" fontId="15" fillId="10" borderId="0" xfId="0" applyFont="1" applyFill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0" fontId="15" fillId="10" borderId="0" xfId="0" applyFont="1" applyFill="1" applyAlignment="1">
      <alignment horizontal="left" vertical="center"/>
    </xf>
    <xf numFmtId="0" fontId="9" fillId="0" borderId="8" xfId="4" applyFont="1" applyBorder="1" applyAlignment="1">
      <alignment horizontal="left" vertical="center" wrapText="1"/>
    </xf>
    <xf numFmtId="0" fontId="9" fillId="0" borderId="9" xfId="4" applyFont="1" applyBorder="1" applyAlignment="1">
      <alignment horizontal="left" vertical="center" wrapText="1"/>
    </xf>
    <xf numFmtId="0" fontId="9" fillId="0" borderId="5" xfId="4" applyFont="1" applyBorder="1" applyAlignment="1">
      <alignment horizontal="left" vertical="center" wrapText="1"/>
    </xf>
    <xf numFmtId="0" fontId="9" fillId="0" borderId="6" xfId="4" applyFont="1" applyBorder="1" applyAlignment="1">
      <alignment horizontal="left" vertical="center" wrapText="1"/>
    </xf>
    <xf numFmtId="4" fontId="5" fillId="0" borderId="0" xfId="2" applyNumberFormat="1" applyFont="1" applyAlignment="1" applyProtection="1">
      <alignment horizontal="center" vertical="center" wrapText="1"/>
      <protection hidden="1"/>
    </xf>
    <xf numFmtId="10" fontId="15" fillId="10" borderId="0" xfId="0" applyNumberFormat="1" applyFont="1" applyFill="1" applyAlignment="1">
      <alignment horizontal="left" vertical="center"/>
    </xf>
    <xf numFmtId="4" fontId="5" fillId="0" borderId="0" xfId="2" applyNumberFormat="1" applyFont="1" applyAlignment="1" applyProtection="1">
      <alignment horizontal="left" vertical="center" wrapText="1"/>
      <protection hidden="1"/>
    </xf>
    <xf numFmtId="4" fontId="5" fillId="4" borderId="2" xfId="2" applyNumberFormat="1" applyFont="1" applyFill="1" applyBorder="1" applyAlignment="1" applyProtection="1">
      <alignment horizontal="left" vertical="center" wrapText="1"/>
      <protection hidden="1"/>
    </xf>
    <xf numFmtId="4" fontId="6" fillId="0" borderId="0" xfId="2" applyNumberFormat="1" applyFont="1" applyAlignment="1" applyProtection="1">
      <alignment horizontal="right" vertical="center" wrapText="1"/>
      <protection hidden="1"/>
    </xf>
  </cellXfs>
  <cellStyles count="5">
    <cellStyle name="Normal" xfId="0" builtinId="0"/>
    <cellStyle name="Normal 2" xfId="1" xr:uid="{1FED0A7F-6B1B-44A9-8212-7A0E11A82E83}"/>
    <cellStyle name="Normal 3" xfId="4" xr:uid="{D32E47F8-25A6-4A9B-9F7F-EBD711A75E83}"/>
    <cellStyle name="Normal_Planilhas Orçamentária_16-10-07" xfId="2" xr:uid="{64BDDEF1-E6A8-4F48-9B9F-7C81A9DC4DBE}"/>
    <cellStyle name="Vírgula 2 6" xfId="3" xr:uid="{39035EC5-89DF-4879-9141-ADAAD15C5A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190499</xdr:rowOff>
    </xdr:from>
    <xdr:to>
      <xdr:col>0</xdr:col>
      <xdr:colOff>1068458</xdr:colOff>
      <xdr:row>3</xdr:row>
      <xdr:rowOff>140804</xdr:rowOff>
    </xdr:to>
    <xdr:pic>
      <xdr:nvPicPr>
        <xdr:cNvPr id="5" name="Picture 1024" descr="Resultado de imagem para LOGO UNB">
          <a:extLst>
            <a:ext uri="{FF2B5EF4-FFF2-40B4-BE49-F238E27FC236}">
              <a16:creationId xmlns:a16="http://schemas.microsoft.com/office/drawing/2014/main" id="{40515D7B-9C30-44E0-A60A-599E79706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3047" b="23047"/>
        <a:stretch>
          <a:fillRect/>
        </a:stretch>
      </xdr:blipFill>
      <xdr:spPr bwMode="auto">
        <a:xfrm>
          <a:off x="74084" y="190499"/>
          <a:ext cx="994374" cy="6046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1159565</xdr:colOff>
      <xdr:row>1</xdr:row>
      <xdr:rowOff>35984</xdr:rowOff>
    </xdr:from>
    <xdr:to>
      <xdr:col>4</xdr:col>
      <xdr:colOff>2181225</xdr:colOff>
      <xdr:row>3</xdr:row>
      <xdr:rowOff>140804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A1636BC8-4221-420F-9882-26B2B525A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3065" y="226484"/>
          <a:ext cx="1021660" cy="5686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115496</xdr:colOff>
      <xdr:row>1</xdr:row>
      <xdr:rowOff>41413</xdr:rowOff>
    </xdr:from>
    <xdr:to>
      <xdr:col>1</xdr:col>
      <xdr:colOff>499027</xdr:colOff>
      <xdr:row>3</xdr:row>
      <xdr:rowOff>180975</xdr:rowOff>
    </xdr:to>
    <xdr:pic>
      <xdr:nvPicPr>
        <xdr:cNvPr id="4" name="Picture 1024" descr="Resultado de imagem para LOGO UNB">
          <a:extLst>
            <a:ext uri="{FF2B5EF4-FFF2-40B4-BE49-F238E27FC236}">
              <a16:creationId xmlns:a16="http://schemas.microsoft.com/office/drawing/2014/main" id="{A0B140B6-DF87-4C30-B4C4-8EC39BFC7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3047" b="23047"/>
        <a:stretch>
          <a:fillRect/>
        </a:stretch>
      </xdr:blipFill>
      <xdr:spPr bwMode="auto">
        <a:xfrm>
          <a:off x="115496" y="231913"/>
          <a:ext cx="1126481" cy="59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485223</xdr:colOff>
      <xdr:row>1</xdr:row>
      <xdr:rowOff>77398</xdr:rowOff>
    </xdr:from>
    <xdr:to>
      <xdr:col>10</xdr:col>
      <xdr:colOff>431939</xdr:colOff>
      <xdr:row>3</xdr:row>
      <xdr:rowOff>200026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3B2FF7A-7757-498D-A96C-2AEC2C538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9298" y="267898"/>
          <a:ext cx="1108766" cy="5798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7498A-D198-48B7-8C55-80DA011F6D9D}">
  <dimension ref="A1:T132"/>
  <sheetViews>
    <sheetView showGridLines="0" view="pageLayout" topLeftCell="A35" zoomScaleNormal="100" zoomScaleSheetLayoutView="100" workbookViewId="0">
      <selection activeCell="A42" sqref="A42"/>
    </sheetView>
  </sheetViews>
  <sheetFormatPr defaultRowHeight="12.75" x14ac:dyDescent="0.25"/>
  <cols>
    <col min="1" max="1" width="20.7109375" style="67" customWidth="1"/>
    <col min="2" max="2" width="36.5703125" style="67" customWidth="1"/>
    <col min="3" max="3" width="10.5703125" style="67" customWidth="1"/>
    <col min="4" max="4" width="9.28515625" style="74" customWidth="1"/>
    <col min="5" max="5" width="33.7109375" style="76" customWidth="1"/>
    <col min="6" max="16384" width="9.140625" style="67"/>
  </cols>
  <sheetData>
    <row r="1" spans="1:20" s="99" customFormat="1" ht="15" x14ac:dyDescent="0.25">
      <c r="B1" s="8"/>
      <c r="C1" s="8"/>
      <c r="D1" s="8"/>
      <c r="E1" s="100"/>
      <c r="F1" s="100"/>
      <c r="G1" s="100"/>
      <c r="H1" s="100"/>
      <c r="I1" s="100"/>
      <c r="J1" s="101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0" s="106" customFormat="1" ht="18" customHeight="1" x14ac:dyDescent="0.25">
      <c r="A2" s="121" t="s">
        <v>446</v>
      </c>
      <c r="B2" s="121"/>
      <c r="C2" s="121"/>
      <c r="D2" s="121"/>
      <c r="E2" s="121"/>
      <c r="F2" s="103"/>
      <c r="G2" s="103"/>
      <c r="H2" s="104"/>
      <c r="I2" s="104"/>
      <c r="J2" s="104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s="106" customFormat="1" ht="18" customHeight="1" x14ac:dyDescent="0.25">
      <c r="A3" s="121" t="s">
        <v>447</v>
      </c>
      <c r="B3" s="121"/>
      <c r="C3" s="121"/>
      <c r="D3" s="121"/>
      <c r="E3" s="121"/>
      <c r="F3" s="103"/>
      <c r="G3" s="103"/>
      <c r="H3" s="103"/>
      <c r="I3" s="103"/>
      <c r="J3" s="103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1:20" s="106" customFormat="1" ht="18" customHeight="1" x14ac:dyDescent="0.25">
      <c r="A4" s="121" t="s">
        <v>458</v>
      </c>
      <c r="B4" s="121"/>
      <c r="C4" s="121"/>
      <c r="D4" s="121"/>
      <c r="E4" s="121"/>
      <c r="F4" s="103"/>
      <c r="G4" s="103"/>
      <c r="H4" s="104"/>
      <c r="I4" s="104"/>
      <c r="J4" s="104"/>
      <c r="K4" s="105"/>
      <c r="L4" s="105"/>
      <c r="M4" s="105"/>
      <c r="N4" s="105"/>
      <c r="O4" s="105"/>
      <c r="P4" s="105"/>
      <c r="Q4" s="105"/>
      <c r="R4" s="105"/>
      <c r="S4" s="105"/>
      <c r="T4" s="105"/>
    </row>
    <row r="5" spans="1:20" s="99" customFormat="1" ht="15" x14ac:dyDescent="0.25">
      <c r="E5" s="100"/>
      <c r="F5" s="100"/>
      <c r="G5" s="100"/>
      <c r="H5" s="100"/>
      <c r="I5" s="100"/>
      <c r="J5" s="107"/>
    </row>
    <row r="6" spans="1:20" x14ac:dyDescent="0.25">
      <c r="A6" s="108" t="s">
        <v>186</v>
      </c>
      <c r="B6" s="108" t="s">
        <v>187</v>
      </c>
      <c r="C6" s="108" t="s">
        <v>188</v>
      </c>
      <c r="D6" s="109" t="s">
        <v>189</v>
      </c>
      <c r="E6" s="109" t="s">
        <v>429</v>
      </c>
    </row>
    <row r="7" spans="1:20" s="99" customFormat="1" ht="15" x14ac:dyDescent="0.25">
      <c r="E7" s="100"/>
      <c r="F7" s="100"/>
      <c r="G7" s="100"/>
      <c r="H7" s="100"/>
      <c r="I7" s="100"/>
      <c r="J7" s="107"/>
    </row>
    <row r="8" spans="1:20" s="114" customFormat="1" x14ac:dyDescent="0.25">
      <c r="A8" s="110" t="s">
        <v>448</v>
      </c>
      <c r="B8" s="117" t="s">
        <v>449</v>
      </c>
      <c r="C8" s="117"/>
      <c r="D8" s="117"/>
      <c r="E8" s="117"/>
      <c r="F8" s="111"/>
      <c r="G8" s="111"/>
      <c r="H8" s="111"/>
      <c r="I8" s="111"/>
      <c r="J8" s="112"/>
      <c r="K8" s="113"/>
      <c r="L8" s="113"/>
      <c r="M8" s="113"/>
      <c r="N8" s="113"/>
      <c r="O8" s="113"/>
      <c r="P8" s="113"/>
      <c r="Q8" s="113"/>
      <c r="R8" s="113"/>
      <c r="S8" s="113"/>
      <c r="T8" s="113"/>
    </row>
    <row r="9" spans="1:20" s="114" customFormat="1" x14ac:dyDescent="0.25">
      <c r="A9" s="110" t="s">
        <v>450</v>
      </c>
      <c r="B9" s="122" t="s">
        <v>185</v>
      </c>
      <c r="C9" s="122"/>
      <c r="D9" s="122"/>
      <c r="E9" s="118"/>
      <c r="F9" s="112"/>
      <c r="G9" s="112"/>
      <c r="H9" s="112"/>
      <c r="I9" s="112"/>
      <c r="J9" s="115"/>
      <c r="K9" s="113"/>
      <c r="L9" s="113"/>
      <c r="M9" s="113"/>
      <c r="N9" s="113"/>
      <c r="O9" s="113"/>
      <c r="P9" s="113"/>
      <c r="Q9" s="113"/>
      <c r="R9" s="113"/>
      <c r="S9" s="113"/>
      <c r="T9" s="113"/>
    </row>
    <row r="10" spans="1:20" s="114" customFormat="1" x14ac:dyDescent="0.25">
      <c r="A10" s="110" t="s">
        <v>451</v>
      </c>
      <c r="B10" s="122" t="s">
        <v>452</v>
      </c>
      <c r="C10" s="122"/>
      <c r="D10" s="122"/>
      <c r="E10" s="118"/>
      <c r="F10" s="112"/>
      <c r="G10" s="112"/>
      <c r="H10" s="112"/>
      <c r="I10" s="112"/>
      <c r="J10" s="115"/>
      <c r="K10" s="113"/>
      <c r="L10" s="113"/>
      <c r="M10" s="113"/>
      <c r="N10" s="113"/>
      <c r="O10" s="113"/>
      <c r="P10" s="113"/>
      <c r="Q10" s="113"/>
      <c r="R10" s="113"/>
      <c r="S10" s="113"/>
      <c r="T10" s="113"/>
    </row>
    <row r="11" spans="1:20" s="114" customFormat="1" ht="28.5" customHeight="1" x14ac:dyDescent="0.25">
      <c r="A11" s="110" t="s">
        <v>453</v>
      </c>
      <c r="B11" s="120" t="s">
        <v>454</v>
      </c>
      <c r="C11" s="120"/>
      <c r="D11" s="120"/>
      <c r="E11" s="120"/>
      <c r="F11" s="111"/>
      <c r="G11" s="111"/>
      <c r="H11" s="111"/>
      <c r="I11" s="111"/>
      <c r="J11" s="112"/>
      <c r="K11" s="113"/>
      <c r="L11" s="113"/>
      <c r="M11" s="113"/>
      <c r="N11" s="113"/>
      <c r="O11" s="113"/>
      <c r="P11" s="113"/>
      <c r="Q11" s="113"/>
      <c r="R11" s="113"/>
      <c r="S11" s="113"/>
      <c r="T11" s="113"/>
    </row>
    <row r="12" spans="1:20" s="114" customFormat="1" x14ac:dyDescent="0.25">
      <c r="A12" s="110" t="s">
        <v>455</v>
      </c>
      <c r="B12" s="116">
        <v>0.26929999999999998</v>
      </c>
      <c r="C12" s="117"/>
      <c r="D12" s="117"/>
      <c r="E12" s="118"/>
      <c r="F12" s="112"/>
      <c r="G12" s="112"/>
      <c r="H12" s="112"/>
      <c r="I12" s="112"/>
      <c r="J12" s="115"/>
      <c r="K12" s="113"/>
      <c r="L12" s="113"/>
      <c r="M12" s="113"/>
      <c r="N12" s="113"/>
      <c r="O12" s="113"/>
      <c r="P12" s="113"/>
      <c r="Q12" s="113"/>
      <c r="R12" s="113"/>
      <c r="S12" s="113"/>
      <c r="T12" s="113"/>
    </row>
    <row r="13" spans="1:20" s="114" customFormat="1" x14ac:dyDescent="0.25">
      <c r="A13" s="110" t="s">
        <v>456</v>
      </c>
      <c r="B13" s="116">
        <v>0.20930000000000001</v>
      </c>
      <c r="C13" s="117" t="s">
        <v>457</v>
      </c>
      <c r="D13" s="117"/>
      <c r="E13" s="118"/>
      <c r="F13" s="112"/>
      <c r="G13" s="112"/>
      <c r="H13" s="112"/>
      <c r="I13" s="112"/>
      <c r="J13" s="115"/>
      <c r="K13" s="113"/>
      <c r="L13" s="113"/>
      <c r="M13" s="113"/>
      <c r="N13" s="113"/>
      <c r="O13" s="113"/>
      <c r="P13" s="113"/>
      <c r="Q13" s="113"/>
      <c r="R13" s="113"/>
      <c r="S13" s="113"/>
      <c r="T13" s="113"/>
    </row>
    <row r="14" spans="1:20" s="99" customFormat="1" ht="15" x14ac:dyDescent="0.25"/>
    <row r="15" spans="1:20" x14ac:dyDescent="0.25">
      <c r="A15" s="108" t="s">
        <v>186</v>
      </c>
      <c r="B15" s="108" t="s">
        <v>187</v>
      </c>
      <c r="C15" s="108" t="s">
        <v>188</v>
      </c>
      <c r="D15" s="109" t="s">
        <v>189</v>
      </c>
      <c r="E15" s="109" t="s">
        <v>429</v>
      </c>
    </row>
    <row r="16" spans="1:20" x14ac:dyDescent="0.25">
      <c r="A16" s="68" t="s">
        <v>168</v>
      </c>
      <c r="B16" s="125" t="s">
        <v>169</v>
      </c>
      <c r="C16" s="126"/>
      <c r="D16" s="126"/>
      <c r="E16" s="126"/>
    </row>
    <row r="17" spans="1:5" x14ac:dyDescent="0.25">
      <c r="A17" s="69" t="s">
        <v>170</v>
      </c>
      <c r="B17" s="123" t="s">
        <v>171</v>
      </c>
      <c r="C17" s="124"/>
      <c r="D17" s="124"/>
      <c r="E17" s="124"/>
    </row>
    <row r="18" spans="1:5" ht="25.5" x14ac:dyDescent="0.25">
      <c r="A18" s="70" t="s">
        <v>190</v>
      </c>
      <c r="B18" s="71" t="s">
        <v>191</v>
      </c>
      <c r="C18" s="72" t="s">
        <v>192</v>
      </c>
      <c r="D18" s="73" t="s">
        <v>193</v>
      </c>
      <c r="E18" s="75" t="s">
        <v>430</v>
      </c>
    </row>
    <row r="19" spans="1:5" ht="25.5" x14ac:dyDescent="0.25">
      <c r="A19" s="70" t="s">
        <v>194</v>
      </c>
      <c r="B19" s="71" t="s">
        <v>195</v>
      </c>
      <c r="C19" s="72" t="s">
        <v>192</v>
      </c>
      <c r="D19" s="73">
        <f>Quantitativos!C21</f>
        <v>4</v>
      </c>
      <c r="E19" s="75" t="s">
        <v>431</v>
      </c>
    </row>
    <row r="20" spans="1:5" x14ac:dyDescent="0.25">
      <c r="A20" s="69" t="s">
        <v>197</v>
      </c>
      <c r="B20" s="123" t="s">
        <v>198</v>
      </c>
      <c r="C20" s="124"/>
      <c r="D20" s="124"/>
      <c r="E20" s="124"/>
    </row>
    <row r="21" spans="1:5" x14ac:dyDescent="0.25">
      <c r="A21" s="69" t="s">
        <v>199</v>
      </c>
      <c r="B21" s="123" t="s">
        <v>200</v>
      </c>
      <c r="C21" s="124"/>
      <c r="D21" s="124"/>
      <c r="E21" s="124"/>
    </row>
    <row r="22" spans="1:5" x14ac:dyDescent="0.25">
      <c r="A22" s="69" t="s">
        <v>201</v>
      </c>
      <c r="B22" s="123" t="s">
        <v>202</v>
      </c>
      <c r="C22" s="124"/>
      <c r="D22" s="124"/>
      <c r="E22" s="124"/>
    </row>
    <row r="23" spans="1:5" x14ac:dyDescent="0.25">
      <c r="A23" s="69" t="s">
        <v>203</v>
      </c>
      <c r="B23" s="123" t="s">
        <v>204</v>
      </c>
      <c r="C23" s="124"/>
      <c r="D23" s="124"/>
      <c r="E23" s="124"/>
    </row>
    <row r="24" spans="1:5" ht="38.25" x14ac:dyDescent="0.25">
      <c r="A24" s="70" t="s">
        <v>205</v>
      </c>
      <c r="B24" s="71" t="s">
        <v>206</v>
      </c>
      <c r="C24" s="72" t="s">
        <v>207</v>
      </c>
      <c r="D24" s="73" t="s">
        <v>208</v>
      </c>
      <c r="E24" s="75" t="s">
        <v>432</v>
      </c>
    </row>
    <row r="25" spans="1:5" x14ac:dyDescent="0.25">
      <c r="A25" s="69" t="s">
        <v>209</v>
      </c>
      <c r="B25" s="123" t="s">
        <v>210</v>
      </c>
      <c r="C25" s="124"/>
      <c r="D25" s="124"/>
      <c r="E25" s="124"/>
    </row>
    <row r="26" spans="1:5" ht="25.5" x14ac:dyDescent="0.25">
      <c r="A26" s="70" t="s">
        <v>211</v>
      </c>
      <c r="B26" s="71" t="s">
        <v>212</v>
      </c>
      <c r="C26" s="72" t="s">
        <v>192</v>
      </c>
      <c r="D26" s="73" t="s">
        <v>213</v>
      </c>
      <c r="E26" s="75" t="s">
        <v>432</v>
      </c>
    </row>
    <row r="27" spans="1:5" ht="25.5" x14ac:dyDescent="0.25">
      <c r="A27" s="70" t="s">
        <v>214</v>
      </c>
      <c r="B27" s="71" t="s">
        <v>215</v>
      </c>
      <c r="C27" s="72" t="s">
        <v>192</v>
      </c>
      <c r="D27" s="73" t="s">
        <v>216</v>
      </c>
      <c r="E27" s="75" t="s">
        <v>432</v>
      </c>
    </row>
    <row r="28" spans="1:5" ht="25.5" x14ac:dyDescent="0.25">
      <c r="A28" s="70" t="s">
        <v>217</v>
      </c>
      <c r="B28" s="71" t="s">
        <v>218</v>
      </c>
      <c r="C28" s="72" t="s">
        <v>192</v>
      </c>
      <c r="D28" s="73" t="s">
        <v>219</v>
      </c>
      <c r="E28" s="75" t="s">
        <v>432</v>
      </c>
    </row>
    <row r="29" spans="1:5" ht="38.25" x14ac:dyDescent="0.25">
      <c r="A29" s="70" t="s">
        <v>205</v>
      </c>
      <c r="B29" s="71" t="s">
        <v>206</v>
      </c>
      <c r="C29" s="72" t="s">
        <v>207</v>
      </c>
      <c r="D29" s="73" t="s">
        <v>220</v>
      </c>
      <c r="E29" s="75" t="s">
        <v>432</v>
      </c>
    </row>
    <row r="30" spans="1:5" ht="38.25" x14ac:dyDescent="0.25">
      <c r="A30" s="70" t="s">
        <v>221</v>
      </c>
      <c r="B30" s="71" t="s">
        <v>222</v>
      </c>
      <c r="C30" s="72" t="s">
        <v>192</v>
      </c>
      <c r="D30" s="73" t="s">
        <v>219</v>
      </c>
      <c r="E30" s="75" t="s">
        <v>432</v>
      </c>
    </row>
    <row r="31" spans="1:5" ht="25.5" x14ac:dyDescent="0.25">
      <c r="A31" s="70" t="s">
        <v>223</v>
      </c>
      <c r="B31" s="71" t="s">
        <v>224</v>
      </c>
      <c r="C31" s="72" t="s">
        <v>192</v>
      </c>
      <c r="D31" s="73" t="s">
        <v>213</v>
      </c>
      <c r="E31" s="75" t="s">
        <v>432</v>
      </c>
    </row>
    <row r="32" spans="1:5" ht="25.5" x14ac:dyDescent="0.25">
      <c r="A32" s="70" t="s">
        <v>225</v>
      </c>
      <c r="B32" s="71" t="s">
        <v>226</v>
      </c>
      <c r="C32" s="72" t="s">
        <v>192</v>
      </c>
      <c r="D32" s="73" t="s">
        <v>213</v>
      </c>
      <c r="E32" s="75" t="s">
        <v>432</v>
      </c>
    </row>
    <row r="33" spans="1:5" ht="25.5" x14ac:dyDescent="0.25">
      <c r="A33" s="70" t="s">
        <v>227</v>
      </c>
      <c r="B33" s="71" t="s">
        <v>228</v>
      </c>
      <c r="C33" s="72" t="s">
        <v>192</v>
      </c>
      <c r="D33" s="73" t="s">
        <v>213</v>
      </c>
      <c r="E33" s="75" t="s">
        <v>432</v>
      </c>
    </row>
    <row r="34" spans="1:5" x14ac:dyDescent="0.25">
      <c r="A34" s="69" t="s">
        <v>84</v>
      </c>
      <c r="B34" s="123" t="s">
        <v>87</v>
      </c>
      <c r="C34" s="124"/>
      <c r="D34" s="124"/>
      <c r="E34" s="124"/>
    </row>
    <row r="35" spans="1:5" x14ac:dyDescent="0.25">
      <c r="A35" s="69" t="s">
        <v>229</v>
      </c>
      <c r="B35" s="123" t="s">
        <v>230</v>
      </c>
      <c r="C35" s="124"/>
      <c r="D35" s="124"/>
      <c r="E35" s="124"/>
    </row>
    <row r="36" spans="1:5" x14ac:dyDescent="0.25">
      <c r="A36" s="69" t="s">
        <v>231</v>
      </c>
      <c r="B36" s="123" t="s">
        <v>232</v>
      </c>
      <c r="C36" s="124"/>
      <c r="D36" s="124"/>
      <c r="E36" s="124"/>
    </row>
    <row r="37" spans="1:5" ht="38.25" x14ac:dyDescent="0.25">
      <c r="A37" s="70" t="s">
        <v>233</v>
      </c>
      <c r="B37" s="71" t="s">
        <v>234</v>
      </c>
      <c r="C37" s="72" t="s">
        <v>235</v>
      </c>
      <c r="D37" s="73">
        <f>Quantitativos!K28</f>
        <v>14.81</v>
      </c>
      <c r="E37" s="75" t="s">
        <v>65</v>
      </c>
    </row>
    <row r="38" spans="1:5" x14ac:dyDescent="0.25">
      <c r="A38" s="69" t="s">
        <v>126</v>
      </c>
      <c r="B38" s="123" t="s">
        <v>236</v>
      </c>
      <c r="C38" s="124"/>
      <c r="D38" s="124"/>
      <c r="E38" s="124"/>
    </row>
    <row r="39" spans="1:5" x14ac:dyDescent="0.25">
      <c r="A39" s="69" t="s">
        <v>237</v>
      </c>
      <c r="B39" s="123" t="s">
        <v>238</v>
      </c>
      <c r="C39" s="124"/>
      <c r="D39" s="124"/>
      <c r="E39" s="124"/>
    </row>
    <row r="40" spans="1:5" ht="38.25" x14ac:dyDescent="0.25">
      <c r="A40" s="70" t="s">
        <v>239</v>
      </c>
      <c r="B40" s="71" t="s">
        <v>240</v>
      </c>
      <c r="C40" s="72" t="s">
        <v>241</v>
      </c>
      <c r="D40" s="73">
        <f>Quantitativos!J36</f>
        <v>110.83</v>
      </c>
      <c r="E40" s="75" t="s">
        <v>65</v>
      </c>
    </row>
    <row r="41" spans="1:5" x14ac:dyDescent="0.25">
      <c r="A41" s="69" t="s">
        <v>86</v>
      </c>
      <c r="B41" s="123" t="s">
        <v>85</v>
      </c>
      <c r="C41" s="124"/>
      <c r="D41" s="124"/>
      <c r="E41" s="124"/>
    </row>
    <row r="42" spans="1:5" ht="25.5" x14ac:dyDescent="0.25">
      <c r="A42" s="70" t="s">
        <v>242</v>
      </c>
      <c r="B42" s="71" t="s">
        <v>243</v>
      </c>
      <c r="C42" s="72" t="s">
        <v>241</v>
      </c>
      <c r="D42" s="73">
        <f>Quantitativos!J43</f>
        <v>2.5</v>
      </c>
      <c r="E42" s="75" t="s">
        <v>65</v>
      </c>
    </row>
    <row r="43" spans="1:5" x14ac:dyDescent="0.25">
      <c r="A43" s="69" t="s">
        <v>244</v>
      </c>
      <c r="B43" s="123" t="s">
        <v>245</v>
      </c>
      <c r="C43" s="124"/>
      <c r="D43" s="124"/>
      <c r="E43" s="124"/>
    </row>
    <row r="44" spans="1:5" x14ac:dyDescent="0.25">
      <c r="A44" s="69" t="s">
        <v>116</v>
      </c>
      <c r="B44" s="123" t="s">
        <v>246</v>
      </c>
      <c r="C44" s="124"/>
      <c r="D44" s="124"/>
      <c r="E44" s="124"/>
    </row>
    <row r="45" spans="1:5" ht="102" x14ac:dyDescent="0.25">
      <c r="A45" s="70" t="s">
        <v>247</v>
      </c>
      <c r="B45" s="71" t="s">
        <v>248</v>
      </c>
      <c r="C45" s="72" t="s">
        <v>241</v>
      </c>
      <c r="D45" s="73" t="s">
        <v>249</v>
      </c>
      <c r="E45" s="75" t="s">
        <v>118</v>
      </c>
    </row>
    <row r="46" spans="1:5" ht="76.5" x14ac:dyDescent="0.25">
      <c r="A46" s="70" t="s">
        <v>250</v>
      </c>
      <c r="B46" s="71" t="s">
        <v>251</v>
      </c>
      <c r="C46" s="72" t="s">
        <v>235</v>
      </c>
      <c r="D46" s="73" t="s">
        <v>252</v>
      </c>
      <c r="E46" s="75" t="s">
        <v>118</v>
      </c>
    </row>
    <row r="47" spans="1:5" ht="76.5" x14ac:dyDescent="0.25">
      <c r="A47" s="70" t="s">
        <v>253</v>
      </c>
      <c r="B47" s="71" t="s">
        <v>254</v>
      </c>
      <c r="C47" s="72" t="s">
        <v>255</v>
      </c>
      <c r="D47" s="73" t="s">
        <v>256</v>
      </c>
      <c r="E47" s="75" t="s">
        <v>435</v>
      </c>
    </row>
    <row r="48" spans="1:5" ht="76.5" x14ac:dyDescent="0.25">
      <c r="A48" s="70" t="s">
        <v>257</v>
      </c>
      <c r="B48" s="71" t="s">
        <v>258</v>
      </c>
      <c r="C48" s="72" t="s">
        <v>255</v>
      </c>
      <c r="D48" s="73" t="s">
        <v>259</v>
      </c>
      <c r="E48" s="75" t="s">
        <v>435</v>
      </c>
    </row>
    <row r="49" spans="1:5" ht="76.5" x14ac:dyDescent="0.25">
      <c r="A49" s="70" t="s">
        <v>260</v>
      </c>
      <c r="B49" s="71" t="s">
        <v>261</v>
      </c>
      <c r="C49" s="72" t="s">
        <v>255</v>
      </c>
      <c r="D49" s="73" t="s">
        <v>262</v>
      </c>
      <c r="E49" s="75" t="s">
        <v>435</v>
      </c>
    </row>
    <row r="50" spans="1:5" ht="76.5" x14ac:dyDescent="0.25">
      <c r="A50" s="70" t="s">
        <v>263</v>
      </c>
      <c r="B50" s="71" t="s">
        <v>264</v>
      </c>
      <c r="C50" s="72" t="s">
        <v>255</v>
      </c>
      <c r="D50" s="73" t="s">
        <v>265</v>
      </c>
      <c r="E50" s="75" t="s">
        <v>435</v>
      </c>
    </row>
    <row r="51" spans="1:5" x14ac:dyDescent="0.25">
      <c r="A51" s="69" t="s">
        <v>108</v>
      </c>
      <c r="B51" s="123" t="s">
        <v>266</v>
      </c>
      <c r="C51" s="124"/>
      <c r="D51" s="124"/>
      <c r="E51" s="124"/>
    </row>
    <row r="52" spans="1:5" ht="76.5" x14ac:dyDescent="0.25">
      <c r="A52" s="70" t="s">
        <v>267</v>
      </c>
      <c r="B52" s="71" t="s">
        <v>268</v>
      </c>
      <c r="C52" s="72" t="s">
        <v>241</v>
      </c>
      <c r="D52" s="73" t="s">
        <v>269</v>
      </c>
      <c r="E52" s="75" t="s">
        <v>113</v>
      </c>
    </row>
    <row r="53" spans="1:5" ht="51" x14ac:dyDescent="0.25">
      <c r="A53" s="70" t="s">
        <v>270</v>
      </c>
      <c r="B53" s="71" t="s">
        <v>271</v>
      </c>
      <c r="C53" s="72" t="s">
        <v>255</v>
      </c>
      <c r="D53" s="73" t="s">
        <v>272</v>
      </c>
      <c r="E53" s="75" t="s">
        <v>114</v>
      </c>
    </row>
    <row r="54" spans="1:5" ht="51" x14ac:dyDescent="0.25">
      <c r="A54" s="70" t="s">
        <v>273</v>
      </c>
      <c r="B54" s="71" t="s">
        <v>274</v>
      </c>
      <c r="C54" s="72" t="s">
        <v>255</v>
      </c>
      <c r="D54" s="73" t="s">
        <v>275</v>
      </c>
      <c r="E54" s="75" t="s">
        <v>114</v>
      </c>
    </row>
    <row r="55" spans="1:5" ht="51" x14ac:dyDescent="0.25">
      <c r="A55" s="70" t="s">
        <v>276</v>
      </c>
      <c r="B55" s="71" t="s">
        <v>277</v>
      </c>
      <c r="C55" s="72" t="s">
        <v>255</v>
      </c>
      <c r="D55" s="73" t="s">
        <v>278</v>
      </c>
      <c r="E55" s="75" t="s">
        <v>114</v>
      </c>
    </row>
    <row r="56" spans="1:5" ht="51" x14ac:dyDescent="0.25">
      <c r="A56" s="70" t="s">
        <v>279</v>
      </c>
      <c r="B56" s="71" t="s">
        <v>280</v>
      </c>
      <c r="C56" s="72" t="s">
        <v>255</v>
      </c>
      <c r="D56" s="73" t="s">
        <v>281</v>
      </c>
      <c r="E56" s="75" t="s">
        <v>114</v>
      </c>
    </row>
    <row r="57" spans="1:5" ht="63.75" x14ac:dyDescent="0.25">
      <c r="A57" s="70" t="s">
        <v>282</v>
      </c>
      <c r="B57" s="71" t="s">
        <v>283</v>
      </c>
      <c r="C57" s="72" t="s">
        <v>235</v>
      </c>
      <c r="D57" s="73" t="s">
        <v>284</v>
      </c>
      <c r="E57" s="75" t="s">
        <v>113</v>
      </c>
    </row>
    <row r="58" spans="1:5" x14ac:dyDescent="0.25">
      <c r="A58" s="69" t="s">
        <v>122</v>
      </c>
      <c r="B58" s="123" t="s">
        <v>285</v>
      </c>
      <c r="C58" s="124"/>
      <c r="D58" s="124"/>
      <c r="E58" s="124"/>
    </row>
    <row r="59" spans="1:5" ht="76.5" x14ac:dyDescent="0.25">
      <c r="A59" s="70" t="s">
        <v>286</v>
      </c>
      <c r="B59" s="71" t="s">
        <v>287</v>
      </c>
      <c r="C59" s="72" t="s">
        <v>241</v>
      </c>
      <c r="D59" s="73" t="s">
        <v>288</v>
      </c>
      <c r="E59" s="75" t="s">
        <v>124</v>
      </c>
    </row>
    <row r="60" spans="1:5" ht="89.25" x14ac:dyDescent="0.25">
      <c r="A60" s="70" t="s">
        <v>289</v>
      </c>
      <c r="B60" s="71" t="s">
        <v>290</v>
      </c>
      <c r="C60" s="72" t="s">
        <v>235</v>
      </c>
      <c r="D60" s="73" t="s">
        <v>291</v>
      </c>
      <c r="E60" s="75" t="s">
        <v>124</v>
      </c>
    </row>
    <row r="61" spans="1:5" ht="76.5" x14ac:dyDescent="0.25">
      <c r="A61" s="70" t="s">
        <v>253</v>
      </c>
      <c r="B61" s="71" t="s">
        <v>254</v>
      </c>
      <c r="C61" s="72" t="s">
        <v>255</v>
      </c>
      <c r="D61" s="73" t="s">
        <v>292</v>
      </c>
      <c r="E61" s="75" t="s">
        <v>125</v>
      </c>
    </row>
    <row r="62" spans="1:5" ht="76.5" x14ac:dyDescent="0.25">
      <c r="A62" s="70" t="s">
        <v>293</v>
      </c>
      <c r="B62" s="71" t="s">
        <v>294</v>
      </c>
      <c r="C62" s="72" t="s">
        <v>255</v>
      </c>
      <c r="D62" s="73" t="s">
        <v>295</v>
      </c>
      <c r="E62" s="75" t="s">
        <v>125</v>
      </c>
    </row>
    <row r="63" spans="1:5" ht="76.5" x14ac:dyDescent="0.25">
      <c r="A63" s="70" t="s">
        <v>296</v>
      </c>
      <c r="B63" s="71" t="s">
        <v>297</v>
      </c>
      <c r="C63" s="72" t="s">
        <v>255</v>
      </c>
      <c r="D63" s="73" t="s">
        <v>298</v>
      </c>
      <c r="E63" s="75" t="s">
        <v>125</v>
      </c>
    </row>
    <row r="64" spans="1:5" ht="76.5" x14ac:dyDescent="0.25">
      <c r="A64" s="70" t="s">
        <v>257</v>
      </c>
      <c r="B64" s="71" t="s">
        <v>258</v>
      </c>
      <c r="C64" s="72" t="s">
        <v>255</v>
      </c>
      <c r="D64" s="73" t="s">
        <v>299</v>
      </c>
      <c r="E64" s="75" t="s">
        <v>125</v>
      </c>
    </row>
    <row r="65" spans="1:5" ht="76.5" x14ac:dyDescent="0.25">
      <c r="A65" s="70" t="s">
        <v>260</v>
      </c>
      <c r="B65" s="71" t="s">
        <v>261</v>
      </c>
      <c r="C65" s="72" t="s">
        <v>255</v>
      </c>
      <c r="D65" s="73" t="s">
        <v>300</v>
      </c>
      <c r="E65" s="75" t="s">
        <v>125</v>
      </c>
    </row>
    <row r="66" spans="1:5" ht="76.5" x14ac:dyDescent="0.25">
      <c r="A66" s="70" t="s">
        <v>263</v>
      </c>
      <c r="B66" s="71" t="s">
        <v>264</v>
      </c>
      <c r="C66" s="72" t="s">
        <v>255</v>
      </c>
      <c r="D66" s="73" t="s">
        <v>301</v>
      </c>
      <c r="E66" s="75" t="s">
        <v>125</v>
      </c>
    </row>
    <row r="67" spans="1:5" ht="76.5" x14ac:dyDescent="0.25">
      <c r="A67" s="70" t="s">
        <v>302</v>
      </c>
      <c r="B67" s="71" t="s">
        <v>303</v>
      </c>
      <c r="C67" s="72" t="s">
        <v>255</v>
      </c>
      <c r="D67" s="73" t="s">
        <v>304</v>
      </c>
      <c r="E67" s="75" t="s">
        <v>125</v>
      </c>
    </row>
    <row r="68" spans="1:5" x14ac:dyDescent="0.25">
      <c r="A68" s="69" t="s">
        <v>305</v>
      </c>
      <c r="B68" s="123" t="s">
        <v>306</v>
      </c>
      <c r="C68" s="124"/>
      <c r="D68" s="124"/>
      <c r="E68" s="124"/>
    </row>
    <row r="69" spans="1:5" ht="76.5" x14ac:dyDescent="0.25">
      <c r="A69" s="70" t="s">
        <v>307</v>
      </c>
      <c r="B69" s="71" t="s">
        <v>308</v>
      </c>
      <c r="C69" s="72" t="s">
        <v>241</v>
      </c>
      <c r="D69" s="73" t="s">
        <v>309</v>
      </c>
      <c r="E69" s="75" t="s">
        <v>436</v>
      </c>
    </row>
    <row r="70" spans="1:5" x14ac:dyDescent="0.25">
      <c r="A70" s="69" t="s">
        <v>1</v>
      </c>
      <c r="B70" s="123" t="s">
        <v>3</v>
      </c>
      <c r="C70" s="124"/>
      <c r="D70" s="124"/>
      <c r="E70" s="124"/>
    </row>
    <row r="71" spans="1:5" x14ac:dyDescent="0.25">
      <c r="A71" s="69" t="s">
        <v>4</v>
      </c>
      <c r="B71" s="123" t="s">
        <v>2</v>
      </c>
      <c r="C71" s="124"/>
      <c r="D71" s="124"/>
      <c r="E71" s="124"/>
    </row>
    <row r="72" spans="1:5" x14ac:dyDescent="0.25">
      <c r="A72" s="69" t="s">
        <v>5</v>
      </c>
      <c r="B72" s="123" t="s">
        <v>310</v>
      </c>
      <c r="C72" s="124"/>
      <c r="D72" s="124"/>
      <c r="E72" s="124"/>
    </row>
    <row r="73" spans="1:5" x14ac:dyDescent="0.25">
      <c r="A73" s="69" t="s">
        <v>311</v>
      </c>
      <c r="B73" s="123" t="s">
        <v>312</v>
      </c>
      <c r="C73" s="124"/>
      <c r="D73" s="124"/>
      <c r="E73" s="124"/>
    </row>
    <row r="74" spans="1:5" ht="102" x14ac:dyDescent="0.25">
      <c r="A74" s="70" t="s">
        <v>313</v>
      </c>
      <c r="B74" s="71" t="s">
        <v>314</v>
      </c>
      <c r="C74" s="72" t="s">
        <v>241</v>
      </c>
      <c r="D74" s="73">
        <f>Quantitativos!J61</f>
        <v>207.16</v>
      </c>
      <c r="E74" s="75" t="s">
        <v>65</v>
      </c>
    </row>
    <row r="75" spans="1:5" x14ac:dyDescent="0.25">
      <c r="A75" s="69" t="s">
        <v>62</v>
      </c>
      <c r="B75" s="123" t="s">
        <v>315</v>
      </c>
      <c r="C75" s="124"/>
      <c r="D75" s="124"/>
      <c r="E75" s="124"/>
    </row>
    <row r="76" spans="1:5" ht="38.25" x14ac:dyDescent="0.25">
      <c r="A76" s="70" t="s">
        <v>316</v>
      </c>
      <c r="B76" s="71" t="s">
        <v>317</v>
      </c>
      <c r="C76" s="72" t="s">
        <v>241</v>
      </c>
      <c r="D76" s="73">
        <f>Quantitativos!J68</f>
        <v>145.93</v>
      </c>
      <c r="E76" s="75" t="s">
        <v>65</v>
      </c>
    </row>
    <row r="77" spans="1:5" x14ac:dyDescent="0.25">
      <c r="A77" s="69" t="s">
        <v>56</v>
      </c>
      <c r="B77" s="123" t="s">
        <v>318</v>
      </c>
      <c r="C77" s="124"/>
      <c r="D77" s="124"/>
      <c r="E77" s="124"/>
    </row>
    <row r="78" spans="1:5" ht="51" x14ac:dyDescent="0.25">
      <c r="A78" s="70" t="s">
        <v>319</v>
      </c>
      <c r="B78" s="71" t="s">
        <v>320</v>
      </c>
      <c r="C78" s="72" t="s">
        <v>207</v>
      </c>
      <c r="D78" s="73">
        <f>Quantitativos!J78</f>
        <v>21.15</v>
      </c>
      <c r="E78" s="75" t="s">
        <v>65</v>
      </c>
    </row>
    <row r="79" spans="1:5" ht="51" x14ac:dyDescent="0.25">
      <c r="A79" s="70" t="s">
        <v>321</v>
      </c>
      <c r="B79" s="71" t="s">
        <v>322</v>
      </c>
      <c r="C79" s="72" t="s">
        <v>207</v>
      </c>
      <c r="D79" s="73">
        <f>Quantitativos!I86</f>
        <v>63.45</v>
      </c>
      <c r="E79" s="75" t="s">
        <v>65</v>
      </c>
    </row>
    <row r="80" spans="1:5" x14ac:dyDescent="0.25">
      <c r="A80" s="69" t="s">
        <v>323</v>
      </c>
      <c r="B80" s="123" t="s">
        <v>324</v>
      </c>
      <c r="C80" s="124"/>
      <c r="D80" s="124"/>
      <c r="E80" s="124"/>
    </row>
    <row r="81" spans="1:5" x14ac:dyDescent="0.25">
      <c r="A81" s="69" t="s">
        <v>58</v>
      </c>
      <c r="B81" s="123" t="s">
        <v>325</v>
      </c>
      <c r="C81" s="124"/>
      <c r="D81" s="124"/>
      <c r="E81" s="124"/>
    </row>
    <row r="82" spans="1:5" x14ac:dyDescent="0.25">
      <c r="A82" s="69" t="s">
        <v>326</v>
      </c>
      <c r="B82" s="123" t="s">
        <v>327</v>
      </c>
      <c r="C82" s="124"/>
      <c r="D82" s="124"/>
      <c r="E82" s="124"/>
    </row>
    <row r="83" spans="1:5" ht="51" x14ac:dyDescent="0.25">
      <c r="A83" s="70" t="s">
        <v>328</v>
      </c>
      <c r="B83" s="71" t="s">
        <v>329</v>
      </c>
      <c r="C83" s="72" t="s">
        <v>207</v>
      </c>
      <c r="D83" s="73">
        <f>Quantitativos!I94</f>
        <v>63.45</v>
      </c>
      <c r="E83" s="75" t="s">
        <v>65</v>
      </c>
    </row>
    <row r="84" spans="1:5" x14ac:dyDescent="0.25">
      <c r="A84" s="69" t="s">
        <v>23</v>
      </c>
      <c r="B84" s="123" t="s">
        <v>330</v>
      </c>
      <c r="C84" s="124"/>
      <c r="D84" s="124"/>
      <c r="E84" s="124"/>
    </row>
    <row r="85" spans="1:5" x14ac:dyDescent="0.25">
      <c r="A85" s="69" t="s">
        <v>331</v>
      </c>
      <c r="B85" s="123" t="s">
        <v>332</v>
      </c>
      <c r="C85" s="124"/>
      <c r="D85" s="124"/>
      <c r="E85" s="124"/>
    </row>
    <row r="86" spans="1:5" ht="51" x14ac:dyDescent="0.25">
      <c r="A86" s="70" t="s">
        <v>333</v>
      </c>
      <c r="B86" s="71" t="s">
        <v>334</v>
      </c>
      <c r="C86" s="72" t="s">
        <v>192</v>
      </c>
      <c r="D86" s="73" t="s">
        <v>216</v>
      </c>
      <c r="E86" s="75" t="s">
        <v>134</v>
      </c>
    </row>
    <row r="87" spans="1:5" ht="51" x14ac:dyDescent="0.25">
      <c r="A87" s="70" t="s">
        <v>335</v>
      </c>
      <c r="B87" s="71" t="s">
        <v>336</v>
      </c>
      <c r="C87" s="72" t="s">
        <v>192</v>
      </c>
      <c r="D87" s="73" t="s">
        <v>213</v>
      </c>
      <c r="E87" s="75" t="s">
        <v>134</v>
      </c>
    </row>
    <row r="88" spans="1:5" ht="51" x14ac:dyDescent="0.25">
      <c r="A88" s="70" t="s">
        <v>337</v>
      </c>
      <c r="B88" s="71" t="s">
        <v>338</v>
      </c>
      <c r="C88" s="72" t="s">
        <v>192</v>
      </c>
      <c r="D88" s="73" t="s">
        <v>213</v>
      </c>
      <c r="E88" s="75" t="s">
        <v>134</v>
      </c>
    </row>
    <row r="89" spans="1:5" x14ac:dyDescent="0.25">
      <c r="A89" s="69" t="s">
        <v>339</v>
      </c>
      <c r="B89" s="123" t="s">
        <v>340</v>
      </c>
      <c r="C89" s="124"/>
      <c r="D89" s="124"/>
      <c r="E89" s="124"/>
    </row>
    <row r="90" spans="1:5" ht="63.75" x14ac:dyDescent="0.25">
      <c r="A90" s="70" t="s">
        <v>341</v>
      </c>
      <c r="B90" s="71" t="s">
        <v>342</v>
      </c>
      <c r="C90" s="72" t="s">
        <v>192</v>
      </c>
      <c r="D90" s="73" t="s">
        <v>213</v>
      </c>
      <c r="E90" s="75" t="s">
        <v>134</v>
      </c>
    </row>
    <row r="91" spans="1:5" x14ac:dyDescent="0.25">
      <c r="A91" s="69" t="s">
        <v>343</v>
      </c>
      <c r="B91" s="123" t="s">
        <v>344</v>
      </c>
      <c r="C91" s="124"/>
      <c r="D91" s="124"/>
      <c r="E91" s="124"/>
    </row>
    <row r="92" spans="1:5" ht="63.75" x14ac:dyDescent="0.25">
      <c r="A92" s="70" t="s">
        <v>345</v>
      </c>
      <c r="B92" s="71" t="s">
        <v>346</v>
      </c>
      <c r="C92" s="72" t="s">
        <v>241</v>
      </c>
      <c r="D92" s="73" t="s">
        <v>347</v>
      </c>
      <c r="E92" s="75" t="s">
        <v>135</v>
      </c>
    </row>
    <row r="93" spans="1:5" x14ac:dyDescent="0.25">
      <c r="A93" s="69" t="s">
        <v>348</v>
      </c>
      <c r="B93" s="123" t="s">
        <v>349</v>
      </c>
      <c r="C93" s="124"/>
      <c r="D93" s="124"/>
      <c r="E93" s="124"/>
    </row>
    <row r="94" spans="1:5" ht="51" x14ac:dyDescent="0.25">
      <c r="A94" s="70" t="s">
        <v>350</v>
      </c>
      <c r="B94" s="71" t="s">
        <v>351</v>
      </c>
      <c r="C94" s="72" t="s">
        <v>192</v>
      </c>
      <c r="D94" s="73" t="s">
        <v>213</v>
      </c>
      <c r="E94" s="75" t="s">
        <v>134</v>
      </c>
    </row>
    <row r="95" spans="1:5" x14ac:dyDescent="0.25">
      <c r="A95" s="69" t="s">
        <v>352</v>
      </c>
      <c r="B95" s="123" t="s">
        <v>353</v>
      </c>
      <c r="C95" s="124"/>
      <c r="D95" s="124"/>
      <c r="E95" s="124"/>
    </row>
    <row r="96" spans="1:5" ht="38.25" x14ac:dyDescent="0.25">
      <c r="A96" s="70" t="s">
        <v>354</v>
      </c>
      <c r="B96" s="71" t="s">
        <v>355</v>
      </c>
      <c r="C96" s="72" t="s">
        <v>192</v>
      </c>
      <c r="D96" s="73" t="s">
        <v>196</v>
      </c>
      <c r="E96" s="75" t="s">
        <v>134</v>
      </c>
    </row>
    <row r="97" spans="1:5" x14ac:dyDescent="0.25">
      <c r="A97" s="69" t="s">
        <v>356</v>
      </c>
      <c r="B97" s="123" t="s">
        <v>357</v>
      </c>
      <c r="C97" s="124"/>
      <c r="D97" s="124"/>
      <c r="E97" s="124"/>
    </row>
    <row r="98" spans="1:5" ht="38.25" x14ac:dyDescent="0.25">
      <c r="A98" s="70" t="s">
        <v>358</v>
      </c>
      <c r="B98" s="71" t="s">
        <v>359</v>
      </c>
      <c r="C98" s="72" t="s">
        <v>192</v>
      </c>
      <c r="D98" s="73" t="s">
        <v>360</v>
      </c>
      <c r="E98" s="75" t="s">
        <v>134</v>
      </c>
    </row>
    <row r="99" spans="1:5" x14ac:dyDescent="0.25">
      <c r="A99" s="69" t="s">
        <v>361</v>
      </c>
      <c r="B99" s="123" t="s">
        <v>362</v>
      </c>
      <c r="C99" s="124"/>
      <c r="D99" s="124"/>
      <c r="E99" s="124"/>
    </row>
    <row r="100" spans="1:5" x14ac:dyDescent="0.25">
      <c r="A100" s="69" t="s">
        <v>72</v>
      </c>
      <c r="B100" s="123" t="s">
        <v>363</v>
      </c>
      <c r="C100" s="124"/>
      <c r="D100" s="124"/>
      <c r="E100" s="124"/>
    </row>
    <row r="101" spans="1:5" x14ac:dyDescent="0.25">
      <c r="A101" s="69" t="s">
        <v>364</v>
      </c>
      <c r="B101" s="123" t="s">
        <v>365</v>
      </c>
      <c r="C101" s="124"/>
      <c r="D101" s="124"/>
      <c r="E101" s="124"/>
    </row>
    <row r="102" spans="1:5" ht="89.25" x14ac:dyDescent="0.25">
      <c r="A102" s="70" t="s">
        <v>366</v>
      </c>
      <c r="B102" s="71" t="s">
        <v>367</v>
      </c>
      <c r="C102" s="72" t="s">
        <v>241</v>
      </c>
      <c r="D102" s="73" t="s">
        <v>368</v>
      </c>
      <c r="E102" s="75" t="s">
        <v>145</v>
      </c>
    </row>
    <row r="103" spans="1:5" ht="76.5" x14ac:dyDescent="0.25">
      <c r="A103" s="70" t="s">
        <v>369</v>
      </c>
      <c r="B103" s="71" t="s">
        <v>370</v>
      </c>
      <c r="C103" s="72" t="s">
        <v>241</v>
      </c>
      <c r="D103" s="73" t="s">
        <v>368</v>
      </c>
      <c r="E103" s="75" t="s">
        <v>145</v>
      </c>
    </row>
    <row r="104" spans="1:5" ht="76.5" x14ac:dyDescent="0.25">
      <c r="A104" s="70" t="s">
        <v>371</v>
      </c>
      <c r="B104" s="71" t="s">
        <v>372</v>
      </c>
      <c r="C104" s="72" t="s">
        <v>241</v>
      </c>
      <c r="D104" s="73" t="s">
        <v>373</v>
      </c>
      <c r="E104" s="75" t="s">
        <v>144</v>
      </c>
    </row>
    <row r="105" spans="1:5" ht="51" x14ac:dyDescent="0.25">
      <c r="A105" s="70" t="s">
        <v>374</v>
      </c>
      <c r="B105" s="71" t="s">
        <v>375</v>
      </c>
      <c r="C105" s="72" t="s">
        <v>235</v>
      </c>
      <c r="D105" s="73" t="s">
        <v>373</v>
      </c>
      <c r="E105" s="75" t="s">
        <v>144</v>
      </c>
    </row>
    <row r="106" spans="1:5" ht="51" x14ac:dyDescent="0.25">
      <c r="A106" s="70" t="s">
        <v>376</v>
      </c>
      <c r="B106" s="71" t="s">
        <v>377</v>
      </c>
      <c r="C106" s="72" t="s">
        <v>235</v>
      </c>
      <c r="D106" s="73" t="s">
        <v>368</v>
      </c>
      <c r="E106" s="75" t="s">
        <v>145</v>
      </c>
    </row>
    <row r="107" spans="1:5" ht="51" x14ac:dyDescent="0.25">
      <c r="A107" s="70" t="s">
        <v>378</v>
      </c>
      <c r="B107" s="71" t="s">
        <v>379</v>
      </c>
      <c r="C107" s="72" t="s">
        <v>241</v>
      </c>
      <c r="D107" s="73" t="s">
        <v>380</v>
      </c>
      <c r="E107" s="75" t="s">
        <v>437</v>
      </c>
    </row>
    <row r="108" spans="1:5" x14ac:dyDescent="0.25">
      <c r="A108" s="69" t="s">
        <v>74</v>
      </c>
      <c r="B108" s="123" t="s">
        <v>381</v>
      </c>
      <c r="C108" s="124"/>
      <c r="D108" s="124"/>
      <c r="E108" s="124"/>
    </row>
    <row r="109" spans="1:5" x14ac:dyDescent="0.25">
      <c r="A109" s="69" t="s">
        <v>382</v>
      </c>
      <c r="B109" s="123" t="s">
        <v>383</v>
      </c>
      <c r="C109" s="124"/>
      <c r="D109" s="124"/>
      <c r="E109" s="124"/>
    </row>
    <row r="110" spans="1:5" ht="76.5" x14ac:dyDescent="0.25">
      <c r="A110" s="70" t="s">
        <v>384</v>
      </c>
      <c r="B110" s="71" t="s">
        <v>385</v>
      </c>
      <c r="C110" s="72" t="s">
        <v>241</v>
      </c>
      <c r="D110" s="73">
        <f>Quantitativos!J105</f>
        <v>234.11</v>
      </c>
      <c r="E110" s="75" t="s">
        <v>65</v>
      </c>
    </row>
    <row r="111" spans="1:5" ht="89.25" x14ac:dyDescent="0.25">
      <c r="A111" s="70" t="s">
        <v>386</v>
      </c>
      <c r="B111" s="71" t="s">
        <v>387</v>
      </c>
      <c r="C111" s="72" t="s">
        <v>241</v>
      </c>
      <c r="D111" s="73">
        <f>Quantitativos!J119</f>
        <v>160.35</v>
      </c>
      <c r="E111" s="75" t="s">
        <v>65</v>
      </c>
    </row>
    <row r="112" spans="1:5" x14ac:dyDescent="0.25">
      <c r="A112" s="69" t="s">
        <v>388</v>
      </c>
      <c r="B112" s="123" t="s">
        <v>389</v>
      </c>
      <c r="C112" s="124"/>
      <c r="D112" s="124"/>
      <c r="E112" s="124"/>
    </row>
    <row r="113" spans="1:5" ht="89.25" x14ac:dyDescent="0.25">
      <c r="A113" s="70" t="s">
        <v>390</v>
      </c>
      <c r="B113" s="71" t="s">
        <v>391</v>
      </c>
      <c r="C113" s="72" t="s">
        <v>241</v>
      </c>
      <c r="D113" s="73">
        <f>D111</f>
        <v>160.35</v>
      </c>
      <c r="E113" s="75" t="s">
        <v>438</v>
      </c>
    </row>
    <row r="114" spans="1:5" ht="127.5" x14ac:dyDescent="0.25">
      <c r="A114" s="70" t="s">
        <v>392</v>
      </c>
      <c r="B114" s="71" t="s">
        <v>393</v>
      </c>
      <c r="C114" s="72" t="s">
        <v>241</v>
      </c>
      <c r="D114" s="73">
        <f>D110</f>
        <v>234.11</v>
      </c>
      <c r="E114" s="75" t="s">
        <v>439</v>
      </c>
    </row>
    <row r="115" spans="1:5" x14ac:dyDescent="0.25">
      <c r="A115" s="69" t="s">
        <v>27</v>
      </c>
      <c r="B115" s="123" t="s">
        <v>394</v>
      </c>
      <c r="C115" s="124"/>
      <c r="D115" s="124"/>
      <c r="E115" s="124"/>
    </row>
    <row r="116" spans="1:5" x14ac:dyDescent="0.25">
      <c r="A116" s="69" t="s">
        <v>395</v>
      </c>
      <c r="B116" s="123" t="s">
        <v>396</v>
      </c>
      <c r="C116" s="124"/>
      <c r="D116" s="124"/>
      <c r="E116" s="124"/>
    </row>
    <row r="117" spans="1:5" ht="38.25" x14ac:dyDescent="0.25">
      <c r="A117" s="70" t="s">
        <v>397</v>
      </c>
      <c r="B117" s="71" t="s">
        <v>398</v>
      </c>
      <c r="C117" s="72" t="s">
        <v>241</v>
      </c>
      <c r="D117" s="73">
        <f>D114+D113</f>
        <v>394.46000000000004</v>
      </c>
      <c r="E117" s="75" t="s">
        <v>440</v>
      </c>
    </row>
    <row r="118" spans="1:5" ht="38.25" x14ac:dyDescent="0.25">
      <c r="A118" s="70" t="s">
        <v>400</v>
      </c>
      <c r="B118" s="71" t="s">
        <v>401</v>
      </c>
      <c r="C118" s="72" t="s">
        <v>241</v>
      </c>
      <c r="D118" s="73">
        <f>D117</f>
        <v>394.46000000000004</v>
      </c>
      <c r="E118" s="75" t="s">
        <v>440</v>
      </c>
    </row>
    <row r="119" spans="1:5" x14ac:dyDescent="0.25">
      <c r="A119" s="69" t="s">
        <v>402</v>
      </c>
      <c r="B119" s="123" t="s">
        <v>403</v>
      </c>
      <c r="C119" s="124"/>
      <c r="D119" s="124"/>
      <c r="E119" s="124"/>
    </row>
    <row r="120" spans="1:5" ht="51" x14ac:dyDescent="0.25">
      <c r="A120" s="70" t="s">
        <v>404</v>
      </c>
      <c r="B120" s="71" t="s">
        <v>405</v>
      </c>
      <c r="C120" s="72" t="s">
        <v>241</v>
      </c>
      <c r="D120" s="73" t="s">
        <v>399</v>
      </c>
      <c r="E120" s="75" t="s">
        <v>440</v>
      </c>
    </row>
    <row r="121" spans="1:5" x14ac:dyDescent="0.25">
      <c r="A121" s="69" t="s">
        <v>406</v>
      </c>
      <c r="B121" s="123" t="s">
        <v>407</v>
      </c>
      <c r="C121" s="124"/>
      <c r="D121" s="124"/>
      <c r="E121" s="124"/>
    </row>
    <row r="122" spans="1:5" s="98" customFormat="1" ht="38.25" x14ac:dyDescent="0.25">
      <c r="A122" s="93" t="s">
        <v>397</v>
      </c>
      <c r="B122" s="94" t="s">
        <v>442</v>
      </c>
      <c r="C122" s="95" t="s">
        <v>241</v>
      </c>
      <c r="D122" s="96">
        <f>Quantitativos!J129</f>
        <v>624.6</v>
      </c>
      <c r="E122" s="97" t="s">
        <v>65</v>
      </c>
    </row>
    <row r="123" spans="1:5" ht="38.25" x14ac:dyDescent="0.25">
      <c r="A123" s="70" t="s">
        <v>408</v>
      </c>
      <c r="B123" s="71" t="s">
        <v>409</v>
      </c>
      <c r="C123" s="72" t="s">
        <v>241</v>
      </c>
      <c r="D123" s="73">
        <f>D122</f>
        <v>624.6</v>
      </c>
      <c r="E123" s="75" t="s">
        <v>441</v>
      </c>
    </row>
    <row r="124" spans="1:5" x14ac:dyDescent="0.25">
      <c r="A124" s="69" t="s">
        <v>76</v>
      </c>
      <c r="B124" s="123" t="s">
        <v>410</v>
      </c>
      <c r="C124" s="124"/>
      <c r="D124" s="124"/>
      <c r="E124" s="124"/>
    </row>
    <row r="125" spans="1:5" x14ac:dyDescent="0.25">
      <c r="A125" s="69" t="s">
        <v>411</v>
      </c>
      <c r="B125" s="123" t="s">
        <v>412</v>
      </c>
      <c r="C125" s="124"/>
      <c r="D125" s="124"/>
      <c r="E125" s="124"/>
    </row>
    <row r="126" spans="1:5" ht="89.25" x14ac:dyDescent="0.25">
      <c r="A126" s="70" t="s">
        <v>413</v>
      </c>
      <c r="B126" s="71" t="s">
        <v>414</v>
      </c>
      <c r="C126" s="72" t="s">
        <v>241</v>
      </c>
      <c r="D126" s="73" t="s">
        <v>415</v>
      </c>
      <c r="E126" s="75" t="s">
        <v>443</v>
      </c>
    </row>
    <row r="127" spans="1:5" ht="38.25" x14ac:dyDescent="0.25">
      <c r="A127" s="70" t="s">
        <v>416</v>
      </c>
      <c r="B127" s="71" t="s">
        <v>417</v>
      </c>
      <c r="C127" s="72" t="s">
        <v>241</v>
      </c>
      <c r="D127" s="73" t="s">
        <v>415</v>
      </c>
      <c r="E127" s="75" t="s">
        <v>443</v>
      </c>
    </row>
    <row r="128" spans="1:5" x14ac:dyDescent="0.25">
      <c r="A128" s="69" t="s">
        <v>7</v>
      </c>
      <c r="B128" s="123" t="s">
        <v>418</v>
      </c>
      <c r="C128" s="124"/>
      <c r="D128" s="124"/>
      <c r="E128" s="124"/>
    </row>
    <row r="129" spans="1:5" x14ac:dyDescent="0.25">
      <c r="A129" s="69" t="s">
        <v>419</v>
      </c>
      <c r="B129" s="123" t="s">
        <v>420</v>
      </c>
      <c r="C129" s="124"/>
      <c r="D129" s="124"/>
      <c r="E129" s="124"/>
    </row>
    <row r="130" spans="1:5" ht="51" x14ac:dyDescent="0.25">
      <c r="A130" s="70" t="s">
        <v>421</v>
      </c>
      <c r="B130" s="71" t="s">
        <v>422</v>
      </c>
      <c r="C130" s="72" t="s">
        <v>207</v>
      </c>
      <c r="D130" s="73" t="s">
        <v>423</v>
      </c>
      <c r="E130" s="75" t="s">
        <v>444</v>
      </c>
    </row>
    <row r="131" spans="1:5" x14ac:dyDescent="0.25">
      <c r="A131" s="69" t="s">
        <v>424</v>
      </c>
      <c r="B131" s="123" t="s">
        <v>425</v>
      </c>
      <c r="C131" s="124"/>
      <c r="D131" s="124"/>
      <c r="E131" s="124"/>
    </row>
    <row r="132" spans="1:5" ht="51" x14ac:dyDescent="0.25">
      <c r="A132" s="70" t="s">
        <v>426</v>
      </c>
      <c r="B132" s="71" t="s">
        <v>427</v>
      </c>
      <c r="C132" s="72" t="s">
        <v>207</v>
      </c>
      <c r="D132" s="73" t="s">
        <v>428</v>
      </c>
      <c r="E132" s="75" t="s">
        <v>445</v>
      </c>
    </row>
  </sheetData>
  <mergeCells count="55">
    <mergeCell ref="B21:E21"/>
    <mergeCell ref="B16:E16"/>
    <mergeCell ref="B17:E17"/>
    <mergeCell ref="B20:E20"/>
    <mergeCell ref="B51:E51"/>
    <mergeCell ref="B22:E22"/>
    <mergeCell ref="B23:E23"/>
    <mergeCell ref="B25:E25"/>
    <mergeCell ref="B34:E34"/>
    <mergeCell ref="B35:E35"/>
    <mergeCell ref="B36:E36"/>
    <mergeCell ref="B38:E38"/>
    <mergeCell ref="B39:E39"/>
    <mergeCell ref="B41:E41"/>
    <mergeCell ref="B43:E43"/>
    <mergeCell ref="B44:E44"/>
    <mergeCell ref="B84:E84"/>
    <mergeCell ref="B58:E58"/>
    <mergeCell ref="B68:E68"/>
    <mergeCell ref="B70:E70"/>
    <mergeCell ref="B71:E71"/>
    <mergeCell ref="B72:E72"/>
    <mergeCell ref="B73:E73"/>
    <mergeCell ref="B75:E75"/>
    <mergeCell ref="B77:E77"/>
    <mergeCell ref="B80:E80"/>
    <mergeCell ref="B81:E81"/>
    <mergeCell ref="B82:E82"/>
    <mergeCell ref="B112:E112"/>
    <mergeCell ref="B85:E85"/>
    <mergeCell ref="B89:E89"/>
    <mergeCell ref="B91:E91"/>
    <mergeCell ref="B93:E93"/>
    <mergeCell ref="B95:E95"/>
    <mergeCell ref="B97:E97"/>
    <mergeCell ref="B99:E99"/>
    <mergeCell ref="B100:E100"/>
    <mergeCell ref="B101:E101"/>
    <mergeCell ref="B108:E108"/>
    <mergeCell ref="B109:E109"/>
    <mergeCell ref="B128:E128"/>
    <mergeCell ref="B129:E129"/>
    <mergeCell ref="B131:E131"/>
    <mergeCell ref="B115:E115"/>
    <mergeCell ref="B116:E116"/>
    <mergeCell ref="B119:E119"/>
    <mergeCell ref="B121:E121"/>
    <mergeCell ref="B124:E124"/>
    <mergeCell ref="B125:E125"/>
    <mergeCell ref="B11:E11"/>
    <mergeCell ref="A2:E2"/>
    <mergeCell ref="A3:E3"/>
    <mergeCell ref="A4:E4"/>
    <mergeCell ref="B9:D9"/>
    <mergeCell ref="B10:D10"/>
  </mergeCells>
  <printOptions horizontalCentered="1"/>
  <pageMargins left="0.25" right="0.25" top="0.75" bottom="0.89" header="0.3" footer="0.3"/>
  <pageSetup paperSize="9" scale="89" orientation="portrait" r:id="rId1"/>
  <headerFooter>
    <oddFooter>&amp;CEng. Civil Daniele Firme Miranda
CREA nº 24965/D-DF
ART nº 0720200047165</oddFooter>
  </headerFooter>
  <rowBreaks count="2" manualBreakCount="2">
    <brk id="42" max="16383" man="1"/>
    <brk id="12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36B36-7180-47B2-977B-CE8C5C817DE7}">
  <dimension ref="A1:F214"/>
  <sheetViews>
    <sheetView workbookViewId="0">
      <pane ySplit="1" topLeftCell="A75" activePane="bottomLeft" state="frozen"/>
      <selection pane="bottomLeft" activeCell="B84" sqref="B84"/>
    </sheetView>
  </sheetViews>
  <sheetFormatPr defaultRowHeight="15" x14ac:dyDescent="0.25"/>
  <cols>
    <col min="1" max="1" width="11.7109375" style="16" bestFit="1" customWidth="1"/>
    <col min="2" max="2" width="62.28515625" style="8" customWidth="1"/>
    <col min="3" max="3" width="9.140625" style="12"/>
    <col min="4" max="4" width="9.140625" style="7"/>
    <col min="5" max="5" width="75.7109375" style="7" customWidth="1"/>
    <col min="6" max="6" width="6" style="7" bestFit="1" customWidth="1"/>
    <col min="7" max="16384" width="9.140625" style="7"/>
  </cols>
  <sheetData>
    <row r="1" spans="1:5" s="46" customFormat="1" x14ac:dyDescent="0.25">
      <c r="A1" s="46" t="s">
        <v>46</v>
      </c>
      <c r="B1" s="47" t="s">
        <v>47</v>
      </c>
      <c r="C1" s="48" t="s">
        <v>48</v>
      </c>
      <c r="D1" s="46" t="s">
        <v>49</v>
      </c>
      <c r="E1" s="46" t="s">
        <v>50</v>
      </c>
    </row>
    <row r="2" spans="1:5" s="1" customFormat="1" x14ac:dyDescent="0.25">
      <c r="A2" s="13" t="s">
        <v>168</v>
      </c>
      <c r="B2" s="2" t="s">
        <v>169</v>
      </c>
      <c r="C2" s="9"/>
    </row>
    <row r="4" spans="1:5" s="3" customFormat="1" x14ac:dyDescent="0.25">
      <c r="A4" s="14" t="s">
        <v>170</v>
      </c>
      <c r="B4" s="4" t="s">
        <v>171</v>
      </c>
      <c r="C4" s="10"/>
    </row>
    <row r="6" spans="1:5" s="5" customFormat="1" x14ac:dyDescent="0.25">
      <c r="A6" s="15" t="s">
        <v>0</v>
      </c>
      <c r="B6" s="6" t="s">
        <v>172</v>
      </c>
      <c r="C6" s="11"/>
    </row>
    <row r="7" spans="1:5" s="80" customFormat="1" x14ac:dyDescent="0.25">
      <c r="A7" s="77" t="s">
        <v>173</v>
      </c>
      <c r="B7" s="78" t="s">
        <v>174</v>
      </c>
      <c r="C7" s="79">
        <f>Quantitativos!C21</f>
        <v>4</v>
      </c>
      <c r="D7" s="80" t="s">
        <v>133</v>
      </c>
      <c r="E7" s="80" t="s">
        <v>175</v>
      </c>
    </row>
    <row r="8" spans="1:5" s="80" customFormat="1" x14ac:dyDescent="0.25">
      <c r="A8" s="77" t="s">
        <v>176</v>
      </c>
      <c r="B8" s="78" t="s">
        <v>177</v>
      </c>
      <c r="C8" s="79">
        <f>4*C7</f>
        <v>16</v>
      </c>
      <c r="D8" s="80" t="s">
        <v>133</v>
      </c>
      <c r="E8" s="80" t="s">
        <v>178</v>
      </c>
    </row>
    <row r="9" spans="1:5" s="32" customFormat="1" x14ac:dyDescent="0.25">
      <c r="A9" s="29"/>
      <c r="B9" s="30"/>
      <c r="C9" s="31"/>
    </row>
    <row r="10" spans="1:5" s="1" customFormat="1" x14ac:dyDescent="0.25">
      <c r="A10" s="13" t="s">
        <v>84</v>
      </c>
      <c r="B10" s="2" t="s">
        <v>87</v>
      </c>
      <c r="C10" s="9"/>
    </row>
    <row r="12" spans="1:5" s="3" customFormat="1" x14ac:dyDescent="0.25">
      <c r="A12" s="14" t="s">
        <v>86</v>
      </c>
      <c r="B12" s="4" t="s">
        <v>85</v>
      </c>
      <c r="C12" s="10"/>
    </row>
    <row r="14" spans="1:5" s="80" customFormat="1" x14ac:dyDescent="0.25">
      <c r="A14" s="77" t="s">
        <v>130</v>
      </c>
      <c r="B14" s="78" t="s">
        <v>131</v>
      </c>
      <c r="C14" s="79">
        <f>Quantitativos!J43</f>
        <v>2.5</v>
      </c>
      <c r="D14" s="80" t="s">
        <v>64</v>
      </c>
      <c r="E14" s="80" t="s">
        <v>65</v>
      </c>
    </row>
    <row r="16" spans="1:5" s="5" customFormat="1" x14ac:dyDescent="0.25">
      <c r="A16" s="15" t="s">
        <v>126</v>
      </c>
      <c r="B16" s="6" t="s">
        <v>127</v>
      </c>
      <c r="C16" s="11"/>
    </row>
    <row r="17" spans="1:5" s="80" customFormat="1" x14ac:dyDescent="0.25">
      <c r="A17" s="77"/>
      <c r="B17" s="78" t="s">
        <v>183</v>
      </c>
      <c r="C17" s="79">
        <f>Quantitativos!J36</f>
        <v>110.83</v>
      </c>
      <c r="D17" s="80" t="s">
        <v>64</v>
      </c>
      <c r="E17" s="80" t="s">
        <v>65</v>
      </c>
    </row>
    <row r="19" spans="1:5" s="5" customFormat="1" x14ac:dyDescent="0.25">
      <c r="A19" s="15" t="s">
        <v>116</v>
      </c>
      <c r="B19" s="6" t="s">
        <v>117</v>
      </c>
      <c r="C19" s="11"/>
    </row>
    <row r="20" spans="1:5" s="84" customFormat="1" x14ac:dyDescent="0.25">
      <c r="A20" s="81"/>
      <c r="B20" s="82" t="s">
        <v>110</v>
      </c>
      <c r="C20" s="83">
        <f>6.95+67.23</f>
        <v>74.180000000000007</v>
      </c>
      <c r="D20" s="84" t="s">
        <v>64</v>
      </c>
      <c r="E20" s="84" t="s">
        <v>118</v>
      </c>
    </row>
    <row r="21" spans="1:5" s="84" customFormat="1" x14ac:dyDescent="0.25">
      <c r="A21" s="81"/>
      <c r="B21" s="82" t="s">
        <v>111</v>
      </c>
      <c r="C21" s="83" t="s">
        <v>115</v>
      </c>
      <c r="D21" s="84" t="s">
        <v>119</v>
      </c>
      <c r="E21" s="84" t="s">
        <v>121</v>
      </c>
    </row>
    <row r="22" spans="1:5" s="84" customFormat="1" x14ac:dyDescent="0.25">
      <c r="A22" s="81"/>
      <c r="B22" s="82" t="s">
        <v>112</v>
      </c>
      <c r="C22" s="83">
        <f>0.4+3.4</f>
        <v>3.8</v>
      </c>
      <c r="D22" s="84" t="s">
        <v>120</v>
      </c>
      <c r="E22" s="84" t="s">
        <v>118</v>
      </c>
    </row>
    <row r="23" spans="1:5" s="36" customFormat="1" x14ac:dyDescent="0.25">
      <c r="A23" s="33"/>
      <c r="B23" s="34"/>
      <c r="C23" s="35"/>
    </row>
    <row r="24" spans="1:5" s="5" customFormat="1" x14ac:dyDescent="0.25">
      <c r="A24" s="15" t="s">
        <v>108</v>
      </c>
      <c r="B24" s="6" t="s">
        <v>109</v>
      </c>
      <c r="C24" s="11"/>
    </row>
    <row r="25" spans="1:5" s="84" customFormat="1" x14ac:dyDescent="0.25">
      <c r="A25" s="81"/>
      <c r="B25" s="82" t="s">
        <v>110</v>
      </c>
      <c r="C25" s="83">
        <v>90.83</v>
      </c>
      <c r="D25" s="84" t="s">
        <v>64</v>
      </c>
      <c r="E25" s="84" t="s">
        <v>113</v>
      </c>
    </row>
    <row r="26" spans="1:5" s="84" customFormat="1" x14ac:dyDescent="0.25">
      <c r="A26" s="81"/>
      <c r="B26" s="82" t="s">
        <v>111</v>
      </c>
      <c r="C26" s="83" t="s">
        <v>115</v>
      </c>
      <c r="D26" s="84" t="s">
        <v>119</v>
      </c>
      <c r="E26" s="84" t="s">
        <v>114</v>
      </c>
    </row>
    <row r="27" spans="1:5" s="84" customFormat="1" x14ac:dyDescent="0.25">
      <c r="A27" s="81"/>
      <c r="B27" s="82" t="s">
        <v>112</v>
      </c>
      <c r="C27" s="83">
        <v>5.64</v>
      </c>
      <c r="D27" s="84" t="s">
        <v>120</v>
      </c>
      <c r="E27" s="84" t="s">
        <v>113</v>
      </c>
    </row>
    <row r="28" spans="1:5" s="36" customFormat="1" x14ac:dyDescent="0.25">
      <c r="A28" s="33"/>
      <c r="B28" s="34"/>
      <c r="C28" s="35"/>
    </row>
    <row r="29" spans="1:5" s="5" customFormat="1" x14ac:dyDescent="0.25">
      <c r="A29" s="15" t="s">
        <v>122</v>
      </c>
      <c r="B29" s="6" t="s">
        <v>123</v>
      </c>
      <c r="C29" s="11"/>
    </row>
    <row r="30" spans="1:5" s="84" customFormat="1" x14ac:dyDescent="0.25">
      <c r="A30" s="81"/>
      <c r="B30" s="82" t="s">
        <v>110</v>
      </c>
      <c r="C30" s="85">
        <v>178.5</v>
      </c>
      <c r="D30" s="84" t="s">
        <v>64</v>
      </c>
      <c r="E30" s="84" t="s">
        <v>124</v>
      </c>
    </row>
    <row r="31" spans="1:5" s="84" customFormat="1" x14ac:dyDescent="0.25">
      <c r="A31" s="81"/>
      <c r="B31" s="82" t="s">
        <v>111</v>
      </c>
      <c r="C31" s="83" t="s">
        <v>115</v>
      </c>
      <c r="D31" s="84" t="s">
        <v>119</v>
      </c>
      <c r="E31" s="84" t="s">
        <v>125</v>
      </c>
    </row>
    <row r="32" spans="1:5" s="84" customFormat="1" x14ac:dyDescent="0.25">
      <c r="A32" s="81"/>
      <c r="B32" s="82" t="s">
        <v>112</v>
      </c>
      <c r="C32" s="83">
        <v>12.34</v>
      </c>
      <c r="D32" s="84" t="s">
        <v>120</v>
      </c>
      <c r="E32" s="84" t="s">
        <v>124</v>
      </c>
    </row>
    <row r="33" spans="1:5" s="36" customFormat="1" x14ac:dyDescent="0.25">
      <c r="A33" s="33"/>
      <c r="B33" s="34"/>
      <c r="C33" s="35"/>
    </row>
    <row r="34" spans="1:5" s="36" customFormat="1" x14ac:dyDescent="0.25">
      <c r="A34" s="33"/>
      <c r="B34" s="34"/>
      <c r="C34" s="35"/>
    </row>
    <row r="35" spans="1:5" s="1" customFormat="1" x14ac:dyDescent="0.25">
      <c r="A35" s="13" t="s">
        <v>1</v>
      </c>
      <c r="B35" s="2" t="s">
        <v>3</v>
      </c>
      <c r="C35" s="9"/>
    </row>
    <row r="37" spans="1:5" s="3" customFormat="1" x14ac:dyDescent="0.25">
      <c r="A37" s="14" t="s">
        <v>4</v>
      </c>
      <c r="B37" s="4" t="s">
        <v>2</v>
      </c>
      <c r="C37" s="10"/>
    </row>
    <row r="39" spans="1:5" s="5" customFormat="1" x14ac:dyDescent="0.25">
      <c r="A39" s="15" t="s">
        <v>5</v>
      </c>
      <c r="B39" s="6" t="s">
        <v>6</v>
      </c>
      <c r="C39" s="11"/>
    </row>
    <row r="40" spans="1:5" s="80" customFormat="1" x14ac:dyDescent="0.25">
      <c r="A40" s="77" t="s">
        <v>51</v>
      </c>
      <c r="B40" s="78" t="s">
        <v>66</v>
      </c>
      <c r="C40" s="79">
        <f>Quantitativos!J61</f>
        <v>207.16</v>
      </c>
      <c r="D40" s="80" t="s">
        <v>64</v>
      </c>
      <c r="E40" s="80" t="s">
        <v>65</v>
      </c>
    </row>
    <row r="41" spans="1:5" s="80" customFormat="1" x14ac:dyDescent="0.25">
      <c r="A41" s="77" t="s">
        <v>62</v>
      </c>
      <c r="B41" s="78" t="s">
        <v>63</v>
      </c>
      <c r="C41" s="79">
        <f>Quantitativos!J68</f>
        <v>145.93</v>
      </c>
      <c r="D41" s="80" t="s">
        <v>64</v>
      </c>
      <c r="E41" s="80" t="s">
        <v>65</v>
      </c>
    </row>
    <row r="42" spans="1:5" s="5" customFormat="1" x14ac:dyDescent="0.25">
      <c r="A42" s="15" t="s">
        <v>56</v>
      </c>
      <c r="B42" s="6" t="s">
        <v>57</v>
      </c>
      <c r="C42" s="11"/>
    </row>
    <row r="43" spans="1:5" s="80" customFormat="1" x14ac:dyDescent="0.25">
      <c r="A43" s="77" t="s">
        <v>60</v>
      </c>
      <c r="B43" s="78" t="s">
        <v>59</v>
      </c>
      <c r="C43" s="79">
        <f>Quantitativos!I86</f>
        <v>63.45</v>
      </c>
      <c r="D43" s="80" t="s">
        <v>67</v>
      </c>
      <c r="E43" s="80" t="s">
        <v>65</v>
      </c>
    </row>
    <row r="44" spans="1:5" s="80" customFormat="1" x14ac:dyDescent="0.25">
      <c r="A44" s="77" t="s">
        <v>61</v>
      </c>
      <c r="B44" s="78" t="s">
        <v>53</v>
      </c>
      <c r="C44" s="79">
        <f>Quantitativos!J78</f>
        <v>21.15</v>
      </c>
      <c r="D44" s="80" t="s">
        <v>67</v>
      </c>
      <c r="E44" s="80" t="s">
        <v>65</v>
      </c>
    </row>
    <row r="45" spans="1:5" s="89" customFormat="1" x14ac:dyDescent="0.25">
      <c r="A45" s="86" t="s">
        <v>58</v>
      </c>
      <c r="B45" s="87" t="s">
        <v>52</v>
      </c>
      <c r="C45" s="88"/>
    </row>
    <row r="46" spans="1:5" s="80" customFormat="1" x14ac:dyDescent="0.25">
      <c r="A46" s="77" t="s">
        <v>54</v>
      </c>
      <c r="B46" s="78" t="s">
        <v>55</v>
      </c>
      <c r="C46" s="79">
        <f>Quantitativos!I94</f>
        <v>63.45</v>
      </c>
      <c r="D46" s="80" t="s">
        <v>67</v>
      </c>
      <c r="E46" s="80" t="s">
        <v>65</v>
      </c>
    </row>
    <row r="48" spans="1:5" s="5" customFormat="1" x14ac:dyDescent="0.25">
      <c r="A48" s="15" t="s">
        <v>23</v>
      </c>
      <c r="B48" s="6" t="s">
        <v>24</v>
      </c>
      <c r="C48" s="11"/>
    </row>
    <row r="49" spans="1:5" s="40" customFormat="1" x14ac:dyDescent="0.25">
      <c r="A49" s="37"/>
      <c r="B49" s="38" t="s">
        <v>102</v>
      </c>
      <c r="C49" s="39">
        <v>3</v>
      </c>
      <c r="D49" s="40" t="s">
        <v>133</v>
      </c>
      <c r="E49" s="40" t="s">
        <v>134</v>
      </c>
    </row>
    <row r="50" spans="1:5" s="40" customFormat="1" x14ac:dyDescent="0.25">
      <c r="A50" s="37"/>
      <c r="B50" s="38" t="s">
        <v>103</v>
      </c>
      <c r="C50" s="39">
        <v>1</v>
      </c>
      <c r="D50" s="40" t="s">
        <v>133</v>
      </c>
      <c r="E50" s="40" t="s">
        <v>134</v>
      </c>
    </row>
    <row r="51" spans="1:5" s="40" customFormat="1" x14ac:dyDescent="0.25">
      <c r="A51" s="37"/>
      <c r="B51" s="38" t="s">
        <v>104</v>
      </c>
      <c r="C51" s="39">
        <v>1</v>
      </c>
      <c r="D51" s="40" t="s">
        <v>133</v>
      </c>
      <c r="E51" s="40" t="s">
        <v>134</v>
      </c>
    </row>
    <row r="52" spans="1:5" s="40" customFormat="1" x14ac:dyDescent="0.25">
      <c r="A52" s="37"/>
      <c r="B52" s="38" t="s">
        <v>105</v>
      </c>
      <c r="C52" s="39">
        <v>1</v>
      </c>
      <c r="D52" s="40" t="s">
        <v>133</v>
      </c>
      <c r="E52" s="40" t="s">
        <v>134</v>
      </c>
    </row>
    <row r="53" spans="1:5" s="40" customFormat="1" x14ac:dyDescent="0.25">
      <c r="A53" s="37"/>
      <c r="B53" s="38" t="s">
        <v>136</v>
      </c>
      <c r="C53" s="39">
        <f>2*1.6*1.7+2*2*1.7</f>
        <v>12.24</v>
      </c>
      <c r="D53" s="40" t="s">
        <v>64</v>
      </c>
      <c r="E53" s="40" t="s">
        <v>135</v>
      </c>
    </row>
    <row r="54" spans="1:5" s="40" customFormat="1" x14ac:dyDescent="0.25">
      <c r="A54" s="37"/>
      <c r="B54" s="38" t="s">
        <v>106</v>
      </c>
      <c r="C54" s="39">
        <v>1</v>
      </c>
      <c r="D54" s="40" t="s">
        <v>133</v>
      </c>
      <c r="E54" s="40" t="s">
        <v>134</v>
      </c>
    </row>
    <row r="55" spans="1:5" s="40" customFormat="1" x14ac:dyDescent="0.25">
      <c r="A55" s="37"/>
      <c r="B55" s="38" t="s">
        <v>107</v>
      </c>
      <c r="C55" s="39">
        <v>4</v>
      </c>
      <c r="D55" s="40" t="s">
        <v>133</v>
      </c>
      <c r="E55" s="40" t="s">
        <v>134</v>
      </c>
    </row>
    <row r="56" spans="1:5" s="40" customFormat="1" x14ac:dyDescent="0.25">
      <c r="A56" s="37"/>
      <c r="B56" s="38" t="s">
        <v>97</v>
      </c>
      <c r="C56" s="39">
        <v>5</v>
      </c>
      <c r="D56" s="40" t="s">
        <v>133</v>
      </c>
      <c r="E56" s="40" t="s">
        <v>134</v>
      </c>
    </row>
    <row r="57" spans="1:5" s="40" customFormat="1" x14ac:dyDescent="0.25">
      <c r="A57" s="37"/>
      <c r="B57" s="38"/>
      <c r="C57" s="39"/>
    </row>
    <row r="58" spans="1:5" s="5" customFormat="1" x14ac:dyDescent="0.25">
      <c r="A58" s="15" t="s">
        <v>68</v>
      </c>
      <c r="B58" s="6" t="s">
        <v>69</v>
      </c>
      <c r="C58" s="11"/>
    </row>
    <row r="59" spans="1:5" s="40" customFormat="1" x14ac:dyDescent="0.25">
      <c r="A59" s="37"/>
      <c r="B59" s="38"/>
      <c r="C59" s="39"/>
      <c r="E59" s="32"/>
    </row>
    <row r="60" spans="1:5" s="40" customFormat="1" x14ac:dyDescent="0.25">
      <c r="A60" s="37"/>
      <c r="B60" s="38"/>
      <c r="C60" s="39"/>
      <c r="E60" s="32"/>
    </row>
    <row r="61" spans="1:5" s="40" customFormat="1" x14ac:dyDescent="0.25">
      <c r="A61" s="37"/>
      <c r="B61" s="38"/>
      <c r="C61" s="39"/>
    </row>
    <row r="62" spans="1:5" s="5" customFormat="1" x14ac:dyDescent="0.25">
      <c r="A62" s="15" t="s">
        <v>70</v>
      </c>
      <c r="B62" s="6" t="s">
        <v>71</v>
      </c>
      <c r="C62" s="11"/>
    </row>
    <row r="63" spans="1:5" s="40" customFormat="1" x14ac:dyDescent="0.25">
      <c r="A63" s="37"/>
      <c r="B63" s="38"/>
      <c r="C63" s="39"/>
    </row>
    <row r="64" spans="1:5" s="40" customFormat="1" x14ac:dyDescent="0.25">
      <c r="A64" s="37"/>
      <c r="B64" s="38"/>
      <c r="C64" s="39"/>
    </row>
    <row r="65" spans="1:6" s="40" customFormat="1" x14ac:dyDescent="0.25">
      <c r="A65" s="37"/>
      <c r="B65" s="38"/>
      <c r="C65" s="39"/>
    </row>
    <row r="66" spans="1:6" s="5" customFormat="1" x14ac:dyDescent="0.25">
      <c r="A66" s="15" t="s">
        <v>72</v>
      </c>
      <c r="B66" s="6" t="s">
        <v>73</v>
      </c>
      <c r="C66" s="11"/>
    </row>
    <row r="67" spans="1:6" s="84" customFormat="1" x14ac:dyDescent="0.25">
      <c r="A67" s="81"/>
      <c r="B67" s="82" t="s">
        <v>137</v>
      </c>
      <c r="C67" s="83">
        <v>153.69999999999999</v>
      </c>
      <c r="D67" s="84" t="s">
        <v>64</v>
      </c>
      <c r="E67" s="84" t="s">
        <v>143</v>
      </c>
    </row>
    <row r="68" spans="1:6" s="84" customFormat="1" x14ac:dyDescent="0.25">
      <c r="A68" s="81"/>
      <c r="B68" s="82" t="s">
        <v>138</v>
      </c>
      <c r="C68" s="83">
        <v>73.69</v>
      </c>
      <c r="D68" s="84" t="s">
        <v>64</v>
      </c>
      <c r="E68" s="84" t="s">
        <v>144</v>
      </c>
    </row>
    <row r="69" spans="1:6" s="84" customFormat="1" x14ac:dyDescent="0.25">
      <c r="A69" s="81"/>
      <c r="B69" s="82" t="s">
        <v>139</v>
      </c>
      <c r="C69" s="83">
        <v>80.010000000000005</v>
      </c>
      <c r="D69" s="84" t="s">
        <v>64</v>
      </c>
      <c r="E69" s="84" t="s">
        <v>145</v>
      </c>
    </row>
    <row r="70" spans="1:6" s="84" customFormat="1" x14ac:dyDescent="0.25">
      <c r="A70" s="81"/>
      <c r="B70" s="82" t="s">
        <v>140</v>
      </c>
      <c r="C70" s="83">
        <v>73.69</v>
      </c>
      <c r="D70" s="84" t="s">
        <v>64</v>
      </c>
      <c r="E70" s="84" t="s">
        <v>144</v>
      </c>
    </row>
    <row r="71" spans="1:6" s="84" customFormat="1" x14ac:dyDescent="0.25">
      <c r="A71" s="81"/>
      <c r="B71" s="82" t="s">
        <v>141</v>
      </c>
      <c r="C71" s="83">
        <v>80.010000000000005</v>
      </c>
      <c r="D71" s="84" t="s">
        <v>64</v>
      </c>
      <c r="E71" s="84" t="s">
        <v>145</v>
      </c>
    </row>
    <row r="72" spans="1:6" s="84" customFormat="1" x14ac:dyDescent="0.25">
      <c r="A72" s="81"/>
      <c r="B72" s="82" t="s">
        <v>142</v>
      </c>
      <c r="C72" s="83">
        <v>80.010000000000005</v>
      </c>
      <c r="D72" s="84" t="s">
        <v>64</v>
      </c>
      <c r="E72" s="84" t="s">
        <v>145</v>
      </c>
    </row>
    <row r="73" spans="1:6" s="40" customFormat="1" x14ac:dyDescent="0.25">
      <c r="A73" s="37"/>
      <c r="B73" s="38"/>
      <c r="C73" s="39"/>
    </row>
    <row r="74" spans="1:6" s="5" customFormat="1" x14ac:dyDescent="0.25">
      <c r="A74" s="15" t="s">
        <v>74</v>
      </c>
      <c r="B74" s="6" t="s">
        <v>75</v>
      </c>
      <c r="C74" s="11"/>
    </row>
    <row r="75" spans="1:6" s="80" customFormat="1" x14ac:dyDescent="0.25">
      <c r="A75" s="77"/>
      <c r="B75" s="78" t="s">
        <v>146</v>
      </c>
      <c r="C75" s="79">
        <f>Quantitativos!J119</f>
        <v>160.35</v>
      </c>
      <c r="D75" s="80" t="s">
        <v>64</v>
      </c>
      <c r="E75" s="80" t="s">
        <v>152</v>
      </c>
    </row>
    <row r="76" spans="1:6" s="80" customFormat="1" x14ac:dyDescent="0.25">
      <c r="A76" s="77"/>
      <c r="B76" s="78" t="s">
        <v>151</v>
      </c>
      <c r="C76" s="79">
        <f>Quantitativos!J105</f>
        <v>234.11</v>
      </c>
      <c r="D76" s="80" t="s">
        <v>64</v>
      </c>
      <c r="E76" s="80" t="s">
        <v>152</v>
      </c>
      <c r="F76" s="90"/>
    </row>
    <row r="77" spans="1:6" s="80" customFormat="1" x14ac:dyDescent="0.25">
      <c r="A77" s="77"/>
      <c r="B77" s="78" t="s">
        <v>154</v>
      </c>
      <c r="C77" s="79">
        <f>C75</f>
        <v>160.35</v>
      </c>
      <c r="D77" s="80" t="s">
        <v>64</v>
      </c>
      <c r="E77" s="80" t="s">
        <v>156</v>
      </c>
      <c r="F77" s="90"/>
    </row>
    <row r="78" spans="1:6" s="80" customFormat="1" x14ac:dyDescent="0.25">
      <c r="A78" s="77"/>
      <c r="B78" s="78" t="s">
        <v>155</v>
      </c>
      <c r="C78" s="79">
        <f>C76</f>
        <v>234.11</v>
      </c>
      <c r="D78" s="80" t="s">
        <v>64</v>
      </c>
      <c r="E78" s="80" t="s">
        <v>157</v>
      </c>
      <c r="F78" s="90"/>
    </row>
    <row r="79" spans="1:6" s="36" customFormat="1" x14ac:dyDescent="0.25">
      <c r="A79" s="33"/>
      <c r="B79" s="34"/>
      <c r="C79" s="35"/>
    </row>
    <row r="80" spans="1:6" s="5" customFormat="1" x14ac:dyDescent="0.25">
      <c r="A80" s="15" t="s">
        <v>26</v>
      </c>
      <c r="B80" s="6" t="s">
        <v>25</v>
      </c>
      <c r="C80" s="11"/>
    </row>
    <row r="81" spans="1:6" s="32" customFormat="1" x14ac:dyDescent="0.25">
      <c r="A81" s="29"/>
      <c r="B81" s="30"/>
      <c r="C81" s="31"/>
    </row>
    <row r="82" spans="1:6" s="32" customFormat="1" x14ac:dyDescent="0.25">
      <c r="A82" s="29"/>
      <c r="B82" s="30"/>
      <c r="C82" s="31"/>
    </row>
    <row r="83" spans="1:6" s="32" customFormat="1" x14ac:dyDescent="0.25">
      <c r="A83" s="29"/>
      <c r="B83" s="30"/>
      <c r="C83" s="31"/>
    </row>
    <row r="84" spans="1:6" s="5" customFormat="1" x14ac:dyDescent="0.25">
      <c r="A84" s="15" t="s">
        <v>27</v>
      </c>
      <c r="B84" s="6" t="s">
        <v>28</v>
      </c>
      <c r="C84" s="11"/>
    </row>
    <row r="85" spans="1:6" s="84" customFormat="1" x14ac:dyDescent="0.25">
      <c r="A85" s="77"/>
      <c r="B85" s="82" t="s">
        <v>158</v>
      </c>
      <c r="C85" s="83">
        <f>C78+C77</f>
        <v>394.46000000000004</v>
      </c>
      <c r="D85" s="80" t="s">
        <v>64</v>
      </c>
      <c r="E85" s="80" t="s">
        <v>160</v>
      </c>
      <c r="F85" s="91"/>
    </row>
    <row r="86" spans="1:6" s="84" customFormat="1" x14ac:dyDescent="0.25">
      <c r="A86" s="81"/>
      <c r="B86" s="82" t="s">
        <v>159</v>
      </c>
      <c r="C86" s="83">
        <f>C78+C77</f>
        <v>394.46000000000004</v>
      </c>
      <c r="D86" s="80" t="s">
        <v>64</v>
      </c>
      <c r="E86" s="80" t="s">
        <v>160</v>
      </c>
      <c r="F86" s="91"/>
    </row>
    <row r="87" spans="1:6" s="84" customFormat="1" x14ac:dyDescent="0.25">
      <c r="A87" s="81"/>
      <c r="B87" s="82" t="s">
        <v>161</v>
      </c>
      <c r="C87" s="83">
        <f>C86</f>
        <v>394.46000000000004</v>
      </c>
      <c r="D87" s="80" t="s">
        <v>64</v>
      </c>
      <c r="E87" s="80" t="s">
        <v>160</v>
      </c>
      <c r="F87" s="91"/>
    </row>
    <row r="88" spans="1:6" s="84" customFormat="1" x14ac:dyDescent="0.25">
      <c r="A88" s="81"/>
      <c r="B88" s="82" t="s">
        <v>162</v>
      </c>
      <c r="C88" s="83">
        <f>Quantitativos!J129</f>
        <v>624.6</v>
      </c>
      <c r="D88" s="84" t="s">
        <v>64</v>
      </c>
      <c r="E88" s="80" t="s">
        <v>152</v>
      </c>
    </row>
    <row r="89" spans="1:6" s="40" customFormat="1" x14ac:dyDescent="0.25">
      <c r="A89" s="37"/>
      <c r="B89" s="38"/>
      <c r="C89" s="39"/>
      <c r="E89" s="32"/>
    </row>
    <row r="90" spans="1:6" s="40" customFormat="1" x14ac:dyDescent="0.25">
      <c r="A90" s="37"/>
      <c r="B90" s="38"/>
      <c r="C90" s="39"/>
      <c r="E90" s="32"/>
    </row>
    <row r="91" spans="1:6" s="40" customFormat="1" x14ac:dyDescent="0.25">
      <c r="A91" s="37"/>
      <c r="B91" s="38"/>
      <c r="C91" s="39"/>
      <c r="E91" s="32"/>
    </row>
    <row r="92" spans="1:6" s="40" customFormat="1" x14ac:dyDescent="0.25">
      <c r="A92" s="37"/>
      <c r="B92" s="38"/>
      <c r="C92" s="39"/>
      <c r="E92" s="32"/>
    </row>
    <row r="93" spans="1:6" s="45" customFormat="1" x14ac:dyDescent="0.25">
      <c r="A93" s="42"/>
      <c r="B93" s="43"/>
      <c r="C93" s="44"/>
      <c r="E93" s="49"/>
    </row>
    <row r="94" spans="1:6" s="40" customFormat="1" x14ac:dyDescent="0.25">
      <c r="A94" s="37"/>
      <c r="B94" s="38"/>
      <c r="C94" s="39"/>
      <c r="E94" s="32"/>
    </row>
    <row r="95" spans="1:6" s="40" customFormat="1" x14ac:dyDescent="0.25">
      <c r="A95" s="37"/>
      <c r="B95" s="38"/>
      <c r="C95" s="39"/>
      <c r="E95" s="32"/>
    </row>
    <row r="96" spans="1:6" s="40" customFormat="1" x14ac:dyDescent="0.25">
      <c r="A96" s="37"/>
      <c r="B96" s="38"/>
      <c r="C96" s="39"/>
      <c r="E96" s="32"/>
    </row>
    <row r="97" spans="1:5" s="40" customFormat="1" x14ac:dyDescent="0.25">
      <c r="A97" s="37"/>
      <c r="B97" s="38"/>
      <c r="C97" s="39"/>
      <c r="E97" s="32"/>
    </row>
    <row r="98" spans="1:5" s="40" customFormat="1" x14ac:dyDescent="0.25">
      <c r="A98" s="37"/>
      <c r="B98" s="38"/>
      <c r="C98" s="39"/>
    </row>
    <row r="99" spans="1:5" s="5" customFormat="1" x14ac:dyDescent="0.25">
      <c r="A99" s="15" t="s">
        <v>76</v>
      </c>
      <c r="B99" s="6" t="s">
        <v>77</v>
      </c>
      <c r="C99" s="11"/>
    </row>
    <row r="100" spans="1:5" s="32" customFormat="1" x14ac:dyDescent="0.25">
      <c r="A100" s="29"/>
      <c r="B100" s="30"/>
      <c r="C100" s="31"/>
    </row>
    <row r="101" spans="1:5" s="32" customFormat="1" x14ac:dyDescent="0.25">
      <c r="A101" s="29"/>
      <c r="B101" s="30"/>
      <c r="C101" s="31"/>
    </row>
    <row r="102" spans="1:5" s="32" customFormat="1" x14ac:dyDescent="0.25">
      <c r="A102" s="29"/>
      <c r="B102" s="30"/>
      <c r="C102" s="31"/>
      <c r="D102" s="36"/>
    </row>
    <row r="103" spans="1:5" s="32" customFormat="1" x14ac:dyDescent="0.25">
      <c r="A103" s="29"/>
      <c r="B103" s="30"/>
      <c r="C103" s="31"/>
      <c r="D103" s="36"/>
    </row>
    <row r="104" spans="1:5" s="32" customFormat="1" x14ac:dyDescent="0.25">
      <c r="A104" s="29"/>
      <c r="B104" s="30"/>
      <c r="C104" s="31"/>
      <c r="D104" s="36"/>
    </row>
    <row r="105" spans="1:5" s="36" customFormat="1" x14ac:dyDescent="0.25">
      <c r="A105" s="33"/>
      <c r="B105" s="34"/>
      <c r="C105" s="35"/>
    </row>
    <row r="106" spans="1:5" s="5" customFormat="1" x14ac:dyDescent="0.25">
      <c r="A106" s="15" t="s">
        <v>7</v>
      </c>
      <c r="B106" s="6" t="s">
        <v>8</v>
      </c>
      <c r="C106" s="11"/>
    </row>
    <row r="107" spans="1:5" s="36" customFormat="1" x14ac:dyDescent="0.25">
      <c r="A107" s="33"/>
      <c r="B107" s="34"/>
      <c r="C107" s="35"/>
    </row>
    <row r="108" spans="1:5" s="36" customFormat="1" x14ac:dyDescent="0.25">
      <c r="A108" s="33"/>
      <c r="B108" s="34"/>
      <c r="C108" s="35"/>
    </row>
    <row r="109" spans="1:5" s="36" customFormat="1" x14ac:dyDescent="0.25">
      <c r="A109" s="33"/>
      <c r="B109" s="34"/>
      <c r="C109" s="35"/>
    </row>
    <row r="110" spans="1:5" s="40" customFormat="1" x14ac:dyDescent="0.25">
      <c r="A110" s="37"/>
      <c r="B110" s="38"/>
      <c r="C110" s="39"/>
    </row>
    <row r="111" spans="1:5" s="40" customFormat="1" x14ac:dyDescent="0.25">
      <c r="A111" s="37"/>
      <c r="B111" s="38"/>
      <c r="C111" s="39"/>
      <c r="E111" s="32"/>
    </row>
    <row r="112" spans="1:5" s="36" customFormat="1" x14ac:dyDescent="0.25">
      <c r="A112" s="33"/>
      <c r="B112" s="34"/>
      <c r="C112" s="35"/>
    </row>
    <row r="113" spans="1:5" s="36" customFormat="1" x14ac:dyDescent="0.25">
      <c r="A113" s="33"/>
      <c r="B113" s="34"/>
      <c r="C113" s="35"/>
    </row>
    <row r="114" spans="1:5" s="40" customFormat="1" x14ac:dyDescent="0.25">
      <c r="A114" s="37"/>
      <c r="B114" s="38"/>
      <c r="C114" s="39"/>
    </row>
    <row r="115" spans="1:5" s="40" customFormat="1" x14ac:dyDescent="0.25">
      <c r="A115" s="37"/>
      <c r="B115" s="38"/>
      <c r="C115" s="39"/>
    </row>
    <row r="116" spans="1:5" s="32" customFormat="1" x14ac:dyDescent="0.25">
      <c r="A116" s="29"/>
      <c r="B116" s="30"/>
      <c r="C116" s="31"/>
    </row>
    <row r="118" spans="1:5" s="5" customFormat="1" x14ac:dyDescent="0.25">
      <c r="A118" s="15" t="s">
        <v>29</v>
      </c>
      <c r="B118" s="6" t="s">
        <v>30</v>
      </c>
      <c r="C118" s="11"/>
    </row>
    <row r="119" spans="1:5" s="40" customFormat="1" x14ac:dyDescent="0.25">
      <c r="A119" s="37"/>
      <c r="B119" s="38"/>
      <c r="C119" s="39"/>
    </row>
    <row r="120" spans="1:5" s="36" customFormat="1" x14ac:dyDescent="0.25">
      <c r="A120" s="37"/>
      <c r="B120" s="38"/>
      <c r="C120" s="35"/>
      <c r="D120" s="40"/>
      <c r="E120" s="40"/>
    </row>
    <row r="121" spans="1:5" s="40" customFormat="1" x14ac:dyDescent="0.25">
      <c r="A121" s="37"/>
      <c r="B121" s="38"/>
      <c r="C121" s="39"/>
    </row>
    <row r="122" spans="1:5" s="36" customFormat="1" x14ac:dyDescent="0.25">
      <c r="A122" s="33"/>
      <c r="B122" s="34"/>
      <c r="C122" s="35"/>
    </row>
    <row r="123" spans="1:5" s="40" customFormat="1" x14ac:dyDescent="0.25">
      <c r="A123" s="37"/>
      <c r="B123" s="38"/>
      <c r="C123" s="39"/>
      <c r="E123" s="38"/>
    </row>
    <row r="124" spans="1:5" s="36" customFormat="1" x14ac:dyDescent="0.25">
      <c r="A124" s="37"/>
      <c r="B124" s="38"/>
      <c r="C124" s="39"/>
      <c r="D124" s="40"/>
      <c r="E124" s="38"/>
    </row>
    <row r="125" spans="1:5" s="40" customFormat="1" x14ac:dyDescent="0.25">
      <c r="A125" s="37"/>
      <c r="B125" s="38"/>
      <c r="C125" s="39"/>
      <c r="E125" s="38"/>
    </row>
    <row r="126" spans="1:5" s="36" customFormat="1" x14ac:dyDescent="0.25">
      <c r="A126" s="37"/>
      <c r="B126" s="38"/>
      <c r="C126" s="39"/>
      <c r="D126" s="40"/>
      <c r="E126" s="38"/>
    </row>
    <row r="127" spans="1:5" s="36" customFormat="1" x14ac:dyDescent="0.25">
      <c r="A127" s="37"/>
      <c r="B127" s="38"/>
      <c r="C127" s="35"/>
      <c r="D127" s="40"/>
      <c r="E127" s="38"/>
    </row>
    <row r="128" spans="1:5" s="36" customFormat="1" x14ac:dyDescent="0.25">
      <c r="A128" s="37"/>
      <c r="B128" s="38"/>
      <c r="C128" s="35"/>
      <c r="D128" s="40"/>
      <c r="E128" s="38"/>
    </row>
    <row r="129" spans="1:5" s="36" customFormat="1" x14ac:dyDescent="0.25">
      <c r="A129" s="37"/>
      <c r="B129" s="38"/>
      <c r="C129" s="35"/>
      <c r="D129" s="40"/>
      <c r="E129" s="38"/>
    </row>
    <row r="130" spans="1:5" s="36" customFormat="1" x14ac:dyDescent="0.25">
      <c r="A130" s="37"/>
      <c r="B130" s="38"/>
      <c r="C130" s="35"/>
      <c r="D130" s="40"/>
      <c r="E130" s="38"/>
    </row>
    <row r="131" spans="1:5" s="36" customFormat="1" x14ac:dyDescent="0.25">
      <c r="A131" s="37"/>
      <c r="B131" s="38"/>
      <c r="C131" s="35"/>
      <c r="D131" s="40"/>
      <c r="E131" s="38"/>
    </row>
    <row r="132" spans="1:5" s="36" customFormat="1" x14ac:dyDescent="0.25">
      <c r="A132" s="37"/>
      <c r="B132" s="38"/>
      <c r="C132" s="35"/>
      <c r="D132" s="40"/>
      <c r="E132" s="38"/>
    </row>
    <row r="133" spans="1:5" s="36" customFormat="1" x14ac:dyDescent="0.25">
      <c r="A133" s="37"/>
      <c r="B133" s="38"/>
      <c r="C133" s="35"/>
      <c r="D133" s="40"/>
      <c r="E133" s="38"/>
    </row>
    <row r="134" spans="1:5" s="36" customFormat="1" x14ac:dyDescent="0.25">
      <c r="A134" s="37"/>
      <c r="B134" s="38"/>
      <c r="C134" s="35"/>
      <c r="D134" s="40"/>
      <c r="E134" s="38"/>
    </row>
    <row r="135" spans="1:5" s="36" customFormat="1" x14ac:dyDescent="0.25">
      <c r="A135" s="37"/>
      <c r="B135" s="38"/>
      <c r="C135" s="35"/>
      <c r="D135" s="40"/>
      <c r="E135" s="38"/>
    </row>
    <row r="136" spans="1:5" s="36" customFormat="1" x14ac:dyDescent="0.25">
      <c r="A136" s="37"/>
      <c r="B136" s="38"/>
      <c r="C136" s="35"/>
      <c r="D136" s="40"/>
      <c r="E136" s="38"/>
    </row>
    <row r="137" spans="1:5" s="36" customFormat="1" x14ac:dyDescent="0.25">
      <c r="A137" s="37"/>
      <c r="B137" s="38"/>
      <c r="C137" s="35"/>
      <c r="D137" s="40"/>
      <c r="E137" s="38"/>
    </row>
    <row r="138" spans="1:5" s="36" customFormat="1" x14ac:dyDescent="0.25">
      <c r="A138" s="37"/>
      <c r="B138" s="38"/>
      <c r="C138" s="35"/>
      <c r="D138" s="40"/>
      <c r="E138" s="38"/>
    </row>
    <row r="139" spans="1:5" s="36" customFormat="1" x14ac:dyDescent="0.25">
      <c r="A139" s="37"/>
      <c r="B139" s="38"/>
      <c r="C139" s="35"/>
      <c r="D139" s="40"/>
      <c r="E139" s="38"/>
    </row>
    <row r="140" spans="1:5" s="36" customFormat="1" x14ac:dyDescent="0.25">
      <c r="A140" s="37"/>
      <c r="B140" s="38"/>
      <c r="C140" s="35"/>
      <c r="D140" s="40"/>
      <c r="E140" s="38"/>
    </row>
    <row r="141" spans="1:5" s="36" customFormat="1" x14ac:dyDescent="0.25">
      <c r="A141" s="37"/>
      <c r="B141" s="38"/>
      <c r="C141" s="35"/>
      <c r="D141" s="40"/>
      <c r="E141" s="38"/>
    </row>
    <row r="142" spans="1:5" s="36" customFormat="1" x14ac:dyDescent="0.25">
      <c r="A142" s="37"/>
      <c r="B142" s="38"/>
      <c r="C142" s="35"/>
      <c r="D142" s="40"/>
      <c r="E142" s="38"/>
    </row>
    <row r="143" spans="1:5" s="36" customFormat="1" x14ac:dyDescent="0.25">
      <c r="A143" s="37"/>
      <c r="B143" s="38"/>
      <c r="C143" s="35"/>
      <c r="D143" s="40"/>
      <c r="E143" s="38"/>
    </row>
    <row r="144" spans="1:5" s="36" customFormat="1" x14ac:dyDescent="0.25">
      <c r="A144" s="37"/>
      <c r="B144" s="38"/>
      <c r="C144" s="35"/>
      <c r="D144" s="40"/>
      <c r="E144" s="38"/>
    </row>
    <row r="145" spans="1:5" s="36" customFormat="1" x14ac:dyDescent="0.25">
      <c r="A145" s="37"/>
      <c r="B145" s="38"/>
      <c r="C145" s="35"/>
      <c r="D145" s="40"/>
      <c r="E145" s="38"/>
    </row>
    <row r="146" spans="1:5" s="36" customFormat="1" x14ac:dyDescent="0.25">
      <c r="A146" s="37"/>
      <c r="B146" s="38"/>
      <c r="C146" s="35"/>
      <c r="D146" s="40"/>
      <c r="E146" s="38"/>
    </row>
    <row r="147" spans="1:5" s="40" customFormat="1" x14ac:dyDescent="0.25">
      <c r="A147" s="37"/>
      <c r="B147" s="38"/>
      <c r="C147" s="39"/>
    </row>
    <row r="148" spans="1:5" s="5" customFormat="1" x14ac:dyDescent="0.25">
      <c r="A148" s="15" t="s">
        <v>79</v>
      </c>
      <c r="B148" s="6" t="s">
        <v>78</v>
      </c>
      <c r="C148" s="11"/>
    </row>
    <row r="149" spans="1:5" s="36" customFormat="1" x14ac:dyDescent="0.25">
      <c r="A149" s="33"/>
      <c r="B149" s="34"/>
      <c r="C149" s="39"/>
      <c r="D149" s="40"/>
    </row>
    <row r="150" spans="1:5" s="40" customFormat="1" x14ac:dyDescent="0.25">
      <c r="A150" s="33"/>
      <c r="B150" s="38"/>
      <c r="C150" s="39"/>
      <c r="E150" s="36"/>
    </row>
    <row r="151" spans="1:5" s="36" customFormat="1" x14ac:dyDescent="0.25">
      <c r="A151" s="33"/>
      <c r="B151" s="34"/>
      <c r="C151" s="35"/>
      <c r="D151" s="40"/>
    </row>
    <row r="152" spans="1:5" s="36" customFormat="1" x14ac:dyDescent="0.25">
      <c r="A152" s="33"/>
      <c r="B152" s="34"/>
      <c r="C152" s="35"/>
      <c r="D152" s="40"/>
    </row>
    <row r="153" spans="1:5" s="40" customFormat="1" x14ac:dyDescent="0.25">
      <c r="A153" s="33"/>
      <c r="B153" s="34"/>
      <c r="C153" s="39"/>
      <c r="E153" s="36"/>
    </row>
    <row r="154" spans="1:5" s="36" customFormat="1" x14ac:dyDescent="0.25">
      <c r="A154" s="33"/>
      <c r="B154" s="34"/>
      <c r="C154" s="35"/>
      <c r="D154" s="40"/>
    </row>
    <row r="155" spans="1:5" s="36" customFormat="1" x14ac:dyDescent="0.25">
      <c r="A155" s="33"/>
      <c r="B155" s="34"/>
      <c r="C155" s="35"/>
      <c r="D155" s="40"/>
    </row>
    <row r="156" spans="1:5" s="40" customFormat="1" x14ac:dyDescent="0.25">
      <c r="A156" s="33"/>
      <c r="B156" s="38"/>
      <c r="C156" s="39"/>
      <c r="E156" s="36"/>
    </row>
    <row r="157" spans="1:5" s="36" customFormat="1" x14ac:dyDescent="0.25">
      <c r="A157" s="33"/>
      <c r="B157" s="34"/>
      <c r="C157" s="35"/>
    </row>
    <row r="158" spans="1:5" s="52" customFormat="1" x14ac:dyDescent="0.25">
      <c r="A158" s="33"/>
      <c r="B158" s="51"/>
      <c r="C158" s="50"/>
    </row>
    <row r="159" spans="1:5" s="40" customFormat="1" x14ac:dyDescent="0.25">
      <c r="A159" s="33"/>
      <c r="B159" s="38"/>
      <c r="C159" s="35"/>
      <c r="D159" s="36"/>
      <c r="E159" s="36"/>
    </row>
    <row r="160" spans="1:5" s="40" customFormat="1" x14ac:dyDescent="0.25">
      <c r="A160" s="37"/>
      <c r="B160" s="38"/>
      <c r="C160" s="39"/>
    </row>
    <row r="161" spans="1:4" s="5" customFormat="1" x14ac:dyDescent="0.25">
      <c r="A161" s="15" t="s">
        <v>80</v>
      </c>
      <c r="B161" s="6" t="s">
        <v>81</v>
      </c>
      <c r="C161" s="11"/>
    </row>
    <row r="162" spans="1:4" s="40" customFormat="1" x14ac:dyDescent="0.25">
      <c r="A162" s="37"/>
      <c r="B162" s="38"/>
      <c r="C162" s="39"/>
    </row>
    <row r="163" spans="1:4" s="40" customFormat="1" x14ac:dyDescent="0.25">
      <c r="A163" s="37"/>
      <c r="B163" s="38"/>
      <c r="C163" s="39"/>
    </row>
    <row r="164" spans="1:4" s="40" customFormat="1" x14ac:dyDescent="0.25">
      <c r="A164" s="37"/>
      <c r="B164" s="38"/>
      <c r="C164" s="39"/>
    </row>
    <row r="165" spans="1:4" s="40" customFormat="1" x14ac:dyDescent="0.25">
      <c r="A165" s="37"/>
      <c r="B165" s="38"/>
      <c r="C165" s="39"/>
    </row>
    <row r="166" spans="1:4" s="40" customFormat="1" x14ac:dyDescent="0.25">
      <c r="A166" s="37"/>
      <c r="B166" s="38"/>
      <c r="C166" s="39"/>
    </row>
    <row r="167" spans="1:4" s="40" customFormat="1" x14ac:dyDescent="0.25">
      <c r="A167" s="37"/>
      <c r="B167" s="38"/>
      <c r="C167" s="39"/>
    </row>
    <row r="168" spans="1:4" s="40" customFormat="1" x14ac:dyDescent="0.25">
      <c r="A168" s="37"/>
      <c r="B168" s="38"/>
      <c r="C168" s="39"/>
    </row>
    <row r="169" spans="1:4" s="36" customFormat="1" x14ac:dyDescent="0.25">
      <c r="A169" s="37"/>
      <c r="B169" s="34"/>
      <c r="C169" s="35"/>
      <c r="D169" s="40"/>
    </row>
    <row r="170" spans="1:4" s="36" customFormat="1" x14ac:dyDescent="0.25">
      <c r="A170" s="37"/>
      <c r="B170" s="34"/>
      <c r="C170" s="35"/>
      <c r="D170" s="40"/>
    </row>
    <row r="171" spans="1:4" s="36" customFormat="1" x14ac:dyDescent="0.25">
      <c r="A171" s="33"/>
      <c r="B171" s="34"/>
      <c r="C171" s="35"/>
    </row>
    <row r="172" spans="1:4" s="5" customFormat="1" x14ac:dyDescent="0.25">
      <c r="A172" s="15" t="s">
        <v>82</v>
      </c>
      <c r="B172" s="6" t="s">
        <v>83</v>
      </c>
      <c r="C172" s="11"/>
    </row>
    <row r="173" spans="1:4" s="36" customFormat="1" x14ac:dyDescent="0.25">
      <c r="A173" s="33"/>
      <c r="B173" s="34"/>
      <c r="C173" s="35"/>
    </row>
    <row r="174" spans="1:4" s="36" customFormat="1" x14ac:dyDescent="0.25">
      <c r="A174" s="33"/>
      <c r="B174" s="34"/>
      <c r="C174" s="35"/>
    </row>
    <row r="175" spans="1:4" s="36" customFormat="1" x14ac:dyDescent="0.25">
      <c r="A175" s="33"/>
      <c r="B175" s="34"/>
      <c r="C175" s="35"/>
    </row>
    <row r="176" spans="1:4" s="36" customFormat="1" x14ac:dyDescent="0.25">
      <c r="A176" s="33"/>
      <c r="B176" s="34"/>
      <c r="C176" s="35"/>
    </row>
    <row r="177" spans="1:3" s="36" customFormat="1" x14ac:dyDescent="0.25">
      <c r="A177" s="33"/>
      <c r="B177" s="34"/>
      <c r="C177" s="35"/>
    </row>
    <row r="178" spans="1:3" s="36" customFormat="1" x14ac:dyDescent="0.25">
      <c r="A178" s="33"/>
      <c r="B178" s="34"/>
      <c r="C178" s="35"/>
    </row>
    <row r="179" spans="1:3" s="36" customFormat="1" x14ac:dyDescent="0.25">
      <c r="A179" s="33"/>
      <c r="B179" s="34"/>
      <c r="C179" s="35"/>
    </row>
    <row r="180" spans="1:3" s="36" customFormat="1" x14ac:dyDescent="0.25">
      <c r="A180" s="33"/>
      <c r="B180" s="34"/>
      <c r="C180" s="35"/>
    </row>
    <row r="181" spans="1:3" s="36" customFormat="1" x14ac:dyDescent="0.25">
      <c r="A181" s="33"/>
      <c r="B181" s="34"/>
      <c r="C181" s="35"/>
    </row>
    <row r="182" spans="1:3" s="36" customFormat="1" x14ac:dyDescent="0.25">
      <c r="A182" s="33"/>
      <c r="B182" s="34"/>
      <c r="C182" s="35"/>
    </row>
    <row r="183" spans="1:3" s="36" customFormat="1" x14ac:dyDescent="0.25">
      <c r="A183" s="33"/>
      <c r="B183" s="34"/>
      <c r="C183" s="35"/>
    </row>
    <row r="184" spans="1:3" s="36" customFormat="1" x14ac:dyDescent="0.25">
      <c r="A184" s="33"/>
      <c r="B184" s="34"/>
      <c r="C184" s="35"/>
    </row>
    <row r="185" spans="1:3" s="36" customFormat="1" x14ac:dyDescent="0.25">
      <c r="A185" s="33"/>
      <c r="B185" s="34"/>
      <c r="C185" s="35"/>
    </row>
    <row r="186" spans="1:3" s="36" customFormat="1" x14ac:dyDescent="0.25">
      <c r="A186" s="33"/>
      <c r="B186" s="34"/>
      <c r="C186" s="35"/>
    </row>
    <row r="187" spans="1:3" s="36" customFormat="1" x14ac:dyDescent="0.25">
      <c r="A187" s="33"/>
      <c r="B187" s="34"/>
      <c r="C187" s="35"/>
    </row>
    <row r="188" spans="1:3" s="36" customFormat="1" x14ac:dyDescent="0.25">
      <c r="A188" s="33"/>
      <c r="B188" s="34"/>
      <c r="C188" s="35"/>
    </row>
    <row r="189" spans="1:3" s="36" customFormat="1" x14ac:dyDescent="0.25">
      <c r="A189" s="33"/>
      <c r="B189" s="34"/>
      <c r="C189" s="35"/>
    </row>
    <row r="190" spans="1:3" s="36" customFormat="1" x14ac:dyDescent="0.25">
      <c r="A190" s="33"/>
      <c r="B190" s="34"/>
      <c r="C190" s="35"/>
    </row>
    <row r="191" spans="1:3" s="36" customFormat="1" x14ac:dyDescent="0.25">
      <c r="A191" s="33"/>
      <c r="B191" s="34"/>
      <c r="C191" s="35"/>
    </row>
    <row r="192" spans="1:3" s="36" customFormat="1" x14ac:dyDescent="0.25">
      <c r="A192" s="33"/>
      <c r="B192" s="34"/>
      <c r="C192" s="35"/>
    </row>
    <row r="193" spans="1:3" s="36" customFormat="1" x14ac:dyDescent="0.25">
      <c r="A193" s="33"/>
      <c r="B193" s="34"/>
      <c r="C193" s="35"/>
    </row>
    <row r="194" spans="1:3" s="5" customFormat="1" x14ac:dyDescent="0.25">
      <c r="A194" s="15" t="s">
        <v>31</v>
      </c>
      <c r="B194" s="6" t="s">
        <v>32</v>
      </c>
      <c r="C194" s="11"/>
    </row>
    <row r="195" spans="1:3" s="32" customFormat="1" x14ac:dyDescent="0.25">
      <c r="A195" s="29"/>
      <c r="B195" s="30"/>
      <c r="C195" s="31"/>
    </row>
    <row r="196" spans="1:3" s="32" customFormat="1" x14ac:dyDescent="0.25">
      <c r="A196" s="29"/>
      <c r="B196" s="30"/>
      <c r="C196" s="31"/>
    </row>
    <row r="197" spans="1:3" s="32" customFormat="1" x14ac:dyDescent="0.25">
      <c r="A197" s="29"/>
      <c r="B197" s="30"/>
      <c r="C197" s="31"/>
    </row>
    <row r="198" spans="1:3" s="32" customFormat="1" x14ac:dyDescent="0.25">
      <c r="A198" s="29"/>
      <c r="B198" s="30"/>
      <c r="C198" s="31"/>
    </row>
    <row r="200" spans="1:3" s="1" customFormat="1" x14ac:dyDescent="0.25">
      <c r="A200" s="13" t="s">
        <v>33</v>
      </c>
      <c r="B200" s="2" t="s">
        <v>35</v>
      </c>
      <c r="C200" s="9"/>
    </row>
    <row r="202" spans="1:3" s="3" customFormat="1" x14ac:dyDescent="0.25">
      <c r="A202" s="14" t="s">
        <v>36</v>
      </c>
      <c r="B202" s="4" t="s">
        <v>34</v>
      </c>
      <c r="C202" s="10"/>
    </row>
    <row r="204" spans="1:3" s="5" customFormat="1" x14ac:dyDescent="0.25">
      <c r="A204" s="15" t="s">
        <v>37</v>
      </c>
      <c r="B204" s="6" t="s">
        <v>38</v>
      </c>
      <c r="C204" s="11"/>
    </row>
    <row r="205" spans="1:3" s="32" customFormat="1" x14ac:dyDescent="0.25">
      <c r="A205" s="29"/>
      <c r="B205" s="30"/>
      <c r="C205" s="31"/>
    </row>
    <row r="207" spans="1:3" s="1" customFormat="1" x14ac:dyDescent="0.25">
      <c r="A207" s="13" t="s">
        <v>39</v>
      </c>
      <c r="B207" s="2" t="s">
        <v>35</v>
      </c>
      <c r="C207" s="9"/>
    </row>
    <row r="209" spans="1:3" s="3" customFormat="1" x14ac:dyDescent="0.25">
      <c r="A209" s="14" t="s">
        <v>40</v>
      </c>
      <c r="B209" s="4" t="s">
        <v>41</v>
      </c>
      <c r="C209" s="10"/>
    </row>
    <row r="211" spans="1:3" s="5" customFormat="1" x14ac:dyDescent="0.25">
      <c r="A211" s="15" t="s">
        <v>42</v>
      </c>
      <c r="B211" s="6" t="s">
        <v>43</v>
      </c>
      <c r="C211" s="11"/>
    </row>
    <row r="212" spans="1:3" s="32" customFormat="1" x14ac:dyDescent="0.25">
      <c r="A212" s="29"/>
      <c r="B212" s="30"/>
      <c r="C212" s="31"/>
    </row>
    <row r="214" spans="1:3" s="5" customFormat="1" x14ac:dyDescent="0.25">
      <c r="A214" s="15" t="s">
        <v>44</v>
      </c>
      <c r="B214" s="6" t="s">
        <v>45</v>
      </c>
      <c r="C214" s="11"/>
    </row>
  </sheetData>
  <sortState xmlns:xlrd2="http://schemas.microsoft.com/office/spreadsheetml/2017/richdata2" ref="J88:J96">
    <sortCondition ref="J88"/>
  </sortState>
  <phoneticPr fontId="3" type="noConversion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A81E5-C302-4DAB-8885-0E7E5EE8B2D0}">
  <sheetPr codeName="Plan17"/>
  <dimension ref="A1:T129"/>
  <sheetViews>
    <sheetView tabSelected="1" view="pageLayout" zoomScaleNormal="100" zoomScaleSheetLayoutView="100" workbookViewId="0">
      <selection activeCell="A5" sqref="A5"/>
    </sheetView>
  </sheetViews>
  <sheetFormatPr defaultRowHeight="12.75" x14ac:dyDescent="0.25"/>
  <cols>
    <col min="1" max="1" width="11.140625" style="28" customWidth="1"/>
    <col min="2" max="2" width="25.85546875" style="17" customWidth="1"/>
    <col min="3" max="3" width="9.140625" style="17" bestFit="1" customWidth="1"/>
    <col min="4" max="4" width="8" style="17" bestFit="1" customWidth="1"/>
    <col min="5" max="5" width="9.7109375" style="17" bestFit="1" customWidth="1"/>
    <col min="6" max="6" width="8" style="17" bestFit="1" customWidth="1"/>
    <col min="7" max="7" width="9.7109375" style="17" bestFit="1" customWidth="1"/>
    <col min="8" max="8" width="7.42578125" style="17" bestFit="1" customWidth="1"/>
    <col min="9" max="9" width="8.85546875" style="17" bestFit="1" customWidth="1"/>
    <col min="10" max="10" width="8.5703125" style="17" bestFit="1" customWidth="1"/>
    <col min="11" max="11" width="8.28515625" style="17" customWidth="1"/>
    <col min="12" max="13" width="10.42578125" style="17" bestFit="1" customWidth="1"/>
    <col min="14" max="14" width="13.140625" style="17" bestFit="1" customWidth="1"/>
    <col min="15" max="256" width="9.140625" style="17"/>
    <col min="257" max="257" width="9.140625" style="17" customWidth="1"/>
    <col min="258" max="258" width="25.85546875" style="17" customWidth="1"/>
    <col min="259" max="259" width="5.7109375" style="17" bestFit="1" customWidth="1"/>
    <col min="260" max="260" width="7.140625" style="17" bestFit="1" customWidth="1"/>
    <col min="261" max="261" width="7.28515625" style="17" bestFit="1" customWidth="1"/>
    <col min="262" max="262" width="6.140625" style="17" bestFit="1" customWidth="1"/>
    <col min="263" max="265" width="7.28515625" style="17" bestFit="1" customWidth="1"/>
    <col min="266" max="266" width="8" style="17" bestFit="1" customWidth="1"/>
    <col min="267" max="267" width="8.28515625" style="17" customWidth="1"/>
    <col min="268" max="269" width="10.42578125" style="17" bestFit="1" customWidth="1"/>
    <col min="270" max="270" width="13.140625" style="17" bestFit="1" customWidth="1"/>
    <col min="271" max="512" width="9.140625" style="17"/>
    <col min="513" max="513" width="9.140625" style="17" customWidth="1"/>
    <col min="514" max="514" width="25.85546875" style="17" customWidth="1"/>
    <col min="515" max="515" width="5.7109375" style="17" bestFit="1" customWidth="1"/>
    <col min="516" max="516" width="7.140625" style="17" bestFit="1" customWidth="1"/>
    <col min="517" max="517" width="7.28515625" style="17" bestFit="1" customWidth="1"/>
    <col min="518" max="518" width="6.140625" style="17" bestFit="1" customWidth="1"/>
    <col min="519" max="521" width="7.28515625" style="17" bestFit="1" customWidth="1"/>
    <col min="522" max="522" width="8" style="17" bestFit="1" customWidth="1"/>
    <col min="523" max="523" width="8.28515625" style="17" customWidth="1"/>
    <col min="524" max="525" width="10.42578125" style="17" bestFit="1" customWidth="1"/>
    <col min="526" max="526" width="13.140625" style="17" bestFit="1" customWidth="1"/>
    <col min="527" max="768" width="9.140625" style="17"/>
    <col min="769" max="769" width="9.140625" style="17" customWidth="1"/>
    <col min="770" max="770" width="25.85546875" style="17" customWidth="1"/>
    <col min="771" max="771" width="5.7109375" style="17" bestFit="1" customWidth="1"/>
    <col min="772" max="772" width="7.140625" style="17" bestFit="1" customWidth="1"/>
    <col min="773" max="773" width="7.28515625" style="17" bestFit="1" customWidth="1"/>
    <col min="774" max="774" width="6.140625" style="17" bestFit="1" customWidth="1"/>
    <col min="775" max="777" width="7.28515625" style="17" bestFit="1" customWidth="1"/>
    <col min="778" max="778" width="8" style="17" bestFit="1" customWidth="1"/>
    <col min="779" max="779" width="8.28515625" style="17" customWidth="1"/>
    <col min="780" max="781" width="10.42578125" style="17" bestFit="1" customWidth="1"/>
    <col min="782" max="782" width="13.140625" style="17" bestFit="1" customWidth="1"/>
    <col min="783" max="1024" width="9.140625" style="17"/>
    <col min="1025" max="1025" width="9.140625" style="17" customWidth="1"/>
    <col min="1026" max="1026" width="25.85546875" style="17" customWidth="1"/>
    <col min="1027" max="1027" width="5.7109375" style="17" bestFit="1" customWidth="1"/>
    <col min="1028" max="1028" width="7.140625" style="17" bestFit="1" customWidth="1"/>
    <col min="1029" max="1029" width="7.28515625" style="17" bestFit="1" customWidth="1"/>
    <col min="1030" max="1030" width="6.140625" style="17" bestFit="1" customWidth="1"/>
    <col min="1031" max="1033" width="7.28515625" style="17" bestFit="1" customWidth="1"/>
    <col min="1034" max="1034" width="8" style="17" bestFit="1" customWidth="1"/>
    <col min="1035" max="1035" width="8.28515625" style="17" customWidth="1"/>
    <col min="1036" max="1037" width="10.42578125" style="17" bestFit="1" customWidth="1"/>
    <col min="1038" max="1038" width="13.140625" style="17" bestFit="1" customWidth="1"/>
    <col min="1039" max="1280" width="9.140625" style="17"/>
    <col min="1281" max="1281" width="9.140625" style="17" customWidth="1"/>
    <col min="1282" max="1282" width="25.85546875" style="17" customWidth="1"/>
    <col min="1283" max="1283" width="5.7109375" style="17" bestFit="1" customWidth="1"/>
    <col min="1284" max="1284" width="7.140625" style="17" bestFit="1" customWidth="1"/>
    <col min="1285" max="1285" width="7.28515625" style="17" bestFit="1" customWidth="1"/>
    <col min="1286" max="1286" width="6.140625" style="17" bestFit="1" customWidth="1"/>
    <col min="1287" max="1289" width="7.28515625" style="17" bestFit="1" customWidth="1"/>
    <col min="1290" max="1290" width="8" style="17" bestFit="1" customWidth="1"/>
    <col min="1291" max="1291" width="8.28515625" style="17" customWidth="1"/>
    <col min="1292" max="1293" width="10.42578125" style="17" bestFit="1" customWidth="1"/>
    <col min="1294" max="1294" width="13.140625" style="17" bestFit="1" customWidth="1"/>
    <col min="1295" max="1536" width="9.140625" style="17"/>
    <col min="1537" max="1537" width="9.140625" style="17" customWidth="1"/>
    <col min="1538" max="1538" width="25.85546875" style="17" customWidth="1"/>
    <col min="1539" max="1539" width="5.7109375" style="17" bestFit="1" customWidth="1"/>
    <col min="1540" max="1540" width="7.140625" style="17" bestFit="1" customWidth="1"/>
    <col min="1541" max="1541" width="7.28515625" style="17" bestFit="1" customWidth="1"/>
    <col min="1542" max="1542" width="6.140625" style="17" bestFit="1" customWidth="1"/>
    <col min="1543" max="1545" width="7.28515625" style="17" bestFit="1" customWidth="1"/>
    <col min="1546" max="1546" width="8" style="17" bestFit="1" customWidth="1"/>
    <col min="1547" max="1547" width="8.28515625" style="17" customWidth="1"/>
    <col min="1548" max="1549" width="10.42578125" style="17" bestFit="1" customWidth="1"/>
    <col min="1550" max="1550" width="13.140625" style="17" bestFit="1" customWidth="1"/>
    <col min="1551" max="1792" width="9.140625" style="17"/>
    <col min="1793" max="1793" width="9.140625" style="17" customWidth="1"/>
    <col min="1794" max="1794" width="25.85546875" style="17" customWidth="1"/>
    <col min="1795" max="1795" width="5.7109375" style="17" bestFit="1" customWidth="1"/>
    <col min="1796" max="1796" width="7.140625" style="17" bestFit="1" customWidth="1"/>
    <col min="1797" max="1797" width="7.28515625" style="17" bestFit="1" customWidth="1"/>
    <col min="1798" max="1798" width="6.140625" style="17" bestFit="1" customWidth="1"/>
    <col min="1799" max="1801" width="7.28515625" style="17" bestFit="1" customWidth="1"/>
    <col min="1802" max="1802" width="8" style="17" bestFit="1" customWidth="1"/>
    <col min="1803" max="1803" width="8.28515625" style="17" customWidth="1"/>
    <col min="1804" max="1805" width="10.42578125" style="17" bestFit="1" customWidth="1"/>
    <col min="1806" max="1806" width="13.140625" style="17" bestFit="1" customWidth="1"/>
    <col min="1807" max="2048" width="9.140625" style="17"/>
    <col min="2049" max="2049" width="9.140625" style="17" customWidth="1"/>
    <col min="2050" max="2050" width="25.85546875" style="17" customWidth="1"/>
    <col min="2051" max="2051" width="5.7109375" style="17" bestFit="1" customWidth="1"/>
    <col min="2052" max="2052" width="7.140625" style="17" bestFit="1" customWidth="1"/>
    <col min="2053" max="2053" width="7.28515625" style="17" bestFit="1" customWidth="1"/>
    <col min="2054" max="2054" width="6.140625" style="17" bestFit="1" customWidth="1"/>
    <col min="2055" max="2057" width="7.28515625" style="17" bestFit="1" customWidth="1"/>
    <col min="2058" max="2058" width="8" style="17" bestFit="1" customWidth="1"/>
    <col min="2059" max="2059" width="8.28515625" style="17" customWidth="1"/>
    <col min="2060" max="2061" width="10.42578125" style="17" bestFit="1" customWidth="1"/>
    <col min="2062" max="2062" width="13.140625" style="17" bestFit="1" customWidth="1"/>
    <col min="2063" max="2304" width="9.140625" style="17"/>
    <col min="2305" max="2305" width="9.140625" style="17" customWidth="1"/>
    <col min="2306" max="2306" width="25.85546875" style="17" customWidth="1"/>
    <col min="2307" max="2307" width="5.7109375" style="17" bestFit="1" customWidth="1"/>
    <col min="2308" max="2308" width="7.140625" style="17" bestFit="1" customWidth="1"/>
    <col min="2309" max="2309" width="7.28515625" style="17" bestFit="1" customWidth="1"/>
    <col min="2310" max="2310" width="6.140625" style="17" bestFit="1" customWidth="1"/>
    <col min="2311" max="2313" width="7.28515625" style="17" bestFit="1" customWidth="1"/>
    <col min="2314" max="2314" width="8" style="17" bestFit="1" customWidth="1"/>
    <col min="2315" max="2315" width="8.28515625" style="17" customWidth="1"/>
    <col min="2316" max="2317" width="10.42578125" style="17" bestFit="1" customWidth="1"/>
    <col min="2318" max="2318" width="13.140625" style="17" bestFit="1" customWidth="1"/>
    <col min="2319" max="2560" width="9.140625" style="17"/>
    <col min="2561" max="2561" width="9.140625" style="17" customWidth="1"/>
    <col min="2562" max="2562" width="25.85546875" style="17" customWidth="1"/>
    <col min="2563" max="2563" width="5.7109375" style="17" bestFit="1" customWidth="1"/>
    <col min="2564" max="2564" width="7.140625" style="17" bestFit="1" customWidth="1"/>
    <col min="2565" max="2565" width="7.28515625" style="17" bestFit="1" customWidth="1"/>
    <col min="2566" max="2566" width="6.140625" style="17" bestFit="1" customWidth="1"/>
    <col min="2567" max="2569" width="7.28515625" style="17" bestFit="1" customWidth="1"/>
    <col min="2570" max="2570" width="8" style="17" bestFit="1" customWidth="1"/>
    <col min="2571" max="2571" width="8.28515625" style="17" customWidth="1"/>
    <col min="2572" max="2573" width="10.42578125" style="17" bestFit="1" customWidth="1"/>
    <col min="2574" max="2574" width="13.140625" style="17" bestFit="1" customWidth="1"/>
    <col min="2575" max="2816" width="9.140625" style="17"/>
    <col min="2817" max="2817" width="9.140625" style="17" customWidth="1"/>
    <col min="2818" max="2818" width="25.85546875" style="17" customWidth="1"/>
    <col min="2819" max="2819" width="5.7109375" style="17" bestFit="1" customWidth="1"/>
    <col min="2820" max="2820" width="7.140625" style="17" bestFit="1" customWidth="1"/>
    <col min="2821" max="2821" width="7.28515625" style="17" bestFit="1" customWidth="1"/>
    <col min="2822" max="2822" width="6.140625" style="17" bestFit="1" customWidth="1"/>
    <col min="2823" max="2825" width="7.28515625" style="17" bestFit="1" customWidth="1"/>
    <col min="2826" max="2826" width="8" style="17" bestFit="1" customWidth="1"/>
    <col min="2827" max="2827" width="8.28515625" style="17" customWidth="1"/>
    <col min="2828" max="2829" width="10.42578125" style="17" bestFit="1" customWidth="1"/>
    <col min="2830" max="2830" width="13.140625" style="17" bestFit="1" customWidth="1"/>
    <col min="2831" max="3072" width="9.140625" style="17"/>
    <col min="3073" max="3073" width="9.140625" style="17" customWidth="1"/>
    <col min="3074" max="3074" width="25.85546875" style="17" customWidth="1"/>
    <col min="3075" max="3075" width="5.7109375" style="17" bestFit="1" customWidth="1"/>
    <col min="3076" max="3076" width="7.140625" style="17" bestFit="1" customWidth="1"/>
    <col min="3077" max="3077" width="7.28515625" style="17" bestFit="1" customWidth="1"/>
    <col min="3078" max="3078" width="6.140625" style="17" bestFit="1" customWidth="1"/>
    <col min="3079" max="3081" width="7.28515625" style="17" bestFit="1" customWidth="1"/>
    <col min="3082" max="3082" width="8" style="17" bestFit="1" customWidth="1"/>
    <col min="3083" max="3083" width="8.28515625" style="17" customWidth="1"/>
    <col min="3084" max="3085" width="10.42578125" style="17" bestFit="1" customWidth="1"/>
    <col min="3086" max="3086" width="13.140625" style="17" bestFit="1" customWidth="1"/>
    <col min="3087" max="3328" width="9.140625" style="17"/>
    <col min="3329" max="3329" width="9.140625" style="17" customWidth="1"/>
    <col min="3330" max="3330" width="25.85546875" style="17" customWidth="1"/>
    <col min="3331" max="3331" width="5.7109375" style="17" bestFit="1" customWidth="1"/>
    <col min="3332" max="3332" width="7.140625" style="17" bestFit="1" customWidth="1"/>
    <col min="3333" max="3333" width="7.28515625" style="17" bestFit="1" customWidth="1"/>
    <col min="3334" max="3334" width="6.140625" style="17" bestFit="1" customWidth="1"/>
    <col min="3335" max="3337" width="7.28515625" style="17" bestFit="1" customWidth="1"/>
    <col min="3338" max="3338" width="8" style="17" bestFit="1" customWidth="1"/>
    <col min="3339" max="3339" width="8.28515625" style="17" customWidth="1"/>
    <col min="3340" max="3341" width="10.42578125" style="17" bestFit="1" customWidth="1"/>
    <col min="3342" max="3342" width="13.140625" style="17" bestFit="1" customWidth="1"/>
    <col min="3343" max="3584" width="9.140625" style="17"/>
    <col min="3585" max="3585" width="9.140625" style="17" customWidth="1"/>
    <col min="3586" max="3586" width="25.85546875" style="17" customWidth="1"/>
    <col min="3587" max="3587" width="5.7109375" style="17" bestFit="1" customWidth="1"/>
    <col min="3588" max="3588" width="7.140625" style="17" bestFit="1" customWidth="1"/>
    <col min="3589" max="3589" width="7.28515625" style="17" bestFit="1" customWidth="1"/>
    <col min="3590" max="3590" width="6.140625" style="17" bestFit="1" customWidth="1"/>
    <col min="3591" max="3593" width="7.28515625" style="17" bestFit="1" customWidth="1"/>
    <col min="3594" max="3594" width="8" style="17" bestFit="1" customWidth="1"/>
    <col min="3595" max="3595" width="8.28515625" style="17" customWidth="1"/>
    <col min="3596" max="3597" width="10.42578125" style="17" bestFit="1" customWidth="1"/>
    <col min="3598" max="3598" width="13.140625" style="17" bestFit="1" customWidth="1"/>
    <col min="3599" max="3840" width="9.140625" style="17"/>
    <col min="3841" max="3841" width="9.140625" style="17" customWidth="1"/>
    <col min="3842" max="3842" width="25.85546875" style="17" customWidth="1"/>
    <col min="3843" max="3843" width="5.7109375" style="17" bestFit="1" customWidth="1"/>
    <col min="3844" max="3844" width="7.140625" style="17" bestFit="1" customWidth="1"/>
    <col min="3845" max="3845" width="7.28515625" style="17" bestFit="1" customWidth="1"/>
    <col min="3846" max="3846" width="6.140625" style="17" bestFit="1" customWidth="1"/>
    <col min="3847" max="3849" width="7.28515625" style="17" bestFit="1" customWidth="1"/>
    <col min="3850" max="3850" width="8" style="17" bestFit="1" customWidth="1"/>
    <col min="3851" max="3851" width="8.28515625" style="17" customWidth="1"/>
    <col min="3852" max="3853" width="10.42578125" style="17" bestFit="1" customWidth="1"/>
    <col min="3854" max="3854" width="13.140625" style="17" bestFit="1" customWidth="1"/>
    <col min="3855" max="4096" width="9.140625" style="17"/>
    <col min="4097" max="4097" width="9.140625" style="17" customWidth="1"/>
    <col min="4098" max="4098" width="25.85546875" style="17" customWidth="1"/>
    <col min="4099" max="4099" width="5.7109375" style="17" bestFit="1" customWidth="1"/>
    <col min="4100" max="4100" width="7.140625" style="17" bestFit="1" customWidth="1"/>
    <col min="4101" max="4101" width="7.28515625" style="17" bestFit="1" customWidth="1"/>
    <col min="4102" max="4102" width="6.140625" style="17" bestFit="1" customWidth="1"/>
    <col min="4103" max="4105" width="7.28515625" style="17" bestFit="1" customWidth="1"/>
    <col min="4106" max="4106" width="8" style="17" bestFit="1" customWidth="1"/>
    <col min="4107" max="4107" width="8.28515625" style="17" customWidth="1"/>
    <col min="4108" max="4109" width="10.42578125" style="17" bestFit="1" customWidth="1"/>
    <col min="4110" max="4110" width="13.140625" style="17" bestFit="1" customWidth="1"/>
    <col min="4111" max="4352" width="9.140625" style="17"/>
    <col min="4353" max="4353" width="9.140625" style="17" customWidth="1"/>
    <col min="4354" max="4354" width="25.85546875" style="17" customWidth="1"/>
    <col min="4355" max="4355" width="5.7109375" style="17" bestFit="1" customWidth="1"/>
    <col min="4356" max="4356" width="7.140625" style="17" bestFit="1" customWidth="1"/>
    <col min="4357" max="4357" width="7.28515625" style="17" bestFit="1" customWidth="1"/>
    <col min="4358" max="4358" width="6.140625" style="17" bestFit="1" customWidth="1"/>
    <col min="4359" max="4361" width="7.28515625" style="17" bestFit="1" customWidth="1"/>
    <col min="4362" max="4362" width="8" style="17" bestFit="1" customWidth="1"/>
    <col min="4363" max="4363" width="8.28515625" style="17" customWidth="1"/>
    <col min="4364" max="4365" width="10.42578125" style="17" bestFit="1" customWidth="1"/>
    <col min="4366" max="4366" width="13.140625" style="17" bestFit="1" customWidth="1"/>
    <col min="4367" max="4608" width="9.140625" style="17"/>
    <col min="4609" max="4609" width="9.140625" style="17" customWidth="1"/>
    <col min="4610" max="4610" width="25.85546875" style="17" customWidth="1"/>
    <col min="4611" max="4611" width="5.7109375" style="17" bestFit="1" customWidth="1"/>
    <col min="4612" max="4612" width="7.140625" style="17" bestFit="1" customWidth="1"/>
    <col min="4613" max="4613" width="7.28515625" style="17" bestFit="1" customWidth="1"/>
    <col min="4614" max="4614" width="6.140625" style="17" bestFit="1" customWidth="1"/>
    <col min="4615" max="4617" width="7.28515625" style="17" bestFit="1" customWidth="1"/>
    <col min="4618" max="4618" width="8" style="17" bestFit="1" customWidth="1"/>
    <col min="4619" max="4619" width="8.28515625" style="17" customWidth="1"/>
    <col min="4620" max="4621" width="10.42578125" style="17" bestFit="1" customWidth="1"/>
    <col min="4622" max="4622" width="13.140625" style="17" bestFit="1" customWidth="1"/>
    <col min="4623" max="4864" width="9.140625" style="17"/>
    <col min="4865" max="4865" width="9.140625" style="17" customWidth="1"/>
    <col min="4866" max="4866" width="25.85546875" style="17" customWidth="1"/>
    <col min="4867" max="4867" width="5.7109375" style="17" bestFit="1" customWidth="1"/>
    <col min="4868" max="4868" width="7.140625" style="17" bestFit="1" customWidth="1"/>
    <col min="4869" max="4869" width="7.28515625" style="17" bestFit="1" customWidth="1"/>
    <col min="4870" max="4870" width="6.140625" style="17" bestFit="1" customWidth="1"/>
    <col min="4871" max="4873" width="7.28515625" style="17" bestFit="1" customWidth="1"/>
    <col min="4874" max="4874" width="8" style="17" bestFit="1" customWidth="1"/>
    <col min="4875" max="4875" width="8.28515625" style="17" customWidth="1"/>
    <col min="4876" max="4877" width="10.42578125" style="17" bestFit="1" customWidth="1"/>
    <col min="4878" max="4878" width="13.140625" style="17" bestFit="1" customWidth="1"/>
    <col min="4879" max="5120" width="9.140625" style="17"/>
    <col min="5121" max="5121" width="9.140625" style="17" customWidth="1"/>
    <col min="5122" max="5122" width="25.85546875" style="17" customWidth="1"/>
    <col min="5123" max="5123" width="5.7109375" style="17" bestFit="1" customWidth="1"/>
    <col min="5124" max="5124" width="7.140625" style="17" bestFit="1" customWidth="1"/>
    <col min="5125" max="5125" width="7.28515625" style="17" bestFit="1" customWidth="1"/>
    <col min="5126" max="5126" width="6.140625" style="17" bestFit="1" customWidth="1"/>
    <col min="5127" max="5129" width="7.28515625" style="17" bestFit="1" customWidth="1"/>
    <col min="5130" max="5130" width="8" style="17" bestFit="1" customWidth="1"/>
    <col min="5131" max="5131" width="8.28515625" style="17" customWidth="1"/>
    <col min="5132" max="5133" width="10.42578125" style="17" bestFit="1" customWidth="1"/>
    <col min="5134" max="5134" width="13.140625" style="17" bestFit="1" customWidth="1"/>
    <col min="5135" max="5376" width="9.140625" style="17"/>
    <col min="5377" max="5377" width="9.140625" style="17" customWidth="1"/>
    <col min="5378" max="5378" width="25.85546875" style="17" customWidth="1"/>
    <col min="5379" max="5379" width="5.7109375" style="17" bestFit="1" customWidth="1"/>
    <col min="5380" max="5380" width="7.140625" style="17" bestFit="1" customWidth="1"/>
    <col min="5381" max="5381" width="7.28515625" style="17" bestFit="1" customWidth="1"/>
    <col min="5382" max="5382" width="6.140625" style="17" bestFit="1" customWidth="1"/>
    <col min="5383" max="5385" width="7.28515625" style="17" bestFit="1" customWidth="1"/>
    <col min="5386" max="5386" width="8" style="17" bestFit="1" customWidth="1"/>
    <col min="5387" max="5387" width="8.28515625" style="17" customWidth="1"/>
    <col min="5388" max="5389" width="10.42578125" style="17" bestFit="1" customWidth="1"/>
    <col min="5390" max="5390" width="13.140625" style="17" bestFit="1" customWidth="1"/>
    <col min="5391" max="5632" width="9.140625" style="17"/>
    <col min="5633" max="5633" width="9.140625" style="17" customWidth="1"/>
    <col min="5634" max="5634" width="25.85546875" style="17" customWidth="1"/>
    <col min="5635" max="5635" width="5.7109375" style="17" bestFit="1" customWidth="1"/>
    <col min="5636" max="5636" width="7.140625" style="17" bestFit="1" customWidth="1"/>
    <col min="5637" max="5637" width="7.28515625" style="17" bestFit="1" customWidth="1"/>
    <col min="5638" max="5638" width="6.140625" style="17" bestFit="1" customWidth="1"/>
    <col min="5639" max="5641" width="7.28515625" style="17" bestFit="1" customWidth="1"/>
    <col min="5642" max="5642" width="8" style="17" bestFit="1" customWidth="1"/>
    <col min="5643" max="5643" width="8.28515625" style="17" customWidth="1"/>
    <col min="5644" max="5645" width="10.42578125" style="17" bestFit="1" customWidth="1"/>
    <col min="5646" max="5646" width="13.140625" style="17" bestFit="1" customWidth="1"/>
    <col min="5647" max="5888" width="9.140625" style="17"/>
    <col min="5889" max="5889" width="9.140625" style="17" customWidth="1"/>
    <col min="5890" max="5890" width="25.85546875" style="17" customWidth="1"/>
    <col min="5891" max="5891" width="5.7109375" style="17" bestFit="1" customWidth="1"/>
    <col min="5892" max="5892" width="7.140625" style="17" bestFit="1" customWidth="1"/>
    <col min="5893" max="5893" width="7.28515625" style="17" bestFit="1" customWidth="1"/>
    <col min="5894" max="5894" width="6.140625" style="17" bestFit="1" customWidth="1"/>
    <col min="5895" max="5897" width="7.28515625" style="17" bestFit="1" customWidth="1"/>
    <col min="5898" max="5898" width="8" style="17" bestFit="1" customWidth="1"/>
    <col min="5899" max="5899" width="8.28515625" style="17" customWidth="1"/>
    <col min="5900" max="5901" width="10.42578125" style="17" bestFit="1" customWidth="1"/>
    <col min="5902" max="5902" width="13.140625" style="17" bestFit="1" customWidth="1"/>
    <col min="5903" max="6144" width="9.140625" style="17"/>
    <col min="6145" max="6145" width="9.140625" style="17" customWidth="1"/>
    <col min="6146" max="6146" width="25.85546875" style="17" customWidth="1"/>
    <col min="6147" max="6147" width="5.7109375" style="17" bestFit="1" customWidth="1"/>
    <col min="6148" max="6148" width="7.140625" style="17" bestFit="1" customWidth="1"/>
    <col min="6149" max="6149" width="7.28515625" style="17" bestFit="1" customWidth="1"/>
    <col min="6150" max="6150" width="6.140625" style="17" bestFit="1" customWidth="1"/>
    <col min="6151" max="6153" width="7.28515625" style="17" bestFit="1" customWidth="1"/>
    <col min="6154" max="6154" width="8" style="17" bestFit="1" customWidth="1"/>
    <col min="6155" max="6155" width="8.28515625" style="17" customWidth="1"/>
    <col min="6156" max="6157" width="10.42578125" style="17" bestFit="1" customWidth="1"/>
    <col min="6158" max="6158" width="13.140625" style="17" bestFit="1" customWidth="1"/>
    <col min="6159" max="6400" width="9.140625" style="17"/>
    <col min="6401" max="6401" width="9.140625" style="17" customWidth="1"/>
    <col min="6402" max="6402" width="25.85546875" style="17" customWidth="1"/>
    <col min="6403" max="6403" width="5.7109375" style="17" bestFit="1" customWidth="1"/>
    <col min="6404" max="6404" width="7.140625" style="17" bestFit="1" customWidth="1"/>
    <col min="6405" max="6405" width="7.28515625" style="17" bestFit="1" customWidth="1"/>
    <col min="6406" max="6406" width="6.140625" style="17" bestFit="1" customWidth="1"/>
    <col min="6407" max="6409" width="7.28515625" style="17" bestFit="1" customWidth="1"/>
    <col min="6410" max="6410" width="8" style="17" bestFit="1" customWidth="1"/>
    <col min="6411" max="6411" width="8.28515625" style="17" customWidth="1"/>
    <col min="6412" max="6413" width="10.42578125" style="17" bestFit="1" customWidth="1"/>
    <col min="6414" max="6414" width="13.140625" style="17" bestFit="1" customWidth="1"/>
    <col min="6415" max="6656" width="9.140625" style="17"/>
    <col min="6657" max="6657" width="9.140625" style="17" customWidth="1"/>
    <col min="6658" max="6658" width="25.85546875" style="17" customWidth="1"/>
    <col min="6659" max="6659" width="5.7109375" style="17" bestFit="1" customWidth="1"/>
    <col min="6660" max="6660" width="7.140625" style="17" bestFit="1" customWidth="1"/>
    <col min="6661" max="6661" width="7.28515625" style="17" bestFit="1" customWidth="1"/>
    <col min="6662" max="6662" width="6.140625" style="17" bestFit="1" customWidth="1"/>
    <col min="6663" max="6665" width="7.28515625" style="17" bestFit="1" customWidth="1"/>
    <col min="6666" max="6666" width="8" style="17" bestFit="1" customWidth="1"/>
    <col min="6667" max="6667" width="8.28515625" style="17" customWidth="1"/>
    <col min="6668" max="6669" width="10.42578125" style="17" bestFit="1" customWidth="1"/>
    <col min="6670" max="6670" width="13.140625" style="17" bestFit="1" customWidth="1"/>
    <col min="6671" max="6912" width="9.140625" style="17"/>
    <col min="6913" max="6913" width="9.140625" style="17" customWidth="1"/>
    <col min="6914" max="6914" width="25.85546875" style="17" customWidth="1"/>
    <col min="6915" max="6915" width="5.7109375" style="17" bestFit="1" customWidth="1"/>
    <col min="6916" max="6916" width="7.140625" style="17" bestFit="1" customWidth="1"/>
    <col min="6917" max="6917" width="7.28515625" style="17" bestFit="1" customWidth="1"/>
    <col min="6918" max="6918" width="6.140625" style="17" bestFit="1" customWidth="1"/>
    <col min="6919" max="6921" width="7.28515625" style="17" bestFit="1" customWidth="1"/>
    <col min="6922" max="6922" width="8" style="17" bestFit="1" customWidth="1"/>
    <col min="6923" max="6923" width="8.28515625" style="17" customWidth="1"/>
    <col min="6924" max="6925" width="10.42578125" style="17" bestFit="1" customWidth="1"/>
    <col min="6926" max="6926" width="13.140625" style="17" bestFit="1" customWidth="1"/>
    <col min="6927" max="7168" width="9.140625" style="17"/>
    <col min="7169" max="7169" width="9.140625" style="17" customWidth="1"/>
    <col min="7170" max="7170" width="25.85546875" style="17" customWidth="1"/>
    <col min="7171" max="7171" width="5.7109375" style="17" bestFit="1" customWidth="1"/>
    <col min="7172" max="7172" width="7.140625" style="17" bestFit="1" customWidth="1"/>
    <col min="7173" max="7173" width="7.28515625" style="17" bestFit="1" customWidth="1"/>
    <col min="7174" max="7174" width="6.140625" style="17" bestFit="1" customWidth="1"/>
    <col min="7175" max="7177" width="7.28515625" style="17" bestFit="1" customWidth="1"/>
    <col min="7178" max="7178" width="8" style="17" bestFit="1" customWidth="1"/>
    <col min="7179" max="7179" width="8.28515625" style="17" customWidth="1"/>
    <col min="7180" max="7181" width="10.42578125" style="17" bestFit="1" customWidth="1"/>
    <col min="7182" max="7182" width="13.140625" style="17" bestFit="1" customWidth="1"/>
    <col min="7183" max="7424" width="9.140625" style="17"/>
    <col min="7425" max="7425" width="9.140625" style="17" customWidth="1"/>
    <col min="7426" max="7426" width="25.85546875" style="17" customWidth="1"/>
    <col min="7427" max="7427" width="5.7109375" style="17" bestFit="1" customWidth="1"/>
    <col min="7428" max="7428" width="7.140625" style="17" bestFit="1" customWidth="1"/>
    <col min="7429" max="7429" width="7.28515625" style="17" bestFit="1" customWidth="1"/>
    <col min="7430" max="7430" width="6.140625" style="17" bestFit="1" customWidth="1"/>
    <col min="7431" max="7433" width="7.28515625" style="17" bestFit="1" customWidth="1"/>
    <col min="7434" max="7434" width="8" style="17" bestFit="1" customWidth="1"/>
    <col min="7435" max="7435" width="8.28515625" style="17" customWidth="1"/>
    <col min="7436" max="7437" width="10.42578125" style="17" bestFit="1" customWidth="1"/>
    <col min="7438" max="7438" width="13.140625" style="17" bestFit="1" customWidth="1"/>
    <col min="7439" max="7680" width="9.140625" style="17"/>
    <col min="7681" max="7681" width="9.140625" style="17" customWidth="1"/>
    <col min="7682" max="7682" width="25.85546875" style="17" customWidth="1"/>
    <col min="7683" max="7683" width="5.7109375" style="17" bestFit="1" customWidth="1"/>
    <col min="7684" max="7684" width="7.140625" style="17" bestFit="1" customWidth="1"/>
    <col min="7685" max="7685" width="7.28515625" style="17" bestFit="1" customWidth="1"/>
    <col min="7686" max="7686" width="6.140625" style="17" bestFit="1" customWidth="1"/>
    <col min="7687" max="7689" width="7.28515625" style="17" bestFit="1" customWidth="1"/>
    <col min="7690" max="7690" width="8" style="17" bestFit="1" customWidth="1"/>
    <col min="7691" max="7691" width="8.28515625" style="17" customWidth="1"/>
    <col min="7692" max="7693" width="10.42578125" style="17" bestFit="1" customWidth="1"/>
    <col min="7694" max="7694" width="13.140625" style="17" bestFit="1" customWidth="1"/>
    <col min="7695" max="7936" width="9.140625" style="17"/>
    <col min="7937" max="7937" width="9.140625" style="17" customWidth="1"/>
    <col min="7938" max="7938" width="25.85546875" style="17" customWidth="1"/>
    <col min="7939" max="7939" width="5.7109375" style="17" bestFit="1" customWidth="1"/>
    <col min="7940" max="7940" width="7.140625" style="17" bestFit="1" customWidth="1"/>
    <col min="7941" max="7941" width="7.28515625" style="17" bestFit="1" customWidth="1"/>
    <col min="7942" max="7942" width="6.140625" style="17" bestFit="1" customWidth="1"/>
    <col min="7943" max="7945" width="7.28515625" style="17" bestFit="1" customWidth="1"/>
    <col min="7946" max="7946" width="8" style="17" bestFit="1" customWidth="1"/>
    <col min="7947" max="7947" width="8.28515625" style="17" customWidth="1"/>
    <col min="7948" max="7949" width="10.42578125" style="17" bestFit="1" customWidth="1"/>
    <col min="7950" max="7950" width="13.140625" style="17" bestFit="1" customWidth="1"/>
    <col min="7951" max="8192" width="9.140625" style="17"/>
    <col min="8193" max="8193" width="9.140625" style="17" customWidth="1"/>
    <col min="8194" max="8194" width="25.85546875" style="17" customWidth="1"/>
    <col min="8195" max="8195" width="5.7109375" style="17" bestFit="1" customWidth="1"/>
    <col min="8196" max="8196" width="7.140625" style="17" bestFit="1" customWidth="1"/>
    <col min="8197" max="8197" width="7.28515625" style="17" bestFit="1" customWidth="1"/>
    <col min="8198" max="8198" width="6.140625" style="17" bestFit="1" customWidth="1"/>
    <col min="8199" max="8201" width="7.28515625" style="17" bestFit="1" customWidth="1"/>
    <col min="8202" max="8202" width="8" style="17" bestFit="1" customWidth="1"/>
    <col min="8203" max="8203" width="8.28515625" style="17" customWidth="1"/>
    <col min="8204" max="8205" width="10.42578125" style="17" bestFit="1" customWidth="1"/>
    <col min="8206" max="8206" width="13.140625" style="17" bestFit="1" customWidth="1"/>
    <col min="8207" max="8448" width="9.140625" style="17"/>
    <col min="8449" max="8449" width="9.140625" style="17" customWidth="1"/>
    <col min="8450" max="8450" width="25.85546875" style="17" customWidth="1"/>
    <col min="8451" max="8451" width="5.7109375" style="17" bestFit="1" customWidth="1"/>
    <col min="8452" max="8452" width="7.140625" style="17" bestFit="1" customWidth="1"/>
    <col min="8453" max="8453" width="7.28515625" style="17" bestFit="1" customWidth="1"/>
    <col min="8454" max="8454" width="6.140625" style="17" bestFit="1" customWidth="1"/>
    <col min="8455" max="8457" width="7.28515625" style="17" bestFit="1" customWidth="1"/>
    <col min="8458" max="8458" width="8" style="17" bestFit="1" customWidth="1"/>
    <col min="8459" max="8459" width="8.28515625" style="17" customWidth="1"/>
    <col min="8460" max="8461" width="10.42578125" style="17" bestFit="1" customWidth="1"/>
    <col min="8462" max="8462" width="13.140625" style="17" bestFit="1" customWidth="1"/>
    <col min="8463" max="8704" width="9.140625" style="17"/>
    <col min="8705" max="8705" width="9.140625" style="17" customWidth="1"/>
    <col min="8706" max="8706" width="25.85546875" style="17" customWidth="1"/>
    <col min="8707" max="8707" width="5.7109375" style="17" bestFit="1" customWidth="1"/>
    <col min="8708" max="8708" width="7.140625" style="17" bestFit="1" customWidth="1"/>
    <col min="8709" max="8709" width="7.28515625" style="17" bestFit="1" customWidth="1"/>
    <col min="8710" max="8710" width="6.140625" style="17" bestFit="1" customWidth="1"/>
    <col min="8711" max="8713" width="7.28515625" style="17" bestFit="1" customWidth="1"/>
    <col min="8714" max="8714" width="8" style="17" bestFit="1" customWidth="1"/>
    <col min="8715" max="8715" width="8.28515625" style="17" customWidth="1"/>
    <col min="8716" max="8717" width="10.42578125" style="17" bestFit="1" customWidth="1"/>
    <col min="8718" max="8718" width="13.140625" style="17" bestFit="1" customWidth="1"/>
    <col min="8719" max="8960" width="9.140625" style="17"/>
    <col min="8961" max="8961" width="9.140625" style="17" customWidth="1"/>
    <col min="8962" max="8962" width="25.85546875" style="17" customWidth="1"/>
    <col min="8963" max="8963" width="5.7109375" style="17" bestFit="1" customWidth="1"/>
    <col min="8964" max="8964" width="7.140625" style="17" bestFit="1" customWidth="1"/>
    <col min="8965" max="8965" width="7.28515625" style="17" bestFit="1" customWidth="1"/>
    <col min="8966" max="8966" width="6.140625" style="17" bestFit="1" customWidth="1"/>
    <col min="8967" max="8969" width="7.28515625" style="17" bestFit="1" customWidth="1"/>
    <col min="8970" max="8970" width="8" style="17" bestFit="1" customWidth="1"/>
    <col min="8971" max="8971" width="8.28515625" style="17" customWidth="1"/>
    <col min="8972" max="8973" width="10.42578125" style="17" bestFit="1" customWidth="1"/>
    <col min="8974" max="8974" width="13.140625" style="17" bestFit="1" customWidth="1"/>
    <col min="8975" max="9216" width="9.140625" style="17"/>
    <col min="9217" max="9217" width="9.140625" style="17" customWidth="1"/>
    <col min="9218" max="9218" width="25.85546875" style="17" customWidth="1"/>
    <col min="9219" max="9219" width="5.7109375" style="17" bestFit="1" customWidth="1"/>
    <col min="9220" max="9220" width="7.140625" style="17" bestFit="1" customWidth="1"/>
    <col min="9221" max="9221" width="7.28515625" style="17" bestFit="1" customWidth="1"/>
    <col min="9222" max="9222" width="6.140625" style="17" bestFit="1" customWidth="1"/>
    <col min="9223" max="9225" width="7.28515625" style="17" bestFit="1" customWidth="1"/>
    <col min="9226" max="9226" width="8" style="17" bestFit="1" customWidth="1"/>
    <col min="9227" max="9227" width="8.28515625" style="17" customWidth="1"/>
    <col min="9228" max="9229" width="10.42578125" style="17" bestFit="1" customWidth="1"/>
    <col min="9230" max="9230" width="13.140625" style="17" bestFit="1" customWidth="1"/>
    <col min="9231" max="9472" width="9.140625" style="17"/>
    <col min="9473" max="9473" width="9.140625" style="17" customWidth="1"/>
    <col min="9474" max="9474" width="25.85546875" style="17" customWidth="1"/>
    <col min="9475" max="9475" width="5.7109375" style="17" bestFit="1" customWidth="1"/>
    <col min="9476" max="9476" width="7.140625" style="17" bestFit="1" customWidth="1"/>
    <col min="9477" max="9477" width="7.28515625" style="17" bestFit="1" customWidth="1"/>
    <col min="9478" max="9478" width="6.140625" style="17" bestFit="1" customWidth="1"/>
    <col min="9479" max="9481" width="7.28515625" style="17" bestFit="1" customWidth="1"/>
    <col min="9482" max="9482" width="8" style="17" bestFit="1" customWidth="1"/>
    <col min="9483" max="9483" width="8.28515625" style="17" customWidth="1"/>
    <col min="9484" max="9485" width="10.42578125" style="17" bestFit="1" customWidth="1"/>
    <col min="9486" max="9486" width="13.140625" style="17" bestFit="1" customWidth="1"/>
    <col min="9487" max="9728" width="9.140625" style="17"/>
    <col min="9729" max="9729" width="9.140625" style="17" customWidth="1"/>
    <col min="9730" max="9730" width="25.85546875" style="17" customWidth="1"/>
    <col min="9731" max="9731" width="5.7109375" style="17" bestFit="1" customWidth="1"/>
    <col min="9732" max="9732" width="7.140625" style="17" bestFit="1" customWidth="1"/>
    <col min="9733" max="9733" width="7.28515625" style="17" bestFit="1" customWidth="1"/>
    <col min="9734" max="9734" width="6.140625" style="17" bestFit="1" customWidth="1"/>
    <col min="9735" max="9737" width="7.28515625" style="17" bestFit="1" customWidth="1"/>
    <col min="9738" max="9738" width="8" style="17" bestFit="1" customWidth="1"/>
    <col min="9739" max="9739" width="8.28515625" style="17" customWidth="1"/>
    <col min="9740" max="9741" width="10.42578125" style="17" bestFit="1" customWidth="1"/>
    <col min="9742" max="9742" width="13.140625" style="17" bestFit="1" customWidth="1"/>
    <col min="9743" max="9984" width="9.140625" style="17"/>
    <col min="9985" max="9985" width="9.140625" style="17" customWidth="1"/>
    <col min="9986" max="9986" width="25.85546875" style="17" customWidth="1"/>
    <col min="9987" max="9987" width="5.7109375" style="17" bestFit="1" customWidth="1"/>
    <col min="9988" max="9988" width="7.140625" style="17" bestFit="1" customWidth="1"/>
    <col min="9989" max="9989" width="7.28515625" style="17" bestFit="1" customWidth="1"/>
    <col min="9990" max="9990" width="6.140625" style="17" bestFit="1" customWidth="1"/>
    <col min="9991" max="9993" width="7.28515625" style="17" bestFit="1" customWidth="1"/>
    <col min="9994" max="9994" width="8" style="17" bestFit="1" customWidth="1"/>
    <col min="9995" max="9995" width="8.28515625" style="17" customWidth="1"/>
    <col min="9996" max="9997" width="10.42578125" style="17" bestFit="1" customWidth="1"/>
    <col min="9998" max="9998" width="13.140625" style="17" bestFit="1" customWidth="1"/>
    <col min="9999" max="10240" width="9.140625" style="17"/>
    <col min="10241" max="10241" width="9.140625" style="17" customWidth="1"/>
    <col min="10242" max="10242" width="25.85546875" style="17" customWidth="1"/>
    <col min="10243" max="10243" width="5.7109375" style="17" bestFit="1" customWidth="1"/>
    <col min="10244" max="10244" width="7.140625" style="17" bestFit="1" customWidth="1"/>
    <col min="10245" max="10245" width="7.28515625" style="17" bestFit="1" customWidth="1"/>
    <col min="10246" max="10246" width="6.140625" style="17" bestFit="1" customWidth="1"/>
    <col min="10247" max="10249" width="7.28515625" style="17" bestFit="1" customWidth="1"/>
    <col min="10250" max="10250" width="8" style="17" bestFit="1" customWidth="1"/>
    <col min="10251" max="10251" width="8.28515625" style="17" customWidth="1"/>
    <col min="10252" max="10253" width="10.42578125" style="17" bestFit="1" customWidth="1"/>
    <col min="10254" max="10254" width="13.140625" style="17" bestFit="1" customWidth="1"/>
    <col min="10255" max="10496" width="9.140625" style="17"/>
    <col min="10497" max="10497" width="9.140625" style="17" customWidth="1"/>
    <col min="10498" max="10498" width="25.85546875" style="17" customWidth="1"/>
    <col min="10499" max="10499" width="5.7109375" style="17" bestFit="1" customWidth="1"/>
    <col min="10500" max="10500" width="7.140625" style="17" bestFit="1" customWidth="1"/>
    <col min="10501" max="10501" width="7.28515625" style="17" bestFit="1" customWidth="1"/>
    <col min="10502" max="10502" width="6.140625" style="17" bestFit="1" customWidth="1"/>
    <col min="10503" max="10505" width="7.28515625" style="17" bestFit="1" customWidth="1"/>
    <col min="10506" max="10506" width="8" style="17" bestFit="1" customWidth="1"/>
    <col min="10507" max="10507" width="8.28515625" style="17" customWidth="1"/>
    <col min="10508" max="10509" width="10.42578125" style="17" bestFit="1" customWidth="1"/>
    <col min="10510" max="10510" width="13.140625" style="17" bestFit="1" customWidth="1"/>
    <col min="10511" max="10752" width="9.140625" style="17"/>
    <col min="10753" max="10753" width="9.140625" style="17" customWidth="1"/>
    <col min="10754" max="10754" width="25.85546875" style="17" customWidth="1"/>
    <col min="10755" max="10755" width="5.7109375" style="17" bestFit="1" customWidth="1"/>
    <col min="10756" max="10756" width="7.140625" style="17" bestFit="1" customWidth="1"/>
    <col min="10757" max="10757" width="7.28515625" style="17" bestFit="1" customWidth="1"/>
    <col min="10758" max="10758" width="6.140625" style="17" bestFit="1" customWidth="1"/>
    <col min="10759" max="10761" width="7.28515625" style="17" bestFit="1" customWidth="1"/>
    <col min="10762" max="10762" width="8" style="17" bestFit="1" customWidth="1"/>
    <col min="10763" max="10763" width="8.28515625" style="17" customWidth="1"/>
    <col min="10764" max="10765" width="10.42578125" style="17" bestFit="1" customWidth="1"/>
    <col min="10766" max="10766" width="13.140625" style="17" bestFit="1" customWidth="1"/>
    <col min="10767" max="11008" width="9.140625" style="17"/>
    <col min="11009" max="11009" width="9.140625" style="17" customWidth="1"/>
    <col min="11010" max="11010" width="25.85546875" style="17" customWidth="1"/>
    <col min="11011" max="11011" width="5.7109375" style="17" bestFit="1" customWidth="1"/>
    <col min="11012" max="11012" width="7.140625" style="17" bestFit="1" customWidth="1"/>
    <col min="11013" max="11013" width="7.28515625" style="17" bestFit="1" customWidth="1"/>
    <col min="11014" max="11014" width="6.140625" style="17" bestFit="1" customWidth="1"/>
    <col min="11015" max="11017" width="7.28515625" style="17" bestFit="1" customWidth="1"/>
    <col min="11018" max="11018" width="8" style="17" bestFit="1" customWidth="1"/>
    <col min="11019" max="11019" width="8.28515625" style="17" customWidth="1"/>
    <col min="11020" max="11021" width="10.42578125" style="17" bestFit="1" customWidth="1"/>
    <col min="11022" max="11022" width="13.140625" style="17" bestFit="1" customWidth="1"/>
    <col min="11023" max="11264" width="9.140625" style="17"/>
    <col min="11265" max="11265" width="9.140625" style="17" customWidth="1"/>
    <col min="11266" max="11266" width="25.85546875" style="17" customWidth="1"/>
    <col min="11267" max="11267" width="5.7109375" style="17" bestFit="1" customWidth="1"/>
    <col min="11268" max="11268" width="7.140625" style="17" bestFit="1" customWidth="1"/>
    <col min="11269" max="11269" width="7.28515625" style="17" bestFit="1" customWidth="1"/>
    <col min="11270" max="11270" width="6.140625" style="17" bestFit="1" customWidth="1"/>
    <col min="11271" max="11273" width="7.28515625" style="17" bestFit="1" customWidth="1"/>
    <col min="11274" max="11274" width="8" style="17" bestFit="1" customWidth="1"/>
    <col min="11275" max="11275" width="8.28515625" style="17" customWidth="1"/>
    <col min="11276" max="11277" width="10.42578125" style="17" bestFit="1" customWidth="1"/>
    <col min="11278" max="11278" width="13.140625" style="17" bestFit="1" customWidth="1"/>
    <col min="11279" max="11520" width="9.140625" style="17"/>
    <col min="11521" max="11521" width="9.140625" style="17" customWidth="1"/>
    <col min="11522" max="11522" width="25.85546875" style="17" customWidth="1"/>
    <col min="11523" max="11523" width="5.7109375" style="17" bestFit="1" customWidth="1"/>
    <col min="11524" max="11524" width="7.140625" style="17" bestFit="1" customWidth="1"/>
    <col min="11525" max="11525" width="7.28515625" style="17" bestFit="1" customWidth="1"/>
    <col min="11526" max="11526" width="6.140625" style="17" bestFit="1" customWidth="1"/>
    <col min="11527" max="11529" width="7.28515625" style="17" bestFit="1" customWidth="1"/>
    <col min="11530" max="11530" width="8" style="17" bestFit="1" customWidth="1"/>
    <col min="11531" max="11531" width="8.28515625" style="17" customWidth="1"/>
    <col min="11532" max="11533" width="10.42578125" style="17" bestFit="1" customWidth="1"/>
    <col min="11534" max="11534" width="13.140625" style="17" bestFit="1" customWidth="1"/>
    <col min="11535" max="11776" width="9.140625" style="17"/>
    <col min="11777" max="11777" width="9.140625" style="17" customWidth="1"/>
    <col min="11778" max="11778" width="25.85546875" style="17" customWidth="1"/>
    <col min="11779" max="11779" width="5.7109375" style="17" bestFit="1" customWidth="1"/>
    <col min="11780" max="11780" width="7.140625" style="17" bestFit="1" customWidth="1"/>
    <col min="11781" max="11781" width="7.28515625" style="17" bestFit="1" customWidth="1"/>
    <col min="11782" max="11782" width="6.140625" style="17" bestFit="1" customWidth="1"/>
    <col min="11783" max="11785" width="7.28515625" style="17" bestFit="1" customWidth="1"/>
    <col min="11786" max="11786" width="8" style="17" bestFit="1" customWidth="1"/>
    <col min="11787" max="11787" width="8.28515625" style="17" customWidth="1"/>
    <col min="11788" max="11789" width="10.42578125" style="17" bestFit="1" customWidth="1"/>
    <col min="11790" max="11790" width="13.140625" style="17" bestFit="1" customWidth="1"/>
    <col min="11791" max="12032" width="9.140625" style="17"/>
    <col min="12033" max="12033" width="9.140625" style="17" customWidth="1"/>
    <col min="12034" max="12034" width="25.85546875" style="17" customWidth="1"/>
    <col min="12035" max="12035" width="5.7109375" style="17" bestFit="1" customWidth="1"/>
    <col min="12036" max="12036" width="7.140625" style="17" bestFit="1" customWidth="1"/>
    <col min="12037" max="12037" width="7.28515625" style="17" bestFit="1" customWidth="1"/>
    <col min="12038" max="12038" width="6.140625" style="17" bestFit="1" customWidth="1"/>
    <col min="12039" max="12041" width="7.28515625" style="17" bestFit="1" customWidth="1"/>
    <col min="12042" max="12042" width="8" style="17" bestFit="1" customWidth="1"/>
    <col min="12043" max="12043" width="8.28515625" style="17" customWidth="1"/>
    <col min="12044" max="12045" width="10.42578125" style="17" bestFit="1" customWidth="1"/>
    <col min="12046" max="12046" width="13.140625" style="17" bestFit="1" customWidth="1"/>
    <col min="12047" max="12288" width="9.140625" style="17"/>
    <col min="12289" max="12289" width="9.140625" style="17" customWidth="1"/>
    <col min="12290" max="12290" width="25.85546875" style="17" customWidth="1"/>
    <col min="12291" max="12291" width="5.7109375" style="17" bestFit="1" customWidth="1"/>
    <col min="12292" max="12292" width="7.140625" style="17" bestFit="1" customWidth="1"/>
    <col min="12293" max="12293" width="7.28515625" style="17" bestFit="1" customWidth="1"/>
    <col min="12294" max="12294" width="6.140625" style="17" bestFit="1" customWidth="1"/>
    <col min="12295" max="12297" width="7.28515625" style="17" bestFit="1" customWidth="1"/>
    <col min="12298" max="12298" width="8" style="17" bestFit="1" customWidth="1"/>
    <col min="12299" max="12299" width="8.28515625" style="17" customWidth="1"/>
    <col min="12300" max="12301" width="10.42578125" style="17" bestFit="1" customWidth="1"/>
    <col min="12302" max="12302" width="13.140625" style="17" bestFit="1" customWidth="1"/>
    <col min="12303" max="12544" width="9.140625" style="17"/>
    <col min="12545" max="12545" width="9.140625" style="17" customWidth="1"/>
    <col min="12546" max="12546" width="25.85546875" style="17" customWidth="1"/>
    <col min="12547" max="12547" width="5.7109375" style="17" bestFit="1" customWidth="1"/>
    <col min="12548" max="12548" width="7.140625" style="17" bestFit="1" customWidth="1"/>
    <col min="12549" max="12549" width="7.28515625" style="17" bestFit="1" customWidth="1"/>
    <col min="12550" max="12550" width="6.140625" style="17" bestFit="1" customWidth="1"/>
    <col min="12551" max="12553" width="7.28515625" style="17" bestFit="1" customWidth="1"/>
    <col min="12554" max="12554" width="8" style="17" bestFit="1" customWidth="1"/>
    <col min="12555" max="12555" width="8.28515625" style="17" customWidth="1"/>
    <col min="12556" max="12557" width="10.42578125" style="17" bestFit="1" customWidth="1"/>
    <col min="12558" max="12558" width="13.140625" style="17" bestFit="1" customWidth="1"/>
    <col min="12559" max="12800" width="9.140625" style="17"/>
    <col min="12801" max="12801" width="9.140625" style="17" customWidth="1"/>
    <col min="12802" max="12802" width="25.85546875" style="17" customWidth="1"/>
    <col min="12803" max="12803" width="5.7109375" style="17" bestFit="1" customWidth="1"/>
    <col min="12804" max="12804" width="7.140625" style="17" bestFit="1" customWidth="1"/>
    <col min="12805" max="12805" width="7.28515625" style="17" bestFit="1" customWidth="1"/>
    <col min="12806" max="12806" width="6.140625" style="17" bestFit="1" customWidth="1"/>
    <col min="12807" max="12809" width="7.28515625" style="17" bestFit="1" customWidth="1"/>
    <col min="12810" max="12810" width="8" style="17" bestFit="1" customWidth="1"/>
    <col min="12811" max="12811" width="8.28515625" style="17" customWidth="1"/>
    <col min="12812" max="12813" width="10.42578125" style="17" bestFit="1" customWidth="1"/>
    <col min="12814" max="12814" width="13.140625" style="17" bestFit="1" customWidth="1"/>
    <col min="12815" max="13056" width="9.140625" style="17"/>
    <col min="13057" max="13057" width="9.140625" style="17" customWidth="1"/>
    <col min="13058" max="13058" width="25.85546875" style="17" customWidth="1"/>
    <col min="13059" max="13059" width="5.7109375" style="17" bestFit="1" customWidth="1"/>
    <col min="13060" max="13060" width="7.140625" style="17" bestFit="1" customWidth="1"/>
    <col min="13061" max="13061" width="7.28515625" style="17" bestFit="1" customWidth="1"/>
    <col min="13062" max="13062" width="6.140625" style="17" bestFit="1" customWidth="1"/>
    <col min="13063" max="13065" width="7.28515625" style="17" bestFit="1" customWidth="1"/>
    <col min="13066" max="13066" width="8" style="17" bestFit="1" customWidth="1"/>
    <col min="13067" max="13067" width="8.28515625" style="17" customWidth="1"/>
    <col min="13068" max="13069" width="10.42578125" style="17" bestFit="1" customWidth="1"/>
    <col min="13070" max="13070" width="13.140625" style="17" bestFit="1" customWidth="1"/>
    <col min="13071" max="13312" width="9.140625" style="17"/>
    <col min="13313" max="13313" width="9.140625" style="17" customWidth="1"/>
    <col min="13314" max="13314" width="25.85546875" style="17" customWidth="1"/>
    <col min="13315" max="13315" width="5.7109375" style="17" bestFit="1" customWidth="1"/>
    <col min="13316" max="13316" width="7.140625" style="17" bestFit="1" customWidth="1"/>
    <col min="13317" max="13317" width="7.28515625" style="17" bestFit="1" customWidth="1"/>
    <col min="13318" max="13318" width="6.140625" style="17" bestFit="1" customWidth="1"/>
    <col min="13319" max="13321" width="7.28515625" style="17" bestFit="1" customWidth="1"/>
    <col min="13322" max="13322" width="8" style="17" bestFit="1" customWidth="1"/>
    <col min="13323" max="13323" width="8.28515625" style="17" customWidth="1"/>
    <col min="13324" max="13325" width="10.42578125" style="17" bestFit="1" customWidth="1"/>
    <col min="13326" max="13326" width="13.140625" style="17" bestFit="1" customWidth="1"/>
    <col min="13327" max="13568" width="9.140625" style="17"/>
    <col min="13569" max="13569" width="9.140625" style="17" customWidth="1"/>
    <col min="13570" max="13570" width="25.85546875" style="17" customWidth="1"/>
    <col min="13571" max="13571" width="5.7109375" style="17" bestFit="1" customWidth="1"/>
    <col min="13572" max="13572" width="7.140625" style="17" bestFit="1" customWidth="1"/>
    <col min="13573" max="13573" width="7.28515625" style="17" bestFit="1" customWidth="1"/>
    <col min="13574" max="13574" width="6.140625" style="17" bestFit="1" customWidth="1"/>
    <col min="13575" max="13577" width="7.28515625" style="17" bestFit="1" customWidth="1"/>
    <col min="13578" max="13578" width="8" style="17" bestFit="1" customWidth="1"/>
    <col min="13579" max="13579" width="8.28515625" style="17" customWidth="1"/>
    <col min="13580" max="13581" width="10.42578125" style="17" bestFit="1" customWidth="1"/>
    <col min="13582" max="13582" width="13.140625" style="17" bestFit="1" customWidth="1"/>
    <col min="13583" max="13824" width="9.140625" style="17"/>
    <col min="13825" max="13825" width="9.140625" style="17" customWidth="1"/>
    <col min="13826" max="13826" width="25.85546875" style="17" customWidth="1"/>
    <col min="13827" max="13827" width="5.7109375" style="17" bestFit="1" customWidth="1"/>
    <col min="13828" max="13828" width="7.140625" style="17" bestFit="1" customWidth="1"/>
    <col min="13829" max="13829" width="7.28515625" style="17" bestFit="1" customWidth="1"/>
    <col min="13830" max="13830" width="6.140625" style="17" bestFit="1" customWidth="1"/>
    <col min="13831" max="13833" width="7.28515625" style="17" bestFit="1" customWidth="1"/>
    <col min="13834" max="13834" width="8" style="17" bestFit="1" customWidth="1"/>
    <col min="13835" max="13835" width="8.28515625" style="17" customWidth="1"/>
    <col min="13836" max="13837" width="10.42578125" style="17" bestFit="1" customWidth="1"/>
    <col min="13838" max="13838" width="13.140625" style="17" bestFit="1" customWidth="1"/>
    <col min="13839" max="14080" width="9.140625" style="17"/>
    <col min="14081" max="14081" width="9.140625" style="17" customWidth="1"/>
    <col min="14082" max="14082" width="25.85546875" style="17" customWidth="1"/>
    <col min="14083" max="14083" width="5.7109375" style="17" bestFit="1" customWidth="1"/>
    <col min="14084" max="14084" width="7.140625" style="17" bestFit="1" customWidth="1"/>
    <col min="14085" max="14085" width="7.28515625" style="17" bestFit="1" customWidth="1"/>
    <col min="14086" max="14086" width="6.140625" style="17" bestFit="1" customWidth="1"/>
    <col min="14087" max="14089" width="7.28515625" style="17" bestFit="1" customWidth="1"/>
    <col min="14090" max="14090" width="8" style="17" bestFit="1" customWidth="1"/>
    <col min="14091" max="14091" width="8.28515625" style="17" customWidth="1"/>
    <col min="14092" max="14093" width="10.42578125" style="17" bestFit="1" customWidth="1"/>
    <col min="14094" max="14094" width="13.140625" style="17" bestFit="1" customWidth="1"/>
    <col min="14095" max="14336" width="9.140625" style="17"/>
    <col min="14337" max="14337" width="9.140625" style="17" customWidth="1"/>
    <col min="14338" max="14338" width="25.85546875" style="17" customWidth="1"/>
    <col min="14339" max="14339" width="5.7109375" style="17" bestFit="1" customWidth="1"/>
    <col min="14340" max="14340" width="7.140625" style="17" bestFit="1" customWidth="1"/>
    <col min="14341" max="14341" width="7.28515625" style="17" bestFit="1" customWidth="1"/>
    <col min="14342" max="14342" width="6.140625" style="17" bestFit="1" customWidth="1"/>
    <col min="14343" max="14345" width="7.28515625" style="17" bestFit="1" customWidth="1"/>
    <col min="14346" max="14346" width="8" style="17" bestFit="1" customWidth="1"/>
    <col min="14347" max="14347" width="8.28515625" style="17" customWidth="1"/>
    <col min="14348" max="14349" width="10.42578125" style="17" bestFit="1" customWidth="1"/>
    <col min="14350" max="14350" width="13.140625" style="17" bestFit="1" customWidth="1"/>
    <col min="14351" max="14592" width="9.140625" style="17"/>
    <col min="14593" max="14593" width="9.140625" style="17" customWidth="1"/>
    <col min="14594" max="14594" width="25.85546875" style="17" customWidth="1"/>
    <col min="14595" max="14595" width="5.7109375" style="17" bestFit="1" customWidth="1"/>
    <col min="14596" max="14596" width="7.140625" style="17" bestFit="1" customWidth="1"/>
    <col min="14597" max="14597" width="7.28515625" style="17" bestFit="1" customWidth="1"/>
    <col min="14598" max="14598" width="6.140625" style="17" bestFit="1" customWidth="1"/>
    <col min="14599" max="14601" width="7.28515625" style="17" bestFit="1" customWidth="1"/>
    <col min="14602" max="14602" width="8" style="17" bestFit="1" customWidth="1"/>
    <col min="14603" max="14603" width="8.28515625" style="17" customWidth="1"/>
    <col min="14604" max="14605" width="10.42578125" style="17" bestFit="1" customWidth="1"/>
    <col min="14606" max="14606" width="13.140625" style="17" bestFit="1" customWidth="1"/>
    <col min="14607" max="14848" width="9.140625" style="17"/>
    <col min="14849" max="14849" width="9.140625" style="17" customWidth="1"/>
    <col min="14850" max="14850" width="25.85546875" style="17" customWidth="1"/>
    <col min="14851" max="14851" width="5.7109375" style="17" bestFit="1" customWidth="1"/>
    <col min="14852" max="14852" width="7.140625" style="17" bestFit="1" customWidth="1"/>
    <col min="14853" max="14853" width="7.28515625" style="17" bestFit="1" customWidth="1"/>
    <col min="14854" max="14854" width="6.140625" style="17" bestFit="1" customWidth="1"/>
    <col min="14855" max="14857" width="7.28515625" style="17" bestFit="1" customWidth="1"/>
    <col min="14858" max="14858" width="8" style="17" bestFit="1" customWidth="1"/>
    <col min="14859" max="14859" width="8.28515625" style="17" customWidth="1"/>
    <col min="14860" max="14861" width="10.42578125" style="17" bestFit="1" customWidth="1"/>
    <col min="14862" max="14862" width="13.140625" style="17" bestFit="1" customWidth="1"/>
    <col min="14863" max="15104" width="9.140625" style="17"/>
    <col min="15105" max="15105" width="9.140625" style="17" customWidth="1"/>
    <col min="15106" max="15106" width="25.85546875" style="17" customWidth="1"/>
    <col min="15107" max="15107" width="5.7109375" style="17" bestFit="1" customWidth="1"/>
    <col min="15108" max="15108" width="7.140625" style="17" bestFit="1" customWidth="1"/>
    <col min="15109" max="15109" width="7.28515625" style="17" bestFit="1" customWidth="1"/>
    <col min="15110" max="15110" width="6.140625" style="17" bestFit="1" customWidth="1"/>
    <col min="15111" max="15113" width="7.28515625" style="17" bestFit="1" customWidth="1"/>
    <col min="15114" max="15114" width="8" style="17" bestFit="1" customWidth="1"/>
    <col min="15115" max="15115" width="8.28515625" style="17" customWidth="1"/>
    <col min="15116" max="15117" width="10.42578125" style="17" bestFit="1" customWidth="1"/>
    <col min="15118" max="15118" width="13.140625" style="17" bestFit="1" customWidth="1"/>
    <col min="15119" max="15360" width="9.140625" style="17"/>
    <col min="15361" max="15361" width="9.140625" style="17" customWidth="1"/>
    <col min="15362" max="15362" width="25.85546875" style="17" customWidth="1"/>
    <col min="15363" max="15363" width="5.7109375" style="17" bestFit="1" customWidth="1"/>
    <col min="15364" max="15364" width="7.140625" style="17" bestFit="1" customWidth="1"/>
    <col min="15365" max="15365" width="7.28515625" style="17" bestFit="1" customWidth="1"/>
    <col min="15366" max="15366" width="6.140625" style="17" bestFit="1" customWidth="1"/>
    <col min="15367" max="15369" width="7.28515625" style="17" bestFit="1" customWidth="1"/>
    <col min="15370" max="15370" width="8" style="17" bestFit="1" customWidth="1"/>
    <col min="15371" max="15371" width="8.28515625" style="17" customWidth="1"/>
    <col min="15372" max="15373" width="10.42578125" style="17" bestFit="1" customWidth="1"/>
    <col min="15374" max="15374" width="13.140625" style="17" bestFit="1" customWidth="1"/>
    <col min="15375" max="15616" width="9.140625" style="17"/>
    <col min="15617" max="15617" width="9.140625" style="17" customWidth="1"/>
    <col min="15618" max="15618" width="25.85546875" style="17" customWidth="1"/>
    <col min="15619" max="15619" width="5.7109375" style="17" bestFit="1" customWidth="1"/>
    <col min="15620" max="15620" width="7.140625" style="17" bestFit="1" customWidth="1"/>
    <col min="15621" max="15621" width="7.28515625" style="17" bestFit="1" customWidth="1"/>
    <col min="15622" max="15622" width="6.140625" style="17" bestFit="1" customWidth="1"/>
    <col min="15623" max="15625" width="7.28515625" style="17" bestFit="1" customWidth="1"/>
    <col min="15626" max="15626" width="8" style="17" bestFit="1" customWidth="1"/>
    <col min="15627" max="15627" width="8.28515625" style="17" customWidth="1"/>
    <col min="15628" max="15629" width="10.42578125" style="17" bestFit="1" customWidth="1"/>
    <col min="15630" max="15630" width="13.140625" style="17" bestFit="1" customWidth="1"/>
    <col min="15631" max="15872" width="9.140625" style="17"/>
    <col min="15873" max="15873" width="9.140625" style="17" customWidth="1"/>
    <col min="15874" max="15874" width="25.85546875" style="17" customWidth="1"/>
    <col min="15875" max="15875" width="5.7109375" style="17" bestFit="1" customWidth="1"/>
    <col min="15876" max="15876" width="7.140625" style="17" bestFit="1" customWidth="1"/>
    <col min="15877" max="15877" width="7.28515625" style="17" bestFit="1" customWidth="1"/>
    <col min="15878" max="15878" width="6.140625" style="17" bestFit="1" customWidth="1"/>
    <col min="15879" max="15881" width="7.28515625" style="17" bestFit="1" customWidth="1"/>
    <col min="15882" max="15882" width="8" style="17" bestFit="1" customWidth="1"/>
    <col min="15883" max="15883" width="8.28515625" style="17" customWidth="1"/>
    <col min="15884" max="15885" width="10.42578125" style="17" bestFit="1" customWidth="1"/>
    <col min="15886" max="15886" width="13.140625" style="17" bestFit="1" customWidth="1"/>
    <col min="15887" max="16128" width="9.140625" style="17"/>
    <col min="16129" max="16129" width="9.140625" style="17" customWidth="1"/>
    <col min="16130" max="16130" width="25.85546875" style="17" customWidth="1"/>
    <col min="16131" max="16131" width="5.7109375" style="17" bestFit="1" customWidth="1"/>
    <col min="16132" max="16132" width="7.140625" style="17" bestFit="1" customWidth="1"/>
    <col min="16133" max="16133" width="7.28515625" style="17" bestFit="1" customWidth="1"/>
    <col min="16134" max="16134" width="6.140625" style="17" bestFit="1" customWidth="1"/>
    <col min="16135" max="16137" width="7.28515625" style="17" bestFit="1" customWidth="1"/>
    <col min="16138" max="16138" width="8" style="17" bestFit="1" customWidth="1"/>
    <col min="16139" max="16139" width="8.28515625" style="17" customWidth="1"/>
    <col min="16140" max="16141" width="10.42578125" style="17" bestFit="1" customWidth="1"/>
    <col min="16142" max="16142" width="13.140625" style="17" bestFit="1" customWidth="1"/>
    <col min="16143" max="16384" width="9.140625" style="17"/>
  </cols>
  <sheetData>
    <row r="1" spans="1:20" s="99" customFormat="1" ht="15" x14ac:dyDescent="0.25">
      <c r="B1" s="8"/>
      <c r="C1" s="8"/>
      <c r="D1" s="8"/>
      <c r="E1" s="100"/>
      <c r="F1" s="100"/>
      <c r="G1" s="100"/>
      <c r="H1" s="100"/>
      <c r="I1" s="100"/>
      <c r="J1" s="101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0" s="106" customFormat="1" ht="18" customHeight="1" x14ac:dyDescent="0.25">
      <c r="A2" s="121" t="s">
        <v>446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05"/>
      <c r="M2" s="105"/>
      <c r="N2" s="105"/>
      <c r="O2" s="105"/>
      <c r="P2" s="105"/>
      <c r="Q2" s="105"/>
      <c r="R2" s="105"/>
      <c r="S2" s="105"/>
      <c r="T2" s="105"/>
    </row>
    <row r="3" spans="1:20" s="106" customFormat="1" ht="18" customHeight="1" x14ac:dyDescent="0.25">
      <c r="A3" s="121" t="s">
        <v>447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05"/>
      <c r="M3" s="105"/>
      <c r="N3" s="105"/>
      <c r="O3" s="105"/>
      <c r="P3" s="105"/>
      <c r="Q3" s="105"/>
      <c r="R3" s="105"/>
      <c r="S3" s="105"/>
      <c r="T3" s="105"/>
    </row>
    <row r="4" spans="1:20" s="106" customFormat="1" ht="18" customHeight="1" x14ac:dyDescent="0.25">
      <c r="A4" s="121" t="s">
        <v>458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05"/>
      <c r="M4" s="105"/>
      <c r="N4" s="105"/>
      <c r="O4" s="105"/>
      <c r="P4" s="105"/>
      <c r="Q4" s="105"/>
      <c r="R4" s="105"/>
      <c r="S4" s="105"/>
      <c r="T4" s="105"/>
    </row>
    <row r="5" spans="1:20" s="99" customFormat="1" ht="15" x14ac:dyDescent="0.25">
      <c r="E5" s="100"/>
      <c r="F5" s="100"/>
      <c r="G5" s="100"/>
      <c r="H5" s="100"/>
      <c r="I5" s="100"/>
      <c r="J5" s="107"/>
    </row>
    <row r="6" spans="1:20" s="114" customFormat="1" x14ac:dyDescent="0.25">
      <c r="A6" s="110" t="s">
        <v>448</v>
      </c>
      <c r="B6" s="122" t="s">
        <v>449</v>
      </c>
      <c r="C6" s="122"/>
      <c r="D6" s="122"/>
      <c r="E6" s="122"/>
      <c r="F6" s="122"/>
      <c r="G6" s="122"/>
      <c r="H6" s="122"/>
      <c r="I6" s="122"/>
      <c r="J6" s="122"/>
      <c r="K6" s="122"/>
      <c r="L6" s="113"/>
      <c r="M6" s="113"/>
      <c r="N6" s="113"/>
      <c r="O6" s="113"/>
      <c r="P6" s="113"/>
      <c r="Q6" s="113"/>
      <c r="R6" s="113"/>
      <c r="S6" s="113"/>
      <c r="T6" s="113"/>
    </row>
    <row r="7" spans="1:20" s="114" customFormat="1" x14ac:dyDescent="0.25">
      <c r="A7" s="110" t="s">
        <v>450</v>
      </c>
      <c r="B7" s="122" t="s">
        <v>185</v>
      </c>
      <c r="C7" s="122"/>
      <c r="D7" s="122"/>
      <c r="E7" s="122"/>
      <c r="F7" s="122"/>
      <c r="G7" s="122"/>
      <c r="H7" s="122"/>
      <c r="I7" s="122"/>
      <c r="J7" s="122"/>
      <c r="K7" s="122"/>
      <c r="L7" s="113"/>
      <c r="M7" s="113"/>
      <c r="N7" s="113"/>
      <c r="O7" s="113"/>
      <c r="P7" s="113"/>
      <c r="Q7" s="113"/>
      <c r="R7" s="113"/>
      <c r="S7" s="113"/>
      <c r="T7" s="113"/>
    </row>
    <row r="8" spans="1:20" s="114" customFormat="1" x14ac:dyDescent="0.25">
      <c r="A8" s="110" t="s">
        <v>451</v>
      </c>
      <c r="B8" s="122" t="s">
        <v>452</v>
      </c>
      <c r="C8" s="122"/>
      <c r="D8" s="122"/>
      <c r="E8" s="122"/>
      <c r="F8" s="122"/>
      <c r="G8" s="122"/>
      <c r="H8" s="122"/>
      <c r="I8" s="122"/>
      <c r="J8" s="122"/>
      <c r="K8" s="122"/>
      <c r="L8" s="113"/>
      <c r="M8" s="113"/>
      <c r="N8" s="113"/>
      <c r="O8" s="113"/>
      <c r="P8" s="113"/>
      <c r="Q8" s="113"/>
      <c r="R8" s="113"/>
      <c r="S8" s="113"/>
      <c r="T8" s="113"/>
    </row>
    <row r="9" spans="1:20" s="114" customFormat="1" x14ac:dyDescent="0.25">
      <c r="A9" s="110" t="s">
        <v>453</v>
      </c>
      <c r="B9" s="120" t="s">
        <v>454</v>
      </c>
      <c r="C9" s="120"/>
      <c r="D9" s="120"/>
      <c r="E9" s="120"/>
      <c r="F9" s="120"/>
      <c r="G9" s="120"/>
      <c r="H9" s="120"/>
      <c r="I9" s="120"/>
      <c r="J9" s="120"/>
      <c r="K9" s="120"/>
      <c r="L9" s="113"/>
      <c r="M9" s="113"/>
      <c r="N9" s="113"/>
      <c r="O9" s="113"/>
      <c r="P9" s="113"/>
      <c r="Q9" s="113"/>
      <c r="R9" s="113"/>
      <c r="S9" s="113"/>
      <c r="T9" s="113"/>
    </row>
    <row r="10" spans="1:20" s="114" customFormat="1" x14ac:dyDescent="0.25">
      <c r="A10" s="110" t="s">
        <v>455</v>
      </c>
      <c r="B10" s="128">
        <v>0.26929999999999998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13"/>
      <c r="M10" s="113"/>
      <c r="N10" s="113"/>
      <c r="O10" s="113"/>
      <c r="P10" s="113"/>
      <c r="Q10" s="113"/>
      <c r="R10" s="113"/>
      <c r="S10" s="113"/>
      <c r="T10" s="113"/>
    </row>
    <row r="11" spans="1:20" s="114" customFormat="1" ht="38.25" x14ac:dyDescent="0.25">
      <c r="A11" s="119" t="s">
        <v>456</v>
      </c>
      <c r="B11" s="116">
        <v>0.20930000000000001</v>
      </c>
      <c r="C11" s="122" t="s">
        <v>457</v>
      </c>
      <c r="D11" s="122"/>
      <c r="E11" s="122"/>
      <c r="F11" s="122"/>
      <c r="G11" s="122"/>
      <c r="H11" s="122"/>
      <c r="I11" s="122"/>
      <c r="J11" s="122"/>
      <c r="K11" s="122"/>
      <c r="L11" s="113"/>
      <c r="M11" s="113"/>
      <c r="N11" s="113"/>
      <c r="O11" s="113"/>
      <c r="P11" s="113"/>
      <c r="Q11" s="113"/>
      <c r="R11" s="113"/>
      <c r="S11" s="113"/>
      <c r="T11" s="113"/>
    </row>
    <row r="12" spans="1:20" x14ac:dyDescent="0.25">
      <c r="A12" s="92"/>
      <c r="B12" s="129"/>
      <c r="C12" s="129"/>
      <c r="D12" s="129"/>
      <c r="E12" s="129"/>
      <c r="F12" s="129"/>
      <c r="G12" s="129"/>
      <c r="H12" s="129"/>
      <c r="I12" s="129"/>
      <c r="J12" s="129"/>
      <c r="K12" s="92"/>
    </row>
    <row r="13" spans="1:20" x14ac:dyDescent="0.25">
      <c r="A13" s="18" t="str">
        <f>'Lista de Serviços'!A17</f>
        <v>01.06.000</v>
      </c>
      <c r="B13" s="130" t="str">
        <f>'Lista de Serviços'!B19</f>
        <v>Ensaio de consistência de concreto - Slump Test</v>
      </c>
      <c r="C13" s="130"/>
      <c r="D13" s="130"/>
      <c r="E13" s="130"/>
      <c r="F13" s="130"/>
      <c r="G13" s="130"/>
      <c r="H13" s="130"/>
      <c r="I13" s="130"/>
      <c r="J13" s="130"/>
      <c r="K13" s="19"/>
      <c r="L13" s="17" t="s">
        <v>433</v>
      </c>
    </row>
    <row r="14" spans="1:20" x14ac:dyDescent="0.25">
      <c r="A14" s="127"/>
      <c r="B14" s="127"/>
      <c r="C14" s="20"/>
      <c r="D14" s="20"/>
      <c r="E14" s="20"/>
      <c r="F14" s="20"/>
      <c r="G14" s="127" t="s">
        <v>9</v>
      </c>
      <c r="H14" s="127"/>
      <c r="I14" s="127" t="s">
        <v>10</v>
      </c>
      <c r="J14" s="127"/>
      <c r="K14" s="127"/>
    </row>
    <row r="15" spans="1:20" x14ac:dyDescent="0.25">
      <c r="A15" s="127" t="s">
        <v>11</v>
      </c>
      <c r="B15" s="127"/>
      <c r="C15" s="127" t="s">
        <v>12</v>
      </c>
      <c r="D15" s="127" t="s">
        <v>13</v>
      </c>
      <c r="E15" s="127" t="s">
        <v>14</v>
      </c>
      <c r="F15" s="127" t="s">
        <v>15</v>
      </c>
      <c r="G15" s="61" t="s">
        <v>16</v>
      </c>
      <c r="H15" s="61" t="s">
        <v>17</v>
      </c>
      <c r="I15" s="61" t="s">
        <v>18</v>
      </c>
      <c r="J15" s="61" t="s">
        <v>16</v>
      </c>
      <c r="K15" s="61" t="s">
        <v>17</v>
      </c>
    </row>
    <row r="16" spans="1:20" x14ac:dyDescent="0.25">
      <c r="A16" s="127"/>
      <c r="B16" s="127"/>
      <c r="C16" s="127"/>
      <c r="D16" s="127"/>
      <c r="E16" s="127"/>
      <c r="F16" s="127"/>
      <c r="G16" s="61" t="s">
        <v>19</v>
      </c>
      <c r="H16" s="61" t="s">
        <v>20</v>
      </c>
      <c r="I16" s="61" t="s">
        <v>21</v>
      </c>
      <c r="J16" s="61" t="s">
        <v>19</v>
      </c>
      <c r="K16" s="61" t="s">
        <v>20</v>
      </c>
    </row>
    <row r="17" spans="1:12" x14ac:dyDescent="0.25">
      <c r="A17" s="61"/>
      <c r="B17" s="21" t="s">
        <v>117</v>
      </c>
      <c r="C17" s="22">
        <v>1</v>
      </c>
      <c r="D17" s="22"/>
      <c r="E17" s="23"/>
      <c r="F17" s="22"/>
      <c r="G17" s="58"/>
      <c r="H17" s="24">
        <f>Subestação!C22</f>
        <v>3.8</v>
      </c>
      <c r="I17" s="24"/>
      <c r="J17" s="24"/>
      <c r="K17" s="24">
        <f>ROUND(H17*C17,2)</f>
        <v>3.8</v>
      </c>
    </row>
    <row r="18" spans="1:12" x14ac:dyDescent="0.25">
      <c r="A18" s="61"/>
      <c r="B18" s="21" t="s">
        <v>179</v>
      </c>
      <c r="C18" s="22">
        <v>1</v>
      </c>
      <c r="D18" s="22"/>
      <c r="E18" s="23"/>
      <c r="F18" s="22"/>
      <c r="G18" s="58"/>
      <c r="H18" s="24">
        <f>Subestação!C27</f>
        <v>5.64</v>
      </c>
      <c r="I18" s="24"/>
      <c r="J18" s="24"/>
      <c r="K18" s="24">
        <f t="shared" ref="K18:K20" si="0">ROUND(H18*C18,2)</f>
        <v>5.64</v>
      </c>
    </row>
    <row r="19" spans="1:12" x14ac:dyDescent="0.25">
      <c r="A19" s="61"/>
      <c r="B19" s="21" t="s">
        <v>180</v>
      </c>
      <c r="C19" s="22">
        <v>1</v>
      </c>
      <c r="D19" s="22"/>
      <c r="E19" s="23"/>
      <c r="F19" s="22">
        <v>0.08</v>
      </c>
      <c r="G19" s="58">
        <f>Subestação!C70</f>
        <v>73.69</v>
      </c>
      <c r="H19" s="24">
        <f>G19*F19</f>
        <v>5.8952</v>
      </c>
      <c r="I19" s="24"/>
      <c r="J19" s="24"/>
      <c r="K19" s="24">
        <f t="shared" si="0"/>
        <v>5.9</v>
      </c>
    </row>
    <row r="20" spans="1:12" x14ac:dyDescent="0.25">
      <c r="A20" s="61"/>
      <c r="B20" s="21" t="s">
        <v>181</v>
      </c>
      <c r="C20" s="22">
        <v>1</v>
      </c>
      <c r="D20" s="22"/>
      <c r="E20" s="23"/>
      <c r="F20" s="22">
        <v>0.15</v>
      </c>
      <c r="G20" s="58">
        <f>Subestação!C71</f>
        <v>80.010000000000005</v>
      </c>
      <c r="H20" s="24">
        <f>G20*F20</f>
        <v>12.0015</v>
      </c>
      <c r="I20" s="24"/>
      <c r="J20" s="24"/>
      <c r="K20" s="24">
        <f t="shared" si="0"/>
        <v>12</v>
      </c>
    </row>
    <row r="21" spans="1:12" ht="22.5" x14ac:dyDescent="0.25">
      <c r="A21" s="25"/>
      <c r="B21" s="26" t="s">
        <v>182</v>
      </c>
      <c r="C21" s="60">
        <f>ROUNDUP(K21/8,0)</f>
        <v>4</v>
      </c>
      <c r="D21" s="26"/>
      <c r="E21" s="26"/>
      <c r="F21" s="131" t="s">
        <v>22</v>
      </c>
      <c r="G21" s="131"/>
      <c r="H21" s="131"/>
      <c r="I21" s="27"/>
      <c r="J21" s="27"/>
      <c r="K21" s="27">
        <f>SUM(K17:K20)</f>
        <v>27.34</v>
      </c>
    </row>
    <row r="22" spans="1:12" x14ac:dyDescent="0.25">
      <c r="A22" s="61"/>
      <c r="B22" s="129"/>
      <c r="C22" s="129"/>
      <c r="D22" s="129"/>
      <c r="E22" s="129"/>
      <c r="F22" s="129"/>
      <c r="G22" s="129"/>
      <c r="H22" s="129"/>
      <c r="I22" s="129"/>
      <c r="J22" s="129"/>
      <c r="K22" s="61"/>
    </row>
    <row r="23" spans="1:12" x14ac:dyDescent="0.25">
      <c r="A23" s="18" t="str">
        <f>'Lista de Serviços'!A36</f>
        <v>03.01.100</v>
      </c>
      <c r="B23" s="130" t="str">
        <f>'Lista de Serviços'!B37</f>
        <v>ESCAVAÇÃO MANUAL DE VALA PARA VIGA BALDRAME, COM PREVISÃO DE FÔRMA. AF_06/2017</v>
      </c>
      <c r="C23" s="130"/>
      <c r="D23" s="130"/>
      <c r="E23" s="130"/>
      <c r="F23" s="130"/>
      <c r="G23" s="130"/>
      <c r="H23" s="130"/>
      <c r="I23" s="130"/>
      <c r="J23" s="130"/>
      <c r="K23" s="19"/>
      <c r="L23" s="17" t="s">
        <v>433</v>
      </c>
    </row>
    <row r="24" spans="1:12" x14ac:dyDescent="0.25">
      <c r="A24" s="127"/>
      <c r="B24" s="127"/>
      <c r="C24" s="20"/>
      <c r="D24" s="20"/>
      <c r="E24" s="20"/>
      <c r="F24" s="20"/>
      <c r="G24" s="127" t="s">
        <v>9</v>
      </c>
      <c r="H24" s="127"/>
      <c r="I24" s="127" t="s">
        <v>10</v>
      </c>
      <c r="J24" s="127"/>
      <c r="K24" s="127"/>
    </row>
    <row r="25" spans="1:12" x14ac:dyDescent="0.25">
      <c r="A25" s="127" t="s">
        <v>11</v>
      </c>
      <c r="B25" s="127"/>
      <c r="C25" s="127" t="s">
        <v>12</v>
      </c>
      <c r="D25" s="127" t="s">
        <v>13</v>
      </c>
      <c r="E25" s="127" t="s">
        <v>14</v>
      </c>
      <c r="F25" s="127" t="s">
        <v>15</v>
      </c>
      <c r="G25" s="66" t="s">
        <v>16</v>
      </c>
      <c r="H25" s="66" t="s">
        <v>17</v>
      </c>
      <c r="I25" s="66" t="s">
        <v>18</v>
      </c>
      <c r="J25" s="66" t="s">
        <v>16</v>
      </c>
      <c r="K25" s="66" t="s">
        <v>17</v>
      </c>
    </row>
    <row r="26" spans="1:12" x14ac:dyDescent="0.25">
      <c r="A26" s="127"/>
      <c r="B26" s="127"/>
      <c r="C26" s="127"/>
      <c r="D26" s="127"/>
      <c r="E26" s="127"/>
      <c r="F26" s="127"/>
      <c r="G26" s="66" t="s">
        <v>19</v>
      </c>
      <c r="H26" s="66" t="s">
        <v>20</v>
      </c>
      <c r="I26" s="66" t="s">
        <v>21</v>
      </c>
      <c r="J26" s="66" t="s">
        <v>19</v>
      </c>
      <c r="K26" s="66" t="s">
        <v>20</v>
      </c>
    </row>
    <row r="27" spans="1:12" ht="22.5" x14ac:dyDescent="0.25">
      <c r="A27" s="66"/>
      <c r="B27" s="21" t="s">
        <v>434</v>
      </c>
      <c r="C27" s="22">
        <v>1.2</v>
      </c>
      <c r="D27" s="22"/>
      <c r="E27" s="23"/>
      <c r="F27" s="22"/>
      <c r="G27" s="58"/>
      <c r="H27" s="24" t="str">
        <f>'Lista de Serviços'!D60</f>
        <v>12,34</v>
      </c>
      <c r="I27" s="24"/>
      <c r="J27" s="24"/>
      <c r="K27" s="24">
        <f>H27*C27</f>
        <v>14.808</v>
      </c>
    </row>
    <row r="28" spans="1:12" x14ac:dyDescent="0.25">
      <c r="A28" s="25"/>
      <c r="B28" s="21"/>
      <c r="C28" s="26"/>
      <c r="D28" s="26"/>
      <c r="E28" s="26"/>
      <c r="F28" s="131" t="s">
        <v>22</v>
      </c>
      <c r="G28" s="131"/>
      <c r="H28" s="131"/>
      <c r="I28" s="27"/>
      <c r="J28" s="27"/>
      <c r="K28" s="27">
        <f>ROUND(SUM(K27:K27),2)</f>
        <v>14.81</v>
      </c>
    </row>
    <row r="29" spans="1:12" x14ac:dyDescent="0.25">
      <c r="A29" s="66"/>
      <c r="B29" s="129"/>
      <c r="C29" s="129"/>
      <c r="D29" s="129"/>
      <c r="E29" s="129"/>
      <c r="F29" s="129"/>
      <c r="G29" s="129"/>
      <c r="H29" s="129"/>
      <c r="I29" s="129"/>
      <c r="J29" s="129"/>
      <c r="K29" s="66"/>
    </row>
    <row r="30" spans="1:12" x14ac:dyDescent="0.25">
      <c r="A30" s="18" t="str">
        <f>'Lista de Serviços'!A39</f>
        <v>03.01.602</v>
      </c>
      <c r="B30" s="130" t="str">
        <f>'Lista de Serviços'!B40</f>
        <v>IMPERMEABILIZAÇÃO DE SUPERFÍCIE COM EMULSÃO ASFÁLTICA, 3 DEMÃOS</v>
      </c>
      <c r="C30" s="130"/>
      <c r="D30" s="130"/>
      <c r="E30" s="130"/>
      <c r="F30" s="130"/>
      <c r="G30" s="130"/>
      <c r="H30" s="130"/>
      <c r="I30" s="130"/>
      <c r="J30" s="130"/>
      <c r="K30" s="19"/>
      <c r="L30" s="17" t="s">
        <v>433</v>
      </c>
    </row>
    <row r="31" spans="1:12" x14ac:dyDescent="0.25">
      <c r="A31" s="127"/>
      <c r="B31" s="127"/>
      <c r="C31" s="20"/>
      <c r="D31" s="20"/>
      <c r="E31" s="20"/>
      <c r="F31" s="20"/>
      <c r="G31" s="127" t="s">
        <v>9</v>
      </c>
      <c r="H31" s="127"/>
      <c r="I31" s="127" t="s">
        <v>10</v>
      </c>
      <c r="J31" s="127"/>
      <c r="K31" s="127"/>
    </row>
    <row r="32" spans="1:12" x14ac:dyDescent="0.25">
      <c r="A32" s="127" t="s">
        <v>11</v>
      </c>
      <c r="B32" s="127"/>
      <c r="C32" s="127" t="s">
        <v>12</v>
      </c>
      <c r="D32" s="127" t="s">
        <v>13</v>
      </c>
      <c r="E32" s="127" t="s">
        <v>14</v>
      </c>
      <c r="F32" s="127" t="s">
        <v>15</v>
      </c>
      <c r="G32" s="56" t="s">
        <v>16</v>
      </c>
      <c r="H32" s="56" t="s">
        <v>17</v>
      </c>
      <c r="I32" s="56" t="s">
        <v>18</v>
      </c>
      <c r="J32" s="56" t="s">
        <v>16</v>
      </c>
      <c r="K32" s="56" t="s">
        <v>17</v>
      </c>
    </row>
    <row r="33" spans="1:12" x14ac:dyDescent="0.25">
      <c r="A33" s="127"/>
      <c r="B33" s="127"/>
      <c r="C33" s="127"/>
      <c r="D33" s="127"/>
      <c r="E33" s="127"/>
      <c r="F33" s="127"/>
      <c r="G33" s="56" t="s">
        <v>19</v>
      </c>
      <c r="H33" s="56" t="s">
        <v>20</v>
      </c>
      <c r="I33" s="56" t="s">
        <v>21</v>
      </c>
      <c r="J33" s="56" t="s">
        <v>19</v>
      </c>
      <c r="K33" s="56" t="s">
        <v>20</v>
      </c>
    </row>
    <row r="34" spans="1:12" ht="22.5" x14ac:dyDescent="0.25">
      <c r="A34" s="56"/>
      <c r="B34" s="21" t="s">
        <v>128</v>
      </c>
      <c r="C34" s="22">
        <v>1</v>
      </c>
      <c r="D34" s="22">
        <v>80</v>
      </c>
      <c r="E34" s="23"/>
      <c r="F34" s="22">
        <v>0.25</v>
      </c>
      <c r="G34" s="58">
        <f>F34*D34</f>
        <v>20</v>
      </c>
      <c r="H34" s="24"/>
      <c r="I34" s="24"/>
      <c r="J34" s="24">
        <f>G34*C34</f>
        <v>20</v>
      </c>
      <c r="K34" s="24"/>
    </row>
    <row r="35" spans="1:12" x14ac:dyDescent="0.25">
      <c r="A35" s="65"/>
      <c r="B35" s="21" t="s">
        <v>184</v>
      </c>
      <c r="C35" s="22">
        <v>1</v>
      </c>
      <c r="D35" s="22"/>
      <c r="E35" s="23"/>
      <c r="F35" s="22"/>
      <c r="G35" s="58">
        <f>Subestação!C25</f>
        <v>90.83</v>
      </c>
      <c r="H35" s="24"/>
      <c r="I35" s="24"/>
      <c r="J35" s="24">
        <f>G35*C35</f>
        <v>90.83</v>
      </c>
      <c r="K35" s="24"/>
    </row>
    <row r="36" spans="1:12" ht="22.5" x14ac:dyDescent="0.25">
      <c r="A36" s="25"/>
      <c r="B36" s="21" t="s">
        <v>129</v>
      </c>
      <c r="C36" s="26"/>
      <c r="D36" s="26"/>
      <c r="E36" s="26"/>
      <c r="F36" s="131" t="s">
        <v>22</v>
      </c>
      <c r="G36" s="131"/>
      <c r="H36" s="131"/>
      <c r="I36" s="27"/>
      <c r="J36" s="27">
        <f>ROUND(SUM(J34:J35),2)</f>
        <v>110.83</v>
      </c>
      <c r="K36" s="27"/>
    </row>
    <row r="37" spans="1:12" x14ac:dyDescent="0.25">
      <c r="A37" s="56"/>
      <c r="B37" s="129"/>
      <c r="C37" s="129"/>
      <c r="D37" s="129"/>
      <c r="E37" s="129"/>
      <c r="F37" s="129"/>
      <c r="G37" s="129"/>
      <c r="H37" s="129"/>
      <c r="I37" s="129"/>
      <c r="J37" s="129"/>
      <c r="K37" s="56"/>
    </row>
    <row r="38" spans="1:12" x14ac:dyDescent="0.25">
      <c r="A38" s="18" t="str">
        <f>'Lista de Serviços'!A41</f>
        <v>03.02.000</v>
      </c>
      <c r="B38" s="130" t="str">
        <f>'Lista de Serviços'!B42</f>
        <v>Limpeza de armadura com escova de aço</v>
      </c>
      <c r="C38" s="130"/>
      <c r="D38" s="130"/>
      <c r="E38" s="130"/>
      <c r="F38" s="130"/>
      <c r="G38" s="130"/>
      <c r="H38" s="130"/>
      <c r="I38" s="130"/>
      <c r="J38" s="130"/>
      <c r="K38" s="19"/>
      <c r="L38" s="17" t="s">
        <v>433</v>
      </c>
    </row>
    <row r="39" spans="1:12" x14ac:dyDescent="0.25">
      <c r="A39" s="127"/>
      <c r="B39" s="127"/>
      <c r="C39" s="20"/>
      <c r="D39" s="20"/>
      <c r="E39" s="20"/>
      <c r="F39" s="20"/>
      <c r="G39" s="127" t="s">
        <v>9</v>
      </c>
      <c r="H39" s="127"/>
      <c r="I39" s="127" t="s">
        <v>10</v>
      </c>
      <c r="J39" s="127"/>
      <c r="K39" s="127"/>
    </row>
    <row r="40" spans="1:12" x14ac:dyDescent="0.25">
      <c r="A40" s="127" t="s">
        <v>11</v>
      </c>
      <c r="B40" s="127"/>
      <c r="C40" s="127" t="s">
        <v>12</v>
      </c>
      <c r="D40" s="127" t="s">
        <v>13</v>
      </c>
      <c r="E40" s="127" t="s">
        <v>14</v>
      </c>
      <c r="F40" s="127" t="s">
        <v>15</v>
      </c>
      <c r="G40" s="57" t="s">
        <v>16</v>
      </c>
      <c r="H40" s="57" t="s">
        <v>17</v>
      </c>
      <c r="I40" s="57" t="s">
        <v>18</v>
      </c>
      <c r="J40" s="57" t="s">
        <v>16</v>
      </c>
      <c r="K40" s="57" t="s">
        <v>17</v>
      </c>
    </row>
    <row r="41" spans="1:12" x14ac:dyDescent="0.25">
      <c r="A41" s="127"/>
      <c r="B41" s="127"/>
      <c r="C41" s="127"/>
      <c r="D41" s="127"/>
      <c r="E41" s="127"/>
      <c r="F41" s="127"/>
      <c r="G41" s="57" t="s">
        <v>19</v>
      </c>
      <c r="H41" s="57" t="s">
        <v>20</v>
      </c>
      <c r="I41" s="57" t="s">
        <v>21</v>
      </c>
      <c r="J41" s="57" t="s">
        <v>19</v>
      </c>
      <c r="K41" s="57" t="s">
        <v>20</v>
      </c>
    </row>
    <row r="42" spans="1:12" x14ac:dyDescent="0.25">
      <c r="A42" s="57"/>
      <c r="B42" s="21" t="s">
        <v>132</v>
      </c>
      <c r="C42" s="22">
        <v>25</v>
      </c>
      <c r="D42" s="22"/>
      <c r="E42" s="23"/>
      <c r="F42" s="22"/>
      <c r="G42" s="58">
        <v>0.1</v>
      </c>
      <c r="H42" s="24"/>
      <c r="I42" s="24"/>
      <c r="J42" s="24">
        <f>G42*C42</f>
        <v>2.5</v>
      </c>
      <c r="K42" s="24"/>
    </row>
    <row r="43" spans="1:12" x14ac:dyDescent="0.25">
      <c r="A43" s="25"/>
      <c r="B43" s="21"/>
      <c r="C43" s="26"/>
      <c r="D43" s="26"/>
      <c r="E43" s="26"/>
      <c r="F43" s="131" t="s">
        <v>22</v>
      </c>
      <c r="G43" s="131"/>
      <c r="H43" s="131"/>
      <c r="I43" s="27"/>
      <c r="J43" s="27">
        <f>ROUND(SUM(J42:J42),2)</f>
        <v>2.5</v>
      </c>
      <c r="K43" s="27"/>
    </row>
    <row r="44" spans="1:12" x14ac:dyDescent="0.25">
      <c r="A44" s="57"/>
      <c r="B44" s="129"/>
      <c r="C44" s="129"/>
      <c r="D44" s="129"/>
      <c r="E44" s="129"/>
      <c r="F44" s="129"/>
      <c r="G44" s="129"/>
      <c r="H44" s="129"/>
      <c r="I44" s="129"/>
      <c r="J44" s="129"/>
      <c r="K44" s="57"/>
    </row>
    <row r="45" spans="1:12" ht="27.75" customHeight="1" x14ac:dyDescent="0.25">
      <c r="A45" s="18" t="str">
        <f>'Lista de Serviços'!A73</f>
        <v>04.01.111</v>
      </c>
      <c r="B45" s="130" t="str">
        <f>'Lista de Serviços'!B74</f>
        <v>(COMPOSIÇÃO REPRESENTATIVA) DO SERVIÇO DE ALVENARIA DE VEDAÇÃO DE BLOCOS VAZADOS DE CERÂMICA DE 9X19X19CM (ESPESSURA 9CM), PARA EDIFICAÇÃO HABITACIONAL UNIFAMILIAR (CASA) E EDIFICAÇÃO PÚBLICA PADRÃO. AF_11/2014</v>
      </c>
      <c r="C45" s="130"/>
      <c r="D45" s="130"/>
      <c r="E45" s="130"/>
      <c r="F45" s="130"/>
      <c r="G45" s="130"/>
      <c r="H45" s="130"/>
      <c r="I45" s="130"/>
      <c r="J45" s="130"/>
      <c r="K45" s="19"/>
      <c r="L45" s="17" t="s">
        <v>433</v>
      </c>
    </row>
    <row r="46" spans="1:12" x14ac:dyDescent="0.25">
      <c r="A46" s="127"/>
      <c r="B46" s="127"/>
      <c r="C46" s="20"/>
      <c r="D46" s="20"/>
      <c r="E46" s="20"/>
      <c r="F46" s="20"/>
      <c r="G46" s="127" t="s">
        <v>9</v>
      </c>
      <c r="H46" s="127"/>
      <c r="I46" s="127" t="s">
        <v>10</v>
      </c>
      <c r="J46" s="127"/>
      <c r="K46" s="127"/>
    </row>
    <row r="47" spans="1:12" x14ac:dyDescent="0.25">
      <c r="A47" s="127" t="s">
        <v>11</v>
      </c>
      <c r="B47" s="127"/>
      <c r="C47" s="127" t="s">
        <v>12</v>
      </c>
      <c r="D47" s="127" t="s">
        <v>13</v>
      </c>
      <c r="E47" s="127" t="s">
        <v>14</v>
      </c>
      <c r="F47" s="127" t="s">
        <v>15</v>
      </c>
      <c r="G47" s="53" t="s">
        <v>16</v>
      </c>
      <c r="H47" s="53" t="s">
        <v>17</v>
      </c>
      <c r="I47" s="53" t="s">
        <v>18</v>
      </c>
      <c r="J47" s="53" t="s">
        <v>16</v>
      </c>
      <c r="K47" s="53" t="s">
        <v>17</v>
      </c>
    </row>
    <row r="48" spans="1:12" x14ac:dyDescent="0.25">
      <c r="A48" s="127"/>
      <c r="B48" s="127"/>
      <c r="C48" s="127"/>
      <c r="D48" s="127"/>
      <c r="E48" s="127"/>
      <c r="F48" s="127"/>
      <c r="G48" s="53" t="s">
        <v>19</v>
      </c>
      <c r="H48" s="53" t="s">
        <v>20</v>
      </c>
      <c r="I48" s="53" t="s">
        <v>21</v>
      </c>
      <c r="J48" s="53" t="s">
        <v>19</v>
      </c>
      <c r="K48" s="53" t="s">
        <v>20</v>
      </c>
    </row>
    <row r="49" spans="1:12" ht="22.5" x14ac:dyDescent="0.25">
      <c r="A49" s="53"/>
      <c r="B49" s="21" t="s">
        <v>88</v>
      </c>
      <c r="C49" s="22">
        <v>1</v>
      </c>
      <c r="D49" s="22">
        <v>41.53</v>
      </c>
      <c r="E49" s="23"/>
      <c r="F49" s="22">
        <v>3.35</v>
      </c>
      <c r="G49" s="41">
        <f t="shared" ref="G49:G60" si="1">F49*D49</f>
        <v>139.12550000000002</v>
      </c>
      <c r="H49" s="24"/>
      <c r="I49" s="24"/>
      <c r="J49" s="24">
        <f t="shared" ref="J49:J60" si="2">G49*C49</f>
        <v>139.12550000000002</v>
      </c>
      <c r="K49" s="24"/>
    </row>
    <row r="50" spans="1:12" ht="22.5" x14ac:dyDescent="0.25">
      <c r="A50" s="53"/>
      <c r="B50" s="21" t="s">
        <v>89</v>
      </c>
      <c r="C50" s="22">
        <v>1</v>
      </c>
      <c r="D50" s="22">
        <v>21.92</v>
      </c>
      <c r="E50" s="23"/>
      <c r="F50" s="22">
        <v>3.8</v>
      </c>
      <c r="G50" s="41">
        <f t="shared" si="1"/>
        <v>83.296000000000006</v>
      </c>
      <c r="H50" s="24"/>
      <c r="I50" s="24"/>
      <c r="J50" s="24">
        <f t="shared" si="2"/>
        <v>83.296000000000006</v>
      </c>
      <c r="K50" s="24"/>
    </row>
    <row r="51" spans="1:12" x14ac:dyDescent="0.25">
      <c r="A51" s="53"/>
      <c r="B51" s="21" t="s">
        <v>90</v>
      </c>
      <c r="C51" s="22">
        <v>-5</v>
      </c>
      <c r="D51" s="22">
        <v>1.35</v>
      </c>
      <c r="E51" s="23"/>
      <c r="F51" s="22">
        <v>1.5</v>
      </c>
      <c r="G51" s="41">
        <f t="shared" si="1"/>
        <v>2.0250000000000004</v>
      </c>
      <c r="H51" s="24"/>
      <c r="I51" s="24"/>
      <c r="J51" s="24">
        <f t="shared" si="2"/>
        <v>-10.125000000000002</v>
      </c>
      <c r="K51" s="24"/>
    </row>
    <row r="52" spans="1:12" x14ac:dyDescent="0.25">
      <c r="A52" s="53"/>
      <c r="B52" s="21" t="s">
        <v>91</v>
      </c>
      <c r="C52" s="22">
        <v>-3</v>
      </c>
      <c r="D52" s="22">
        <v>0.9</v>
      </c>
      <c r="E52" s="23"/>
      <c r="F52" s="22">
        <v>2.1</v>
      </c>
      <c r="G52" s="41">
        <f t="shared" si="1"/>
        <v>1.8900000000000001</v>
      </c>
      <c r="H52" s="24"/>
      <c r="I52" s="24"/>
      <c r="J52" s="24">
        <f t="shared" si="2"/>
        <v>-5.67</v>
      </c>
      <c r="K52" s="24"/>
    </row>
    <row r="53" spans="1:12" x14ac:dyDescent="0.25">
      <c r="A53" s="53"/>
      <c r="B53" s="21" t="s">
        <v>92</v>
      </c>
      <c r="C53" s="22">
        <v>-1</v>
      </c>
      <c r="D53" s="22">
        <v>2</v>
      </c>
      <c r="E53" s="23"/>
      <c r="F53" s="22">
        <v>2.1</v>
      </c>
      <c r="G53" s="41">
        <f t="shared" si="1"/>
        <v>4.2</v>
      </c>
      <c r="H53" s="24"/>
      <c r="I53" s="24"/>
      <c r="J53" s="24">
        <f t="shared" si="2"/>
        <v>-4.2</v>
      </c>
      <c r="K53" s="24"/>
    </row>
    <row r="54" spans="1:12" x14ac:dyDescent="0.25">
      <c r="A54" s="59"/>
      <c r="B54" s="21" t="s">
        <v>147</v>
      </c>
      <c r="C54" s="22">
        <v>-1</v>
      </c>
      <c r="D54" s="22">
        <v>1.6</v>
      </c>
      <c r="E54" s="23"/>
      <c r="F54" s="22">
        <v>2.1</v>
      </c>
      <c r="G54" s="41">
        <f t="shared" ref="G54" si="3">F54*D54</f>
        <v>3.3600000000000003</v>
      </c>
      <c r="H54" s="24"/>
      <c r="I54" s="24"/>
      <c r="J54" s="24">
        <f t="shared" ref="J54" si="4">G54*C54</f>
        <v>-3.3600000000000003</v>
      </c>
      <c r="K54" s="24"/>
    </row>
    <row r="55" spans="1:12" ht="22.5" x14ac:dyDescent="0.25">
      <c r="A55" s="53"/>
      <c r="B55" s="21" t="s">
        <v>93</v>
      </c>
      <c r="C55" s="22">
        <v>-1</v>
      </c>
      <c r="D55" s="22">
        <v>1.2</v>
      </c>
      <c r="E55" s="23"/>
      <c r="F55" s="22">
        <v>1.2</v>
      </c>
      <c r="G55" s="41">
        <f t="shared" si="1"/>
        <v>1.44</v>
      </c>
      <c r="H55" s="24"/>
      <c r="I55" s="24"/>
      <c r="J55" s="24">
        <f t="shared" si="2"/>
        <v>-1.44</v>
      </c>
      <c r="K55" s="24"/>
    </row>
    <row r="56" spans="1:12" ht="22.5" x14ac:dyDescent="0.25">
      <c r="A56" s="53"/>
      <c r="B56" s="21" t="s">
        <v>94</v>
      </c>
      <c r="C56" s="22">
        <v>-1</v>
      </c>
      <c r="D56" s="22">
        <v>1.2</v>
      </c>
      <c r="E56" s="23"/>
      <c r="F56" s="22">
        <v>1.2</v>
      </c>
      <c r="G56" s="41">
        <f t="shared" si="1"/>
        <v>1.44</v>
      </c>
      <c r="H56" s="24"/>
      <c r="I56" s="24"/>
      <c r="J56" s="24">
        <f t="shared" si="2"/>
        <v>-1.44</v>
      </c>
      <c r="K56" s="24"/>
    </row>
    <row r="57" spans="1:12" x14ac:dyDescent="0.25">
      <c r="A57" s="53"/>
      <c r="B57" s="21" t="s">
        <v>95</v>
      </c>
      <c r="C57" s="22">
        <v>-1</v>
      </c>
      <c r="D57" s="22">
        <v>1.6</v>
      </c>
      <c r="E57" s="23"/>
      <c r="F57" s="22">
        <v>2.1</v>
      </c>
      <c r="G57" s="41">
        <f t="shared" si="1"/>
        <v>3.3600000000000003</v>
      </c>
      <c r="H57" s="24"/>
      <c r="I57" s="24"/>
      <c r="J57" s="24">
        <f t="shared" si="2"/>
        <v>-3.3600000000000003</v>
      </c>
      <c r="K57" s="24"/>
    </row>
    <row r="58" spans="1:12" s="64" customFormat="1" x14ac:dyDescent="0.25">
      <c r="A58" s="62"/>
      <c r="B58" s="63" t="s">
        <v>148</v>
      </c>
      <c r="C58" s="22">
        <v>-1</v>
      </c>
      <c r="D58" s="22">
        <v>2.0499999999999998</v>
      </c>
      <c r="E58" s="23"/>
      <c r="F58" s="22">
        <v>3.4</v>
      </c>
      <c r="G58" s="41">
        <f t="shared" si="1"/>
        <v>6.9699999999999989</v>
      </c>
      <c r="H58" s="24"/>
      <c r="I58" s="24"/>
      <c r="J58" s="24">
        <f t="shared" si="2"/>
        <v>-6.9699999999999989</v>
      </c>
      <c r="K58" s="24"/>
    </row>
    <row r="59" spans="1:12" x14ac:dyDescent="0.25">
      <c r="A59" s="59"/>
      <c r="B59" s="21" t="s">
        <v>96</v>
      </c>
      <c r="C59" s="22">
        <v>-4</v>
      </c>
      <c r="D59" s="22">
        <v>1.35</v>
      </c>
      <c r="E59" s="23"/>
      <c r="F59" s="22">
        <v>0.5</v>
      </c>
      <c r="G59" s="41">
        <f t="shared" ref="G59" si="5">F59*D59</f>
        <v>0.67500000000000004</v>
      </c>
      <c r="H59" s="24"/>
      <c r="I59" s="24"/>
      <c r="J59" s="24">
        <f t="shared" ref="J59" si="6">G59*C59</f>
        <v>-2.7</v>
      </c>
      <c r="K59" s="24"/>
    </row>
    <row r="60" spans="1:12" x14ac:dyDescent="0.25">
      <c r="A60" s="54"/>
      <c r="B60" s="21" t="s">
        <v>167</v>
      </c>
      <c r="C60" s="22">
        <v>1</v>
      </c>
      <c r="D60" s="22">
        <v>40</v>
      </c>
      <c r="E60" s="23"/>
      <c r="F60" s="22">
        <v>0.6</v>
      </c>
      <c r="G60" s="41">
        <f t="shared" si="1"/>
        <v>24</v>
      </c>
      <c r="H60" s="24"/>
      <c r="I60" s="24"/>
      <c r="J60" s="24">
        <f t="shared" si="2"/>
        <v>24</v>
      </c>
      <c r="K60" s="24"/>
    </row>
    <row r="61" spans="1:12" x14ac:dyDescent="0.25">
      <c r="A61" s="25"/>
      <c r="B61" s="26"/>
      <c r="C61" s="26"/>
      <c r="D61" s="26"/>
      <c r="E61" s="26"/>
      <c r="F61" s="131" t="s">
        <v>22</v>
      </c>
      <c r="G61" s="131"/>
      <c r="H61" s="131"/>
      <c r="I61" s="27"/>
      <c r="J61" s="27">
        <f>ROUND(SUM(J49:J60),2)</f>
        <v>207.16</v>
      </c>
      <c r="K61" s="27"/>
    </row>
    <row r="62" spans="1:12" x14ac:dyDescent="0.25">
      <c r="A62" s="53"/>
      <c r="B62" s="129"/>
      <c r="C62" s="129"/>
      <c r="D62" s="129"/>
      <c r="E62" s="129"/>
      <c r="F62" s="129"/>
      <c r="G62" s="129"/>
      <c r="H62" s="129"/>
      <c r="I62" s="129"/>
      <c r="J62" s="129"/>
      <c r="K62" s="53"/>
    </row>
    <row r="63" spans="1:12" x14ac:dyDescent="0.25">
      <c r="A63" s="18" t="str">
        <f>'Lista de Serviços'!A75</f>
        <v>04.01.113</v>
      </c>
      <c r="B63" s="130" t="str">
        <f>'Lista de Serviços'!B76</f>
        <v>COBOGÓ DE CONCRETO (ELEMENTO VAZADO), 6X41X41CM, ASSENTADO COM ARGAMASSA TRAÇO 1:5</v>
      </c>
      <c r="C63" s="130"/>
      <c r="D63" s="130"/>
      <c r="E63" s="130"/>
      <c r="F63" s="130"/>
      <c r="G63" s="130"/>
      <c r="H63" s="130"/>
      <c r="I63" s="130"/>
      <c r="J63" s="130"/>
      <c r="K63" s="19"/>
      <c r="L63" s="17" t="s">
        <v>433</v>
      </c>
    </row>
    <row r="64" spans="1:12" x14ac:dyDescent="0.25">
      <c r="A64" s="127"/>
      <c r="B64" s="127"/>
      <c r="C64" s="20"/>
      <c r="D64" s="20"/>
      <c r="E64" s="20"/>
      <c r="F64" s="20"/>
      <c r="G64" s="127" t="s">
        <v>9</v>
      </c>
      <c r="H64" s="127"/>
      <c r="I64" s="127" t="s">
        <v>10</v>
      </c>
      <c r="J64" s="127"/>
      <c r="K64" s="127"/>
    </row>
    <row r="65" spans="1:12" x14ac:dyDescent="0.25">
      <c r="A65" s="127" t="s">
        <v>11</v>
      </c>
      <c r="B65" s="127"/>
      <c r="C65" s="127" t="s">
        <v>12</v>
      </c>
      <c r="D65" s="127" t="s">
        <v>13</v>
      </c>
      <c r="E65" s="127" t="s">
        <v>14</v>
      </c>
      <c r="F65" s="127" t="s">
        <v>15</v>
      </c>
      <c r="G65" s="54" t="s">
        <v>16</v>
      </c>
      <c r="H65" s="54" t="s">
        <v>17</v>
      </c>
      <c r="I65" s="54" t="s">
        <v>18</v>
      </c>
      <c r="J65" s="54" t="s">
        <v>16</v>
      </c>
      <c r="K65" s="54" t="s">
        <v>17</v>
      </c>
    </row>
    <row r="66" spans="1:12" x14ac:dyDescent="0.25">
      <c r="A66" s="127"/>
      <c r="B66" s="127"/>
      <c r="C66" s="127"/>
      <c r="D66" s="127"/>
      <c r="E66" s="127"/>
      <c r="F66" s="127"/>
      <c r="G66" s="54" t="s">
        <v>19</v>
      </c>
      <c r="H66" s="54" t="s">
        <v>20</v>
      </c>
      <c r="I66" s="54" t="s">
        <v>21</v>
      </c>
      <c r="J66" s="54" t="s">
        <v>19</v>
      </c>
      <c r="K66" s="54" t="s">
        <v>20</v>
      </c>
    </row>
    <row r="67" spans="1:12" x14ac:dyDescent="0.25">
      <c r="A67" s="54"/>
      <c r="B67" s="21" t="s">
        <v>101</v>
      </c>
      <c r="C67" s="22">
        <v>1</v>
      </c>
      <c r="D67" s="22">
        <v>42.92</v>
      </c>
      <c r="E67" s="23"/>
      <c r="F67" s="22">
        <v>3.4</v>
      </c>
      <c r="G67" s="41">
        <f>F67*D67</f>
        <v>145.928</v>
      </c>
      <c r="H67" s="24"/>
      <c r="I67" s="24"/>
      <c r="J67" s="24">
        <f>G67*C67</f>
        <v>145.928</v>
      </c>
      <c r="K67" s="24"/>
    </row>
    <row r="68" spans="1:12" x14ac:dyDescent="0.25">
      <c r="A68" s="25"/>
      <c r="B68" s="26"/>
      <c r="C68" s="26"/>
      <c r="D68" s="26"/>
      <c r="E68" s="26"/>
      <c r="F68" s="131" t="s">
        <v>22</v>
      </c>
      <c r="G68" s="131"/>
      <c r="H68" s="131"/>
      <c r="I68" s="27"/>
      <c r="J68" s="27">
        <f>ROUND(SUM(J67:J67),2)</f>
        <v>145.93</v>
      </c>
      <c r="K68" s="27"/>
    </row>
    <row r="70" spans="1:12" ht="27.75" customHeight="1" x14ac:dyDescent="0.25">
      <c r="A70" s="18" t="str">
        <f>'Lista de Serviços'!A77</f>
        <v>04.01.130</v>
      </c>
      <c r="B70" s="130" t="str">
        <f>'Lista de Serviços'!B78</f>
        <v>CONTRAVERGA MOLDADA IN LOCO COM UTILIZAÇÃO DE BLOCOS CANALETA PARA VÃOS DE ATÉ 1,5 M DE COMPRIMENTO. AF_03/2016</v>
      </c>
      <c r="C70" s="130"/>
      <c r="D70" s="130"/>
      <c r="E70" s="130"/>
      <c r="F70" s="130"/>
      <c r="G70" s="130"/>
      <c r="H70" s="130"/>
      <c r="I70" s="130"/>
      <c r="J70" s="130"/>
      <c r="K70" s="19"/>
      <c r="L70" s="17" t="s">
        <v>433</v>
      </c>
    </row>
    <row r="71" spans="1:12" x14ac:dyDescent="0.25">
      <c r="A71" s="127"/>
      <c r="B71" s="127"/>
      <c r="C71" s="20"/>
      <c r="D71" s="20"/>
      <c r="E71" s="20"/>
      <c r="F71" s="20"/>
      <c r="G71" s="127" t="s">
        <v>9</v>
      </c>
      <c r="H71" s="127"/>
      <c r="I71" s="127" t="s">
        <v>10</v>
      </c>
      <c r="J71" s="127"/>
      <c r="K71" s="127"/>
    </row>
    <row r="72" spans="1:12" x14ac:dyDescent="0.25">
      <c r="A72" s="127" t="s">
        <v>11</v>
      </c>
      <c r="B72" s="127"/>
      <c r="C72" s="127" t="s">
        <v>12</v>
      </c>
      <c r="D72" s="127" t="s">
        <v>13</v>
      </c>
      <c r="E72" s="127" t="s">
        <v>100</v>
      </c>
      <c r="F72" s="127"/>
      <c r="G72" s="54" t="s">
        <v>18</v>
      </c>
      <c r="H72" s="54" t="s">
        <v>17</v>
      </c>
      <c r="I72" s="54" t="s">
        <v>18</v>
      </c>
      <c r="J72" s="54" t="s">
        <v>16</v>
      </c>
      <c r="K72" s="54" t="s">
        <v>17</v>
      </c>
    </row>
    <row r="73" spans="1:12" x14ac:dyDescent="0.25">
      <c r="A73" s="127"/>
      <c r="B73" s="127"/>
      <c r="C73" s="127"/>
      <c r="D73" s="127"/>
      <c r="E73" s="127"/>
      <c r="F73" s="127"/>
      <c r="G73" s="54" t="s">
        <v>21</v>
      </c>
      <c r="H73" s="54" t="s">
        <v>20</v>
      </c>
      <c r="I73" s="54" t="s">
        <v>21</v>
      </c>
      <c r="J73" s="54" t="s">
        <v>19</v>
      </c>
      <c r="K73" s="54" t="s">
        <v>20</v>
      </c>
    </row>
    <row r="74" spans="1:12" x14ac:dyDescent="0.25">
      <c r="A74" s="54"/>
      <c r="B74" s="21" t="s">
        <v>97</v>
      </c>
      <c r="C74" s="22">
        <v>5</v>
      </c>
      <c r="D74" s="22">
        <v>1.35</v>
      </c>
      <c r="E74" s="55">
        <v>0.6</v>
      </c>
      <c r="F74" s="22"/>
      <c r="G74" s="41">
        <f>E74+D74</f>
        <v>1.9500000000000002</v>
      </c>
      <c r="H74" s="24"/>
      <c r="I74" s="24"/>
      <c r="J74" s="24">
        <f>G74*C74</f>
        <v>9.75</v>
      </c>
      <c r="K74" s="24"/>
    </row>
    <row r="75" spans="1:12" ht="22.5" x14ac:dyDescent="0.25">
      <c r="A75" s="54"/>
      <c r="B75" s="21" t="s">
        <v>98</v>
      </c>
      <c r="C75" s="22">
        <v>1</v>
      </c>
      <c r="D75" s="22">
        <v>1.2</v>
      </c>
      <c r="E75" s="55">
        <v>0.6</v>
      </c>
      <c r="F75" s="22"/>
      <c r="G75" s="41">
        <f>E75+D75</f>
        <v>1.7999999999999998</v>
      </c>
      <c r="H75" s="24"/>
      <c r="I75" s="24"/>
      <c r="J75" s="24">
        <f>G75*C75</f>
        <v>1.7999999999999998</v>
      </c>
      <c r="K75" s="24"/>
    </row>
    <row r="76" spans="1:12" x14ac:dyDescent="0.25">
      <c r="A76" s="54"/>
      <c r="B76" s="21" t="s">
        <v>99</v>
      </c>
      <c r="C76" s="22">
        <v>1</v>
      </c>
      <c r="D76" s="22">
        <v>1.2</v>
      </c>
      <c r="E76" s="55">
        <v>0.6</v>
      </c>
      <c r="F76" s="22"/>
      <c r="G76" s="41">
        <f>E76+D76</f>
        <v>1.7999999999999998</v>
      </c>
      <c r="H76" s="24"/>
      <c r="I76" s="24"/>
      <c r="J76" s="24">
        <f>G76*C76</f>
        <v>1.7999999999999998</v>
      </c>
      <c r="K76" s="24"/>
    </row>
    <row r="77" spans="1:12" x14ac:dyDescent="0.25">
      <c r="A77" s="54"/>
      <c r="B77" s="21" t="s">
        <v>107</v>
      </c>
      <c r="C77" s="22">
        <v>4</v>
      </c>
      <c r="D77" s="22">
        <v>1.35</v>
      </c>
      <c r="E77" s="55">
        <v>0.6</v>
      </c>
      <c r="F77" s="22"/>
      <c r="G77" s="41">
        <f>E77+D77</f>
        <v>1.9500000000000002</v>
      </c>
      <c r="H77" s="24"/>
      <c r="I77" s="24"/>
      <c r="J77" s="24">
        <f>G77*C77</f>
        <v>7.8000000000000007</v>
      </c>
      <c r="K77" s="24"/>
    </row>
    <row r="78" spans="1:12" x14ac:dyDescent="0.25">
      <c r="A78" s="25"/>
      <c r="B78" s="26"/>
      <c r="C78" s="26"/>
      <c r="D78" s="26"/>
      <c r="E78" s="26"/>
      <c r="F78" s="131" t="s">
        <v>22</v>
      </c>
      <c r="G78" s="131"/>
      <c r="H78" s="131"/>
      <c r="I78" s="27"/>
      <c r="J78" s="27">
        <f>ROUND(SUM(J74:J77),2)</f>
        <v>21.15</v>
      </c>
      <c r="K78" s="27">
        <f>ROUND(SUM(K74:K76),2)</f>
        <v>0</v>
      </c>
    </row>
    <row r="79" spans="1:12" x14ac:dyDescent="0.25">
      <c r="A79" s="54"/>
      <c r="B79" s="129"/>
      <c r="C79" s="129"/>
      <c r="D79" s="129"/>
      <c r="E79" s="129"/>
      <c r="F79" s="129"/>
      <c r="G79" s="129"/>
      <c r="H79" s="129"/>
      <c r="I79" s="129"/>
      <c r="J79" s="129"/>
      <c r="K79" s="54"/>
    </row>
    <row r="80" spans="1:12" x14ac:dyDescent="0.25">
      <c r="A80" s="18" t="str">
        <f>'Lista de Serviços'!A77</f>
        <v>04.01.130</v>
      </c>
      <c r="B80" s="130" t="str">
        <f>'Lista de Serviços'!B79</f>
        <v>CINTA DE AMARRAÇÃO DE ALVENARIA MOLDADA IN LOCO COM UTILIZAÇÃO DE BLOCOS CANALETA. AF_03/2016</v>
      </c>
      <c r="C80" s="130"/>
      <c r="D80" s="130"/>
      <c r="E80" s="130"/>
      <c r="F80" s="130"/>
      <c r="G80" s="130"/>
      <c r="H80" s="130"/>
      <c r="I80" s="130"/>
      <c r="J80" s="130"/>
      <c r="K80" s="19"/>
      <c r="L80" s="17" t="s">
        <v>433</v>
      </c>
    </row>
    <row r="81" spans="1:12" x14ac:dyDescent="0.25">
      <c r="A81" s="127"/>
      <c r="B81" s="127"/>
      <c r="C81" s="20"/>
      <c r="D81" s="20"/>
      <c r="E81" s="20"/>
      <c r="F81" s="20"/>
      <c r="G81" s="127" t="s">
        <v>9</v>
      </c>
      <c r="H81" s="127"/>
      <c r="I81" s="127" t="s">
        <v>10</v>
      </c>
      <c r="J81" s="127"/>
      <c r="K81" s="127"/>
    </row>
    <row r="82" spans="1:12" x14ac:dyDescent="0.25">
      <c r="A82" s="127" t="s">
        <v>11</v>
      </c>
      <c r="B82" s="127"/>
      <c r="C82" s="127" t="s">
        <v>12</v>
      </c>
      <c r="D82" s="127" t="s">
        <v>13</v>
      </c>
      <c r="E82" s="127" t="s">
        <v>14</v>
      </c>
      <c r="F82" s="127" t="s">
        <v>15</v>
      </c>
      <c r="G82" s="54" t="s">
        <v>16</v>
      </c>
      <c r="H82" s="54" t="s">
        <v>17</v>
      </c>
      <c r="I82" s="54" t="s">
        <v>18</v>
      </c>
      <c r="J82" s="54" t="s">
        <v>16</v>
      </c>
      <c r="K82" s="54" t="s">
        <v>17</v>
      </c>
    </row>
    <row r="83" spans="1:12" x14ac:dyDescent="0.25">
      <c r="A83" s="127"/>
      <c r="B83" s="127"/>
      <c r="C83" s="127"/>
      <c r="D83" s="127"/>
      <c r="E83" s="127"/>
      <c r="F83" s="127"/>
      <c r="G83" s="54" t="s">
        <v>19</v>
      </c>
      <c r="H83" s="54" t="s">
        <v>20</v>
      </c>
      <c r="I83" s="54" t="s">
        <v>21</v>
      </c>
      <c r="J83" s="54" t="s">
        <v>19</v>
      </c>
      <c r="K83" s="54" t="s">
        <v>20</v>
      </c>
    </row>
    <row r="84" spans="1:12" ht="22.5" x14ac:dyDescent="0.25">
      <c r="A84" s="54"/>
      <c r="B84" s="21" t="s">
        <v>88</v>
      </c>
      <c r="C84" s="22">
        <v>1</v>
      </c>
      <c r="D84" s="22">
        <v>41.53</v>
      </c>
      <c r="E84" s="23"/>
      <c r="F84" s="22"/>
      <c r="G84" s="41"/>
      <c r="H84" s="24"/>
      <c r="I84" s="24">
        <f>D84*C84</f>
        <v>41.53</v>
      </c>
      <c r="J84" s="24"/>
      <c r="K84" s="24"/>
    </row>
    <row r="85" spans="1:12" ht="22.5" x14ac:dyDescent="0.25">
      <c r="A85" s="54"/>
      <c r="B85" s="21" t="s">
        <v>89</v>
      </c>
      <c r="C85" s="22">
        <v>1</v>
      </c>
      <c r="D85" s="22">
        <v>21.92</v>
      </c>
      <c r="E85" s="23"/>
      <c r="F85" s="22"/>
      <c r="G85" s="41"/>
      <c r="H85" s="24"/>
      <c r="I85" s="24">
        <f>D85*C85</f>
        <v>21.92</v>
      </c>
      <c r="J85" s="24"/>
      <c r="K85" s="24"/>
    </row>
    <row r="86" spans="1:12" x14ac:dyDescent="0.25">
      <c r="A86" s="25"/>
      <c r="B86" s="26"/>
      <c r="C86" s="26"/>
      <c r="D86" s="26"/>
      <c r="E86" s="26"/>
      <c r="F86" s="131" t="s">
        <v>22</v>
      </c>
      <c r="G86" s="131"/>
      <c r="H86" s="131"/>
      <c r="I86" s="27">
        <f>ROUND(SUM(I84:I85),2)</f>
        <v>63.45</v>
      </c>
      <c r="J86" s="27"/>
      <c r="K86" s="27"/>
    </row>
    <row r="88" spans="1:12" x14ac:dyDescent="0.25">
      <c r="A88" s="18" t="str">
        <f>'Lista de Serviços'!A82</f>
        <v>04.01.144</v>
      </c>
      <c r="B88" s="130" t="str">
        <f>'Lista de Serviços'!B83</f>
        <v>FIXAÇÃO (ENCUNHAMENTO) DE ALVENARIA DE VEDAÇÃO COM ESPUMA DE POLIURETANO EXPANSIVA. AF_03/2016</v>
      </c>
      <c r="C88" s="130"/>
      <c r="D88" s="130"/>
      <c r="E88" s="130"/>
      <c r="F88" s="130"/>
      <c r="G88" s="130"/>
      <c r="H88" s="130"/>
      <c r="I88" s="130"/>
      <c r="J88" s="130"/>
      <c r="K88" s="19"/>
      <c r="L88" s="17" t="s">
        <v>433</v>
      </c>
    </row>
    <row r="89" spans="1:12" x14ac:dyDescent="0.25">
      <c r="A89" s="127"/>
      <c r="B89" s="127"/>
      <c r="C89" s="20"/>
      <c r="D89" s="20"/>
      <c r="E89" s="20"/>
      <c r="F89" s="20"/>
      <c r="G89" s="127" t="s">
        <v>9</v>
      </c>
      <c r="H89" s="127"/>
      <c r="I89" s="127" t="s">
        <v>10</v>
      </c>
      <c r="J89" s="127"/>
      <c r="K89" s="127"/>
    </row>
    <row r="90" spans="1:12" x14ac:dyDescent="0.25">
      <c r="A90" s="127" t="s">
        <v>11</v>
      </c>
      <c r="B90" s="127"/>
      <c r="C90" s="127" t="s">
        <v>12</v>
      </c>
      <c r="D90" s="127" t="s">
        <v>13</v>
      </c>
      <c r="E90" s="127" t="s">
        <v>14</v>
      </c>
      <c r="F90" s="127" t="s">
        <v>15</v>
      </c>
      <c r="G90" s="54" t="s">
        <v>16</v>
      </c>
      <c r="H90" s="54" t="s">
        <v>17</v>
      </c>
      <c r="I90" s="54" t="s">
        <v>18</v>
      </c>
      <c r="J90" s="54" t="s">
        <v>16</v>
      </c>
      <c r="K90" s="54" t="s">
        <v>17</v>
      </c>
    </row>
    <row r="91" spans="1:12" x14ac:dyDescent="0.25">
      <c r="A91" s="127"/>
      <c r="B91" s="127"/>
      <c r="C91" s="127"/>
      <c r="D91" s="127"/>
      <c r="E91" s="127"/>
      <c r="F91" s="127"/>
      <c r="G91" s="54" t="s">
        <v>19</v>
      </c>
      <c r="H91" s="54" t="s">
        <v>20</v>
      </c>
      <c r="I91" s="54" t="s">
        <v>21</v>
      </c>
      <c r="J91" s="54" t="s">
        <v>19</v>
      </c>
      <c r="K91" s="54" t="s">
        <v>20</v>
      </c>
    </row>
    <row r="92" spans="1:12" ht="22.5" x14ac:dyDescent="0.25">
      <c r="A92" s="54"/>
      <c r="B92" s="21" t="s">
        <v>88</v>
      </c>
      <c r="C92" s="22">
        <v>1</v>
      </c>
      <c r="D92" s="22">
        <v>41.53</v>
      </c>
      <c r="E92" s="23"/>
      <c r="F92" s="22"/>
      <c r="G92" s="41"/>
      <c r="H92" s="24"/>
      <c r="I92" s="24">
        <f>D92*C92</f>
        <v>41.53</v>
      </c>
      <c r="J92" s="24"/>
      <c r="K92" s="24"/>
    </row>
    <row r="93" spans="1:12" ht="22.5" x14ac:dyDescent="0.25">
      <c r="A93" s="54"/>
      <c r="B93" s="21" t="s">
        <v>89</v>
      </c>
      <c r="C93" s="22">
        <v>1</v>
      </c>
      <c r="D93" s="22">
        <v>21.92</v>
      </c>
      <c r="E93" s="23"/>
      <c r="F93" s="22"/>
      <c r="G93" s="41"/>
      <c r="H93" s="24"/>
      <c r="I93" s="24">
        <f>D93*C93</f>
        <v>21.92</v>
      </c>
      <c r="J93" s="24"/>
      <c r="K93" s="24"/>
    </row>
    <row r="94" spans="1:12" x14ac:dyDescent="0.25">
      <c r="A94" s="25"/>
      <c r="B94" s="26"/>
      <c r="C94" s="26"/>
      <c r="D94" s="26"/>
      <c r="E94" s="26"/>
      <c r="F94" s="131" t="s">
        <v>22</v>
      </c>
      <c r="G94" s="131"/>
      <c r="H94" s="131"/>
      <c r="I94" s="27">
        <f>ROUND(SUM(I92:I93),2)</f>
        <v>63.45</v>
      </c>
      <c r="J94" s="27"/>
      <c r="K94" s="27"/>
    </row>
    <row r="96" spans="1:12" ht="25.5" customHeight="1" x14ac:dyDescent="0.25">
      <c r="A96" s="18" t="str">
        <f>'Lista de Serviços'!A109</f>
        <v>04.01.531</v>
      </c>
      <c r="B96" s="130" t="str">
        <f>'Lista de Serviços'!B110</f>
        <v>CHAPISCO APLICADO EM ALVENARIAS E ESTRUTURAS DE CONCRETO INTERNAS, COM COLHER DE PEDREIRO. ARGAMASSA TRAÇO 1:3 COM PREPARO EM BETONEIRA 400L. AF_06/2014</v>
      </c>
      <c r="C96" s="130"/>
      <c r="D96" s="130"/>
      <c r="E96" s="130"/>
      <c r="F96" s="130"/>
      <c r="G96" s="130"/>
      <c r="H96" s="130"/>
      <c r="I96" s="130"/>
      <c r="J96" s="130"/>
      <c r="K96" s="19"/>
      <c r="L96" s="17" t="s">
        <v>433</v>
      </c>
    </row>
    <row r="97" spans="1:12" x14ac:dyDescent="0.25">
      <c r="A97" s="127"/>
      <c r="B97" s="127"/>
      <c r="C97" s="20"/>
      <c r="D97" s="20"/>
      <c r="E97" s="20"/>
      <c r="F97" s="20"/>
      <c r="G97" s="127" t="s">
        <v>9</v>
      </c>
      <c r="H97" s="127"/>
      <c r="I97" s="127" t="s">
        <v>10</v>
      </c>
      <c r="J97" s="127"/>
      <c r="K97" s="127"/>
    </row>
    <row r="98" spans="1:12" x14ac:dyDescent="0.25">
      <c r="A98" s="127" t="s">
        <v>11</v>
      </c>
      <c r="B98" s="127"/>
      <c r="C98" s="127" t="s">
        <v>12</v>
      </c>
      <c r="D98" s="127" t="s">
        <v>13</v>
      </c>
      <c r="E98" s="127" t="s">
        <v>14</v>
      </c>
      <c r="F98" s="127" t="s">
        <v>15</v>
      </c>
      <c r="G98" s="59" t="s">
        <v>16</v>
      </c>
      <c r="H98" s="59" t="s">
        <v>17</v>
      </c>
      <c r="I98" s="59" t="s">
        <v>18</v>
      </c>
      <c r="J98" s="59" t="s">
        <v>16</v>
      </c>
      <c r="K98" s="59" t="s">
        <v>17</v>
      </c>
    </row>
    <row r="99" spans="1:12" x14ac:dyDescent="0.25">
      <c r="A99" s="127"/>
      <c r="B99" s="127"/>
      <c r="C99" s="127"/>
      <c r="D99" s="127"/>
      <c r="E99" s="127"/>
      <c r="F99" s="127"/>
      <c r="G99" s="59" t="s">
        <v>19</v>
      </c>
      <c r="H99" s="59" t="s">
        <v>20</v>
      </c>
      <c r="I99" s="59" t="s">
        <v>21</v>
      </c>
      <c r="J99" s="59" t="s">
        <v>19</v>
      </c>
      <c r="K99" s="59" t="s">
        <v>20</v>
      </c>
    </row>
    <row r="100" spans="1:12" x14ac:dyDescent="0.25">
      <c r="A100" s="59"/>
      <c r="B100" s="21" t="s">
        <v>153</v>
      </c>
      <c r="C100" s="22">
        <v>1</v>
      </c>
      <c r="D100" s="22">
        <v>79.75</v>
      </c>
      <c r="E100" s="23"/>
      <c r="F100" s="22">
        <v>3.2</v>
      </c>
      <c r="G100" s="41">
        <f>F100*D100</f>
        <v>255.20000000000002</v>
      </c>
      <c r="H100" s="24"/>
      <c r="I100" s="24"/>
      <c r="J100" s="24">
        <f>G100*C100</f>
        <v>255.20000000000002</v>
      </c>
      <c r="K100" s="24"/>
    </row>
    <row r="101" spans="1:12" x14ac:dyDescent="0.25">
      <c r="A101" s="59"/>
      <c r="B101" s="21" t="s">
        <v>96</v>
      </c>
      <c r="C101" s="22">
        <v>-8</v>
      </c>
      <c r="D101" s="22">
        <v>1.35</v>
      </c>
      <c r="E101" s="23"/>
      <c r="F101" s="22">
        <v>0.5</v>
      </c>
      <c r="G101" s="41">
        <f>F101*D101</f>
        <v>0.67500000000000004</v>
      </c>
      <c r="H101" s="24"/>
      <c r="I101" s="24"/>
      <c r="J101" s="24">
        <f>G101*C101</f>
        <v>-5.4</v>
      </c>
      <c r="K101" s="24"/>
    </row>
    <row r="102" spans="1:12" x14ac:dyDescent="0.25">
      <c r="A102" s="59"/>
      <c r="B102" s="21" t="s">
        <v>91</v>
      </c>
      <c r="C102" s="22">
        <v>-5</v>
      </c>
      <c r="D102" s="22">
        <v>0.9</v>
      </c>
      <c r="E102" s="23"/>
      <c r="F102" s="22">
        <v>2.1</v>
      </c>
      <c r="G102" s="41">
        <f>F102*D102</f>
        <v>1.8900000000000001</v>
      </c>
      <c r="H102" s="24"/>
      <c r="I102" s="24"/>
      <c r="J102" s="24">
        <f>G102*C102</f>
        <v>-9.4500000000000011</v>
      </c>
      <c r="K102" s="24"/>
    </row>
    <row r="103" spans="1:12" x14ac:dyDescent="0.25">
      <c r="A103" s="59"/>
      <c r="B103" s="21" t="s">
        <v>95</v>
      </c>
      <c r="C103" s="22">
        <v>-1</v>
      </c>
      <c r="D103" s="22">
        <v>1.6</v>
      </c>
      <c r="E103" s="23"/>
      <c r="F103" s="22">
        <v>2.1</v>
      </c>
      <c r="G103" s="41">
        <f>F103*D103</f>
        <v>3.3600000000000003</v>
      </c>
      <c r="H103" s="24"/>
      <c r="I103" s="24"/>
      <c r="J103" s="24">
        <f>G103*C103</f>
        <v>-3.3600000000000003</v>
      </c>
      <c r="K103" s="24"/>
    </row>
    <row r="104" spans="1:12" x14ac:dyDescent="0.25">
      <c r="A104" s="59"/>
      <c r="B104" s="21" t="s">
        <v>150</v>
      </c>
      <c r="C104" s="22">
        <v>-2</v>
      </c>
      <c r="D104" s="22">
        <v>1.2</v>
      </c>
      <c r="E104" s="23"/>
      <c r="F104" s="22">
        <v>1.2</v>
      </c>
      <c r="G104" s="41">
        <f>F104*D104</f>
        <v>1.44</v>
      </c>
      <c r="H104" s="24"/>
      <c r="I104" s="24"/>
      <c r="J104" s="24">
        <f>G104*C104</f>
        <v>-2.88</v>
      </c>
      <c r="K104" s="24"/>
    </row>
    <row r="105" spans="1:12" x14ac:dyDescent="0.25">
      <c r="A105" s="25"/>
      <c r="B105" s="26"/>
      <c r="C105" s="26"/>
      <c r="D105" s="26"/>
      <c r="E105" s="26"/>
      <c r="F105" s="131" t="s">
        <v>22</v>
      </c>
      <c r="G105" s="131"/>
      <c r="H105" s="131"/>
      <c r="I105" s="27"/>
      <c r="J105" s="27">
        <f>ROUND(SUM(J100:J104),2)</f>
        <v>234.11</v>
      </c>
      <c r="K105" s="27"/>
    </row>
    <row r="107" spans="1:12" ht="27" customHeight="1" x14ac:dyDescent="0.25">
      <c r="A107" s="18" t="str">
        <f>'Lista de Serviços'!A109</f>
        <v>04.01.531</v>
      </c>
      <c r="B107" s="130" t="str">
        <f>'Lista de Serviços'!B111</f>
        <v>CHAPISCO APLICADO EM ALVENARIA (COM PRESENÇA DE VÃOS) E ESTRUTURAS DE CONCRETO DE FACHADA, COM COLHER DE PEDREIRO. ARGAMASSA TRAÇO 1:3 COM PREPARO EM BETONEIRA 400L. AF_06/2014</v>
      </c>
      <c r="C107" s="130"/>
      <c r="D107" s="130"/>
      <c r="E107" s="130"/>
      <c r="F107" s="130"/>
      <c r="G107" s="130"/>
      <c r="H107" s="130"/>
      <c r="I107" s="130"/>
      <c r="J107" s="130"/>
      <c r="K107" s="19"/>
      <c r="L107" s="17" t="s">
        <v>433</v>
      </c>
    </row>
    <row r="108" spans="1:12" x14ac:dyDescent="0.25">
      <c r="A108" s="127"/>
      <c r="B108" s="127"/>
      <c r="C108" s="20"/>
      <c r="D108" s="20"/>
      <c r="E108" s="20"/>
      <c r="F108" s="20"/>
      <c r="G108" s="127" t="s">
        <v>9</v>
      </c>
      <c r="H108" s="127"/>
      <c r="I108" s="127" t="s">
        <v>10</v>
      </c>
      <c r="J108" s="127"/>
      <c r="K108" s="127"/>
    </row>
    <row r="109" spans="1:12" x14ac:dyDescent="0.25">
      <c r="A109" s="127" t="s">
        <v>11</v>
      </c>
      <c r="B109" s="127"/>
      <c r="C109" s="127" t="s">
        <v>12</v>
      </c>
      <c r="D109" s="127" t="s">
        <v>13</v>
      </c>
      <c r="E109" s="127" t="s">
        <v>14</v>
      </c>
      <c r="F109" s="127" t="s">
        <v>15</v>
      </c>
      <c r="G109" s="59" t="s">
        <v>16</v>
      </c>
      <c r="H109" s="59" t="s">
        <v>17</v>
      </c>
      <c r="I109" s="59" t="s">
        <v>18</v>
      </c>
      <c r="J109" s="59" t="s">
        <v>16</v>
      </c>
      <c r="K109" s="59" t="s">
        <v>17</v>
      </c>
    </row>
    <row r="110" spans="1:12" x14ac:dyDescent="0.25">
      <c r="A110" s="127"/>
      <c r="B110" s="127"/>
      <c r="C110" s="127"/>
      <c r="D110" s="127"/>
      <c r="E110" s="127"/>
      <c r="F110" s="127"/>
      <c r="G110" s="59" t="s">
        <v>19</v>
      </c>
      <c r="H110" s="59" t="s">
        <v>20</v>
      </c>
      <c r="I110" s="59" t="s">
        <v>21</v>
      </c>
      <c r="J110" s="59" t="s">
        <v>19</v>
      </c>
      <c r="K110" s="59" t="s">
        <v>20</v>
      </c>
    </row>
    <row r="111" spans="1:12" x14ac:dyDescent="0.25">
      <c r="A111" s="59"/>
      <c r="B111" s="21" t="s">
        <v>149</v>
      </c>
      <c r="C111" s="22">
        <v>1</v>
      </c>
      <c r="D111" s="22">
        <v>44.26</v>
      </c>
      <c r="E111" s="23"/>
      <c r="F111" s="22">
        <v>3.2</v>
      </c>
      <c r="G111" s="41">
        <f t="shared" ref="G111:G118" si="7">F111*D111</f>
        <v>141.63200000000001</v>
      </c>
      <c r="H111" s="24"/>
      <c r="I111" s="24"/>
      <c r="J111" s="24">
        <f t="shared" ref="J111:J118" si="8">G111*C111</f>
        <v>141.63200000000001</v>
      </c>
      <c r="K111" s="24"/>
    </row>
    <row r="112" spans="1:12" x14ac:dyDescent="0.25">
      <c r="A112" s="59"/>
      <c r="B112" s="21" t="s">
        <v>90</v>
      </c>
      <c r="C112" s="22">
        <v>-5</v>
      </c>
      <c r="D112" s="22">
        <v>1.35</v>
      </c>
      <c r="E112" s="23"/>
      <c r="F112" s="22">
        <v>1.5</v>
      </c>
      <c r="G112" s="41">
        <f t="shared" si="7"/>
        <v>2.0250000000000004</v>
      </c>
      <c r="H112" s="24"/>
      <c r="I112" s="24"/>
      <c r="J112" s="24">
        <f t="shared" si="8"/>
        <v>-10.125000000000002</v>
      </c>
      <c r="K112" s="24"/>
    </row>
    <row r="113" spans="1:12" x14ac:dyDescent="0.25">
      <c r="A113" s="59"/>
      <c r="B113" s="21" t="s">
        <v>91</v>
      </c>
      <c r="C113" s="22">
        <v>-1</v>
      </c>
      <c r="D113" s="22">
        <v>0.9</v>
      </c>
      <c r="E113" s="23"/>
      <c r="F113" s="22">
        <v>2.1</v>
      </c>
      <c r="G113" s="41">
        <f t="shared" si="7"/>
        <v>1.8900000000000001</v>
      </c>
      <c r="H113" s="24"/>
      <c r="I113" s="24"/>
      <c r="J113" s="24">
        <f t="shared" si="8"/>
        <v>-1.8900000000000001</v>
      </c>
      <c r="K113" s="24"/>
    </row>
    <row r="114" spans="1:12" x14ac:dyDescent="0.25">
      <c r="A114" s="59"/>
      <c r="B114" s="21" t="s">
        <v>92</v>
      </c>
      <c r="C114" s="22">
        <v>-1</v>
      </c>
      <c r="D114" s="22">
        <v>2.0499999999999998</v>
      </c>
      <c r="E114" s="23"/>
      <c r="F114" s="22">
        <v>2.1</v>
      </c>
      <c r="G114" s="41">
        <f t="shared" si="7"/>
        <v>4.3049999999999997</v>
      </c>
      <c r="H114" s="24"/>
      <c r="I114" s="24"/>
      <c r="J114" s="24">
        <f t="shared" si="8"/>
        <v>-4.3049999999999997</v>
      </c>
      <c r="K114" s="24"/>
    </row>
    <row r="115" spans="1:12" x14ac:dyDescent="0.25">
      <c r="A115" s="59"/>
      <c r="B115" s="21" t="s">
        <v>147</v>
      </c>
      <c r="C115" s="22">
        <v>-2</v>
      </c>
      <c r="D115" s="22">
        <v>1.6</v>
      </c>
      <c r="E115" s="23"/>
      <c r="F115" s="22">
        <v>2.1</v>
      </c>
      <c r="G115" s="41">
        <f t="shared" si="7"/>
        <v>3.3600000000000003</v>
      </c>
      <c r="H115" s="24"/>
      <c r="I115" s="24"/>
      <c r="J115" s="24">
        <f t="shared" si="8"/>
        <v>-6.7200000000000006</v>
      </c>
      <c r="K115" s="24"/>
    </row>
    <row r="116" spans="1:12" x14ac:dyDescent="0.25">
      <c r="A116" s="59"/>
      <c r="B116" s="21" t="s">
        <v>95</v>
      </c>
      <c r="C116" s="22">
        <v>-1</v>
      </c>
      <c r="D116" s="22">
        <v>1.6</v>
      </c>
      <c r="E116" s="23"/>
      <c r="F116" s="22">
        <v>2.1</v>
      </c>
      <c r="G116" s="41">
        <f t="shared" si="7"/>
        <v>3.3600000000000003</v>
      </c>
      <c r="H116" s="24"/>
      <c r="I116" s="24"/>
      <c r="J116" s="24">
        <f t="shared" si="8"/>
        <v>-3.3600000000000003</v>
      </c>
      <c r="K116" s="24"/>
    </row>
    <row r="117" spans="1:12" x14ac:dyDescent="0.25">
      <c r="A117" s="59"/>
      <c r="B117" s="21" t="s">
        <v>150</v>
      </c>
      <c r="C117" s="22">
        <v>-2</v>
      </c>
      <c r="D117" s="22">
        <v>1.2</v>
      </c>
      <c r="E117" s="23"/>
      <c r="F117" s="22">
        <v>1.2</v>
      </c>
      <c r="G117" s="41">
        <f t="shared" si="7"/>
        <v>1.44</v>
      </c>
      <c r="H117" s="24"/>
      <c r="I117" s="24"/>
      <c r="J117" s="24">
        <f t="shared" si="8"/>
        <v>-2.88</v>
      </c>
      <c r="K117" s="24"/>
    </row>
    <row r="118" spans="1:12" x14ac:dyDescent="0.25">
      <c r="A118" s="59"/>
      <c r="B118" s="21" t="s">
        <v>167</v>
      </c>
      <c r="C118" s="22">
        <v>2</v>
      </c>
      <c r="D118" s="22">
        <v>40</v>
      </c>
      <c r="E118" s="23"/>
      <c r="F118" s="22">
        <v>0.6</v>
      </c>
      <c r="G118" s="41">
        <f t="shared" si="7"/>
        <v>24</v>
      </c>
      <c r="H118" s="24"/>
      <c r="I118" s="24"/>
      <c r="J118" s="24">
        <f t="shared" si="8"/>
        <v>48</v>
      </c>
      <c r="K118" s="24"/>
    </row>
    <row r="119" spans="1:12" x14ac:dyDescent="0.25">
      <c r="A119" s="25"/>
      <c r="B119" s="26"/>
      <c r="C119" s="26"/>
      <c r="D119" s="26"/>
      <c r="E119" s="26"/>
      <c r="F119" s="131" t="s">
        <v>22</v>
      </c>
      <c r="G119" s="131"/>
      <c r="H119" s="131"/>
      <c r="I119" s="27"/>
      <c r="J119" s="27">
        <f>ROUND(SUM(J111:J118),2)</f>
        <v>160.35</v>
      </c>
      <c r="K119" s="27"/>
    </row>
    <row r="121" spans="1:12" x14ac:dyDescent="0.25">
      <c r="A121" s="18" t="str">
        <f>'Lista de Serviços'!A121</f>
        <v>04.01.576</v>
      </c>
      <c r="B121" s="130" t="str">
        <f>'Lista de Serviços'!B122</f>
        <v>APLICAÇÃO DE FUNDO SELADOR ACRÍLICO EM ESTRUTURAS DE CONCRETO APARENTE</v>
      </c>
      <c r="C121" s="130"/>
      <c r="D121" s="130"/>
      <c r="E121" s="130"/>
      <c r="F121" s="130"/>
      <c r="G121" s="130"/>
      <c r="H121" s="130"/>
      <c r="I121" s="130"/>
      <c r="J121" s="130"/>
      <c r="K121" s="19"/>
      <c r="L121" s="17" t="s">
        <v>433</v>
      </c>
    </row>
    <row r="122" spans="1:12" x14ac:dyDescent="0.25">
      <c r="A122" s="127"/>
      <c r="B122" s="127"/>
      <c r="C122" s="20"/>
      <c r="D122" s="20"/>
      <c r="E122" s="20"/>
      <c r="F122" s="20"/>
      <c r="G122" s="127" t="s">
        <v>9</v>
      </c>
      <c r="H122" s="127"/>
      <c r="I122" s="127" t="s">
        <v>10</v>
      </c>
      <c r="J122" s="127"/>
      <c r="K122" s="127"/>
    </row>
    <row r="123" spans="1:12" x14ac:dyDescent="0.25">
      <c r="A123" s="127" t="s">
        <v>11</v>
      </c>
      <c r="B123" s="127"/>
      <c r="C123" s="127" t="s">
        <v>12</v>
      </c>
      <c r="D123" s="127" t="s">
        <v>13</v>
      </c>
      <c r="E123" s="127" t="s">
        <v>14</v>
      </c>
      <c r="F123" s="127" t="s">
        <v>15</v>
      </c>
      <c r="G123" s="59" t="s">
        <v>16</v>
      </c>
      <c r="H123" s="59" t="s">
        <v>17</v>
      </c>
      <c r="I123" s="59" t="s">
        <v>18</v>
      </c>
      <c r="J123" s="59" t="s">
        <v>16</v>
      </c>
      <c r="K123" s="59" t="s">
        <v>17</v>
      </c>
    </row>
    <row r="124" spans="1:12" x14ac:dyDescent="0.25">
      <c r="A124" s="127"/>
      <c r="B124" s="127"/>
      <c r="C124" s="127"/>
      <c r="D124" s="127"/>
      <c r="E124" s="127"/>
      <c r="F124" s="127"/>
      <c r="G124" s="59" t="s">
        <v>19</v>
      </c>
      <c r="H124" s="59" t="s">
        <v>20</v>
      </c>
      <c r="I124" s="59" t="s">
        <v>21</v>
      </c>
      <c r="J124" s="59" t="s">
        <v>19</v>
      </c>
      <c r="K124" s="59" t="s">
        <v>20</v>
      </c>
    </row>
    <row r="125" spans="1:12" x14ac:dyDescent="0.25">
      <c r="A125" s="59"/>
      <c r="B125" s="21" t="s">
        <v>163</v>
      </c>
      <c r="C125" s="22">
        <v>1</v>
      </c>
      <c r="D125" s="22"/>
      <c r="E125" s="23"/>
      <c r="F125" s="22"/>
      <c r="G125" s="41">
        <f>Subestação!C20</f>
        <v>74.180000000000007</v>
      </c>
      <c r="H125" s="24"/>
      <c r="I125" s="24"/>
      <c r="J125" s="24">
        <f>G125*C125</f>
        <v>74.180000000000007</v>
      </c>
      <c r="K125" s="24"/>
    </row>
    <row r="126" spans="1:12" x14ac:dyDescent="0.25">
      <c r="A126" s="59"/>
      <c r="B126" s="21" t="s">
        <v>164</v>
      </c>
      <c r="C126" s="22">
        <v>1</v>
      </c>
      <c r="D126" s="22"/>
      <c r="E126" s="23"/>
      <c r="F126" s="22"/>
      <c r="G126" s="41">
        <f>Subestação!C30</f>
        <v>178.5</v>
      </c>
      <c r="H126" s="24"/>
      <c r="I126" s="24"/>
      <c r="J126" s="24">
        <f>G126*C126</f>
        <v>178.5</v>
      </c>
      <c r="K126" s="24"/>
    </row>
    <row r="127" spans="1:12" x14ac:dyDescent="0.25">
      <c r="A127" s="59"/>
      <c r="B127" s="21" t="s">
        <v>165</v>
      </c>
      <c r="C127" s="22">
        <v>1</v>
      </c>
      <c r="D127" s="22"/>
      <c r="E127" s="23"/>
      <c r="F127" s="22"/>
      <c r="G127" s="41">
        <v>80.06</v>
      </c>
      <c r="H127" s="24"/>
      <c r="I127" s="24"/>
      <c r="J127" s="24">
        <f>G127*C127</f>
        <v>80.06</v>
      </c>
      <c r="K127" s="24"/>
    </row>
    <row r="128" spans="1:12" x14ac:dyDescent="0.25">
      <c r="A128" s="59"/>
      <c r="B128" s="21" t="s">
        <v>166</v>
      </c>
      <c r="C128" s="22">
        <v>2</v>
      </c>
      <c r="D128" s="22"/>
      <c r="E128" s="23"/>
      <c r="F128" s="22"/>
      <c r="G128" s="41">
        <f>Subestação!C41</f>
        <v>145.93</v>
      </c>
      <c r="H128" s="24"/>
      <c r="I128" s="24"/>
      <c r="J128" s="24">
        <f>G128*C128</f>
        <v>291.86</v>
      </c>
      <c r="K128" s="24"/>
    </row>
    <row r="129" spans="1:11" x14ac:dyDescent="0.25">
      <c r="A129" s="25"/>
      <c r="B129" s="26"/>
      <c r="C129" s="26"/>
      <c r="D129" s="26"/>
      <c r="E129" s="26"/>
      <c r="F129" s="131" t="s">
        <v>22</v>
      </c>
      <c r="G129" s="131"/>
      <c r="H129" s="131"/>
      <c r="I129" s="27"/>
      <c r="J129" s="27">
        <f>ROUND(SUM(J125:J128),2)</f>
        <v>624.6</v>
      </c>
      <c r="K129" s="27"/>
    </row>
  </sheetData>
  <mergeCells count="136">
    <mergeCell ref="F94:H94"/>
    <mergeCell ref="B79:J79"/>
    <mergeCell ref="B88:J88"/>
    <mergeCell ref="A89:B89"/>
    <mergeCell ref="B96:J96"/>
    <mergeCell ref="A97:B97"/>
    <mergeCell ref="G97:H97"/>
    <mergeCell ref="I97:K97"/>
    <mergeCell ref="A98:B99"/>
    <mergeCell ref="C98:C99"/>
    <mergeCell ref="D98:D99"/>
    <mergeCell ref="E98:E99"/>
    <mergeCell ref="F98:F99"/>
    <mergeCell ref="F129:H129"/>
    <mergeCell ref="A123:B124"/>
    <mergeCell ref="C123:C124"/>
    <mergeCell ref="D123:D124"/>
    <mergeCell ref="E123:E124"/>
    <mergeCell ref="F123:F124"/>
    <mergeCell ref="F105:H105"/>
    <mergeCell ref="B121:J121"/>
    <mergeCell ref="A122:B122"/>
    <mergeCell ref="G122:H122"/>
    <mergeCell ref="I122:K122"/>
    <mergeCell ref="A109:B110"/>
    <mergeCell ref="C109:C110"/>
    <mergeCell ref="D109:D110"/>
    <mergeCell ref="E109:E110"/>
    <mergeCell ref="F109:F110"/>
    <mergeCell ref="B107:J107"/>
    <mergeCell ref="A108:B108"/>
    <mergeCell ref="G108:H108"/>
    <mergeCell ref="I108:K108"/>
    <mergeCell ref="F119:H119"/>
    <mergeCell ref="G89:H89"/>
    <mergeCell ref="I89:K89"/>
    <mergeCell ref="A90:B91"/>
    <mergeCell ref="C90:C91"/>
    <mergeCell ref="D90:D91"/>
    <mergeCell ref="E90:E91"/>
    <mergeCell ref="F90:F91"/>
    <mergeCell ref="G81:H81"/>
    <mergeCell ref="I81:K81"/>
    <mergeCell ref="A82:B83"/>
    <mergeCell ref="C82:C83"/>
    <mergeCell ref="D82:D83"/>
    <mergeCell ref="E82:E83"/>
    <mergeCell ref="F82:F83"/>
    <mergeCell ref="A81:B81"/>
    <mergeCell ref="F86:H86"/>
    <mergeCell ref="F65:F66"/>
    <mergeCell ref="F61:H61"/>
    <mergeCell ref="B62:J62"/>
    <mergeCell ref="B63:J63"/>
    <mergeCell ref="A64:B64"/>
    <mergeCell ref="G64:H64"/>
    <mergeCell ref="I64:K64"/>
    <mergeCell ref="F68:H68"/>
    <mergeCell ref="B80:J80"/>
    <mergeCell ref="A65:B66"/>
    <mergeCell ref="C65:C66"/>
    <mergeCell ref="D65:D66"/>
    <mergeCell ref="E65:E66"/>
    <mergeCell ref="F78:H78"/>
    <mergeCell ref="A72:B73"/>
    <mergeCell ref="C72:C73"/>
    <mergeCell ref="D72:D73"/>
    <mergeCell ref="B70:J70"/>
    <mergeCell ref="A71:B71"/>
    <mergeCell ref="G71:H71"/>
    <mergeCell ref="I71:K71"/>
    <mergeCell ref="E72:E73"/>
    <mergeCell ref="F72:F73"/>
    <mergeCell ref="B44:J44"/>
    <mergeCell ref="B38:J38"/>
    <mergeCell ref="A39:B39"/>
    <mergeCell ref="B45:J45"/>
    <mergeCell ref="A46:B46"/>
    <mergeCell ref="G46:H46"/>
    <mergeCell ref="I46:K46"/>
    <mergeCell ref="A47:B48"/>
    <mergeCell ref="C47:C48"/>
    <mergeCell ref="D47:D48"/>
    <mergeCell ref="E47:E48"/>
    <mergeCell ref="F47:F48"/>
    <mergeCell ref="G39:H39"/>
    <mergeCell ref="I39:K39"/>
    <mergeCell ref="A40:B41"/>
    <mergeCell ref="C40:C41"/>
    <mergeCell ref="D40:D41"/>
    <mergeCell ref="E40:E41"/>
    <mergeCell ref="F40:F41"/>
    <mergeCell ref="F28:H28"/>
    <mergeCell ref="B29:J29"/>
    <mergeCell ref="B23:J23"/>
    <mergeCell ref="A24:B24"/>
    <mergeCell ref="G24:H24"/>
    <mergeCell ref="I24:K24"/>
    <mergeCell ref="A25:B26"/>
    <mergeCell ref="C25:C26"/>
    <mergeCell ref="F43:H43"/>
    <mergeCell ref="B37:J37"/>
    <mergeCell ref="B30:J30"/>
    <mergeCell ref="A31:B31"/>
    <mergeCell ref="G31:H31"/>
    <mergeCell ref="I31:K31"/>
    <mergeCell ref="A32:B33"/>
    <mergeCell ref="C32:C33"/>
    <mergeCell ref="D32:D33"/>
    <mergeCell ref="E32:E33"/>
    <mergeCell ref="F32:F33"/>
    <mergeCell ref="F36:H36"/>
    <mergeCell ref="D25:D26"/>
    <mergeCell ref="E25:E26"/>
    <mergeCell ref="F25:F26"/>
    <mergeCell ref="A2:K2"/>
    <mergeCell ref="A3:K3"/>
    <mergeCell ref="A4:K4"/>
    <mergeCell ref="B6:K6"/>
    <mergeCell ref="B7:K7"/>
    <mergeCell ref="B8:K8"/>
    <mergeCell ref="B9:K9"/>
    <mergeCell ref="B10:K10"/>
    <mergeCell ref="C11:K11"/>
    <mergeCell ref="B12:J12"/>
    <mergeCell ref="B13:J13"/>
    <mergeCell ref="A14:B14"/>
    <mergeCell ref="G14:H14"/>
    <mergeCell ref="I14:K14"/>
    <mergeCell ref="A15:B16"/>
    <mergeCell ref="C15:C16"/>
    <mergeCell ref="D15:D16"/>
    <mergeCell ref="E15:E16"/>
    <mergeCell ref="F15:F16"/>
    <mergeCell ref="F21:H21"/>
    <mergeCell ref="B22:J22"/>
  </mergeCells>
  <phoneticPr fontId="3" type="noConversion"/>
  <pageMargins left="0.23622047244094491" right="0.23622047244094491" top="0.74803149606299213" bottom="0.96750000000000003" header="0.31496062992125984" footer="0.31496062992125984"/>
  <pageSetup paperSize="9" scale="86" firstPageNumber="182" fitToHeight="30" orientation="portrait" useFirstPageNumber="1" r:id="rId1"/>
  <headerFooter>
    <oddFooter>&amp;CEng. Civil Daniele Firme Miranda
CREA nº 24965/D-DF
ART nº 0720200047165</oddFooter>
  </headerFooter>
  <rowBreaks count="2" manualBreakCount="2">
    <brk id="44" max="10" man="1"/>
    <brk id="95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Lista de Serviços</vt:lpstr>
      <vt:lpstr>Subestação</vt:lpstr>
      <vt:lpstr>Quantitativos</vt:lpstr>
      <vt:lpstr>Quantitativos!Area_de_impressao</vt:lpstr>
      <vt:lpstr>'Lista de Serviços'!Titulos_de_impressao</vt:lpstr>
      <vt:lpstr>Quantitativos!Titulos_de_impressao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Miranda</dc:creator>
  <cp:lastModifiedBy>Daniele Miranda</cp:lastModifiedBy>
  <dcterms:created xsi:type="dcterms:W3CDTF">2020-06-26T16:35:05Z</dcterms:created>
  <dcterms:modified xsi:type="dcterms:W3CDTF">2020-10-08T11:00:54Z</dcterms:modified>
</cp:coreProperties>
</file>