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bookViews>
    <workbookView xWindow="0" yWindow="0" windowWidth="20490" windowHeight="7620" tabRatio="933" activeTab="2"/>
  </bookViews>
  <sheets>
    <sheet name="Capa e Sumário" sheetId="15" r:id="rId1"/>
    <sheet name="Orçamento" sheetId="24" r:id="rId2"/>
    <sheet name="Composições" sheetId="8" r:id="rId3"/>
    <sheet name="Cotações" sheetId="23" r:id="rId4"/>
    <sheet name="Memória de Calculo" sheetId="27" r:id="rId5"/>
    <sheet name="Curva ABC " sheetId="34" r:id="rId6"/>
    <sheet name="CFF" sheetId="5" r:id="rId7"/>
    <sheet name="BDI" sheetId="16" r:id="rId8"/>
    <sheet name="Encargos" sheetId="17" r:id="rId9"/>
  </sheets>
  <definedNames>
    <definedName name="_xlnm._FilterDatabase" localSheetId="2" hidden="1">Composições!$C$1:$C$1474</definedName>
    <definedName name="_xlnm._FilterDatabase" localSheetId="5" hidden="1">'Curva ABC '!$B$1:$B$225</definedName>
    <definedName name="_xlnm._FilterDatabase" localSheetId="4" hidden="1">'Memória de Calculo'!$B$2:$B$429</definedName>
    <definedName name="_xlnm._FilterDatabase" localSheetId="1" hidden="1">Orçamento!$B$1:$B$359</definedName>
    <definedName name="_xlnm.Print_Area" localSheetId="7">BDI!$A$1:$F$48</definedName>
    <definedName name="_xlnm.Print_Area" localSheetId="0">'Capa e Sumário'!$A$1:$J$45</definedName>
    <definedName name="_xlnm.Print_Area" localSheetId="6">CFF!$A$1:$L$36</definedName>
    <definedName name="_xlnm.Print_Area" localSheetId="2">Composições!$A$1:$H$1473</definedName>
    <definedName name="_xlnm.Print_Area" localSheetId="5">'Curva ABC '!$A$1:$E$224</definedName>
    <definedName name="_xlnm.Print_Area" localSheetId="8">Encargos!$A$1:$F$55</definedName>
    <definedName name="_xlnm.Print_Area" localSheetId="4">'Memória de Calculo'!$A$1:$K$429</definedName>
    <definedName name="_xlnm.Print_Area" localSheetId="1">Orçamento!$A$1:$J$351</definedName>
    <definedName name="Excel_BuiltIn_Print_Area_1" localSheetId="0">'Capa e Sumário'!#REF!</definedName>
    <definedName name="Excel_BuiltIn_Print_Area_1" localSheetId="3">#REF!</definedName>
    <definedName name="Excel_BuiltIn_Print_Area_1" localSheetId="5">#REF!</definedName>
    <definedName name="Excel_BuiltIn_Print_Area_1" localSheetId="1">Orçamento!$A$1:$J$358</definedName>
    <definedName name="Excel_BuiltIn_Print_Area_1">#REF!</definedName>
    <definedName name="Excel_BuiltIn_Print_Area_1_1" localSheetId="0">'Capa e Sumário'!#REF!</definedName>
    <definedName name="Excel_BuiltIn_Print_Area_1_1" localSheetId="3">#REF!</definedName>
    <definedName name="Excel_BuiltIn_Print_Area_1_1" localSheetId="5">#REF!</definedName>
    <definedName name="Excel_BuiltIn_Print_Area_1_1" localSheetId="1">Orçamento!$A$1:$J$349</definedName>
    <definedName name="Excel_BuiltIn_Print_Area_1_1">#REF!</definedName>
    <definedName name="Excel_BuiltIn_Print_Area_9" localSheetId="0">#REF!</definedName>
    <definedName name="Excel_BuiltIn_Print_Area_9" localSheetId="3">#REF!</definedName>
    <definedName name="Excel_BuiltIn_Print_Area_9" localSheetId="5">#REF!</definedName>
    <definedName name="Excel_BuiltIn_Print_Area_9" localSheetId="4">#REF!</definedName>
    <definedName name="Excel_BuiltIn_Print_Area_9" localSheetId="1">#REF!</definedName>
    <definedName name="Excel_BuiltIn_Print_Area_9">#REF!</definedName>
    <definedName name="Excel_BuiltIn_Print_Titles_1" localSheetId="0">#REF!</definedName>
    <definedName name="Excel_BuiltIn_Print_Titles_1" localSheetId="3">#REF!</definedName>
    <definedName name="Excel_BuiltIn_Print_Titles_1" localSheetId="5">#REF!</definedName>
    <definedName name="Excel_BuiltIn_Print_Titles_1" localSheetId="4">#REF!</definedName>
    <definedName name="Excel_BuiltIn_Print_Titles_1" localSheetId="1">#REF!</definedName>
    <definedName name="Excel_BuiltIn_Print_Titles_1">#REF!</definedName>
    <definedName name="NewPrintArea" localSheetId="3">#REF!</definedName>
    <definedName name="NewPrintArea" localSheetId="5">#REF!</definedName>
    <definedName name="NewPrintArea" localSheetId="4">#REF!</definedName>
    <definedName name="NewPrintArea" localSheetId="1">#REF!</definedName>
    <definedName name="NewPrintArea">#REF!</definedName>
    <definedName name="NewPrintArea2" localSheetId="3">#REF!</definedName>
    <definedName name="NewPrintArea2" localSheetId="5">#REF!</definedName>
    <definedName name="NewPrintArea2" localSheetId="4">#REF!</definedName>
    <definedName name="NewPrintArea2" localSheetId="1">#REF!</definedName>
    <definedName name="NewPrintArea2">#REF!</definedName>
    <definedName name="NewPrintArea3" localSheetId="3">#REF!</definedName>
    <definedName name="NewPrintArea3" localSheetId="5">#REF!</definedName>
    <definedName name="NewPrintArea3" localSheetId="4">#REF!</definedName>
    <definedName name="NewPrintArea3" localSheetId="1">#REF!</definedName>
    <definedName name="NewPrintArea3">#REF!</definedName>
    <definedName name="NewPrintArea9" localSheetId="3">#REF!</definedName>
    <definedName name="NewPrintArea9" localSheetId="5">#REF!</definedName>
    <definedName name="NewPrintArea9" localSheetId="4">#REF!</definedName>
    <definedName name="NewPrintArea9" localSheetId="1">#REF!</definedName>
    <definedName name="NewPrintArea9">#REF!</definedName>
    <definedName name="_xlnm.Print_Titles" localSheetId="0">'Capa e Sumário'!$1:$6</definedName>
    <definedName name="_xlnm.Print_Titles" localSheetId="2">Composições!$1:$6</definedName>
    <definedName name="_xlnm.Print_Titles" localSheetId="4">'Memória de Calculo'!$2:$2</definedName>
    <definedName name="_xlnm.Print_Titles" localSheetId="1">Orçamento!$1:$6</definedName>
  </definedNames>
  <calcPr calcId="145621"/>
</workbook>
</file>

<file path=xl/calcChain.xml><?xml version="1.0" encoding="utf-8"?>
<calcChain xmlns="http://schemas.openxmlformats.org/spreadsheetml/2006/main">
  <c r="G406" i="27" l="1"/>
  <c r="J406" i="27" s="1"/>
  <c r="G407" i="27"/>
  <c r="J407" i="27" s="1"/>
  <c r="G370" i="27"/>
  <c r="J370" i="27" s="1"/>
  <c r="G371" i="27"/>
  <c r="J371" i="27" s="1"/>
  <c r="G372" i="27"/>
  <c r="J372" i="27" s="1"/>
  <c r="G373" i="27"/>
  <c r="J373" i="27" s="1"/>
  <c r="G374" i="27"/>
  <c r="J374" i="27" s="1"/>
  <c r="G375" i="27"/>
  <c r="J375" i="27" s="1"/>
  <c r="J361" i="27"/>
  <c r="J362" i="27"/>
  <c r="G352" i="27"/>
  <c r="J352" i="27" s="1"/>
  <c r="G353" i="27"/>
  <c r="J353" i="27" s="1"/>
  <c r="G332" i="27"/>
  <c r="J332" i="27" s="1"/>
  <c r="G334" i="27"/>
  <c r="J334" i="27" s="1"/>
  <c r="G335" i="27"/>
  <c r="J335" i="27" s="1"/>
  <c r="J323" i="27"/>
  <c r="J324" i="27"/>
  <c r="G309" i="27"/>
  <c r="J309" i="27" s="1"/>
  <c r="G311" i="27"/>
  <c r="J311" i="27" s="1"/>
  <c r="G312" i="27"/>
  <c r="J312" i="27" s="1"/>
  <c r="G313" i="27"/>
  <c r="J313" i="27" s="1"/>
  <c r="G314" i="27"/>
  <c r="J314" i="27" s="1"/>
  <c r="G301" i="27"/>
  <c r="J301" i="27" s="1"/>
  <c r="G300" i="27"/>
  <c r="G293" i="27"/>
  <c r="J293" i="27" s="1"/>
  <c r="G292" i="27"/>
  <c r="J292" i="27" s="1"/>
  <c r="G284" i="27"/>
  <c r="J284" i="27" s="1"/>
  <c r="G233" i="27"/>
  <c r="J233" i="27" s="1"/>
  <c r="G234" i="27"/>
  <c r="J234" i="27" s="1"/>
  <c r="G235" i="27"/>
  <c r="J235" i="27" s="1"/>
  <c r="G236" i="27"/>
  <c r="J236" i="27" s="1"/>
  <c r="G237" i="27"/>
  <c r="J237" i="27" s="1"/>
  <c r="G238" i="27"/>
  <c r="J238" i="27" s="1"/>
  <c r="G239" i="27"/>
  <c r="J239" i="27" s="1"/>
  <c r="G219" i="27"/>
  <c r="J219" i="27" s="1"/>
  <c r="G220" i="27"/>
  <c r="J220" i="27" s="1"/>
  <c r="G221" i="27"/>
  <c r="J221" i="27" s="1"/>
  <c r="G222" i="27"/>
  <c r="J222" i="27" s="1"/>
  <c r="G223" i="27"/>
  <c r="J223" i="27" s="1"/>
  <c r="G224" i="27"/>
  <c r="J224" i="27" s="1"/>
  <c r="G225" i="27"/>
  <c r="J225" i="27" s="1"/>
  <c r="J202" i="27"/>
  <c r="G194" i="27"/>
  <c r="J186" i="27"/>
  <c r="J187" i="27"/>
  <c r="J175" i="27"/>
  <c r="J176" i="27"/>
  <c r="J177" i="27"/>
  <c r="J178" i="27"/>
  <c r="G132" i="27"/>
  <c r="J132" i="27" s="1"/>
  <c r="I120" i="27"/>
  <c r="I121" i="27"/>
  <c r="I122" i="27"/>
  <c r="I123" i="27"/>
  <c r="G82" i="27"/>
  <c r="J82" i="27" s="1"/>
  <c r="G84" i="27"/>
  <c r="J84" i="27" s="1"/>
  <c r="G87" i="27"/>
  <c r="J87" i="27" s="1"/>
  <c r="G369" i="27"/>
  <c r="J369" i="27" s="1"/>
  <c r="D391" i="27"/>
  <c r="D85" i="27"/>
  <c r="G85" i="27" s="1"/>
  <c r="J85" i="27" s="1"/>
  <c r="D204" i="27"/>
  <c r="G204" i="27" s="1"/>
  <c r="J204" i="27" s="1"/>
  <c r="G291" i="27"/>
  <c r="B511" i="8" l="1"/>
  <c r="C511" i="8"/>
  <c r="B500" i="8"/>
  <c r="C500" i="8"/>
  <c r="H516" i="8"/>
  <c r="A511" i="8"/>
  <c r="H513" i="8"/>
  <c r="F53" i="23"/>
  <c r="F54" i="23" s="1"/>
  <c r="H512" i="8" s="1"/>
  <c r="H514" i="8" s="1"/>
  <c r="C49" i="23"/>
  <c r="H505" i="8"/>
  <c r="A500" i="8"/>
  <c r="F16" i="23"/>
  <c r="H501" i="8" l="1"/>
  <c r="H503" i="8" s="1"/>
  <c r="H515" i="8"/>
  <c r="H502" i="8"/>
  <c r="C225" i="34"/>
  <c r="E27" i="17"/>
  <c r="D27" i="17"/>
  <c r="H504" i="8" l="1"/>
  <c r="H518" i="8"/>
  <c r="H517" i="8"/>
  <c r="H511" i="8" s="1"/>
  <c r="D217" i="34"/>
  <c r="D29" i="34"/>
  <c r="D6" i="34"/>
  <c r="D14" i="34"/>
  <c r="D22" i="34"/>
  <c r="D7" i="34"/>
  <c r="D15" i="34"/>
  <c r="D23" i="34"/>
  <c r="D8" i="34"/>
  <c r="D16" i="34"/>
  <c r="D24" i="34"/>
  <c r="D9" i="34"/>
  <c r="D17" i="34"/>
  <c r="D25" i="34"/>
  <c r="D10" i="34"/>
  <c r="D18" i="34"/>
  <c r="D26" i="34"/>
  <c r="D3" i="34"/>
  <c r="D11" i="34"/>
  <c r="D19" i="34"/>
  <c r="D27" i="34"/>
  <c r="D4" i="34"/>
  <c r="D12" i="34"/>
  <c r="D20" i="34"/>
  <c r="D28" i="34"/>
  <c r="D5" i="34"/>
  <c r="D13" i="34"/>
  <c r="D21" i="34"/>
  <c r="D46" i="34"/>
  <c r="D71" i="34"/>
  <c r="D99" i="34"/>
  <c r="D135" i="34"/>
  <c r="D178" i="34"/>
  <c r="D47" i="34"/>
  <c r="D78" i="34"/>
  <c r="D103" i="34"/>
  <c r="D140" i="34"/>
  <c r="D183" i="34"/>
  <c r="D66" i="34"/>
  <c r="D132" i="34"/>
  <c r="D223" i="34"/>
  <c r="D68" i="34"/>
  <c r="D134" i="34"/>
  <c r="D79" i="34"/>
  <c r="D151" i="34"/>
  <c r="D82" i="34"/>
  <c r="D60" i="34"/>
  <c r="D87" i="34"/>
  <c r="D116" i="34"/>
  <c r="D158" i="34"/>
  <c r="D210" i="34"/>
  <c r="D39" i="34"/>
  <c r="D94" i="34"/>
  <c r="D172" i="34"/>
  <c r="D44" i="34"/>
  <c r="D98" i="34"/>
  <c r="D174" i="34"/>
  <c r="D51" i="34"/>
  <c r="D111" i="34"/>
  <c r="D196" i="34"/>
  <c r="D30" i="34"/>
  <c r="D55" i="34"/>
  <c r="D115" i="34"/>
  <c r="D154" i="34"/>
  <c r="D198" i="34"/>
  <c r="D35" i="34"/>
  <c r="D36" i="34"/>
  <c r="D62" i="34"/>
  <c r="D88" i="34"/>
  <c r="D122" i="34"/>
  <c r="D162" i="34"/>
  <c r="D224" i="34"/>
  <c r="D34" i="34"/>
  <c r="D50" i="34"/>
  <c r="D67" i="34"/>
  <c r="D83" i="34"/>
  <c r="D100" i="34"/>
  <c r="D120" i="34"/>
  <c r="D139" i="34"/>
  <c r="D159" i="34"/>
  <c r="D179" i="34"/>
  <c r="D204" i="34"/>
  <c r="D104" i="34"/>
  <c r="D123" i="34"/>
  <c r="D146" i="34"/>
  <c r="D164" i="34"/>
  <c r="D186" i="34"/>
  <c r="D211" i="34"/>
  <c r="D56" i="34"/>
  <c r="D72" i="34"/>
  <c r="D90" i="34"/>
  <c r="D108" i="34"/>
  <c r="D126" i="34"/>
  <c r="D147" i="34"/>
  <c r="D166" i="34"/>
  <c r="D190" i="34"/>
  <c r="D215" i="34"/>
  <c r="D40" i="34"/>
  <c r="D58" i="34"/>
  <c r="D76" i="34"/>
  <c r="D92" i="34"/>
  <c r="D110" i="34"/>
  <c r="D127" i="34"/>
  <c r="D148" i="34"/>
  <c r="D171" i="34"/>
  <c r="D191" i="34"/>
  <c r="D218" i="34"/>
  <c r="D203" i="34"/>
  <c r="D38" i="34"/>
  <c r="D48" i="34"/>
  <c r="D59" i="34"/>
  <c r="D70" i="34"/>
  <c r="D80" i="34"/>
  <c r="D91" i="34"/>
  <c r="D102" i="34"/>
  <c r="D114" i="34"/>
  <c r="D124" i="34"/>
  <c r="D138" i="34"/>
  <c r="D150" i="34"/>
  <c r="D163" i="34"/>
  <c r="D175" i="34"/>
  <c r="D188" i="34"/>
  <c r="D202" i="34"/>
  <c r="D214" i="34"/>
  <c r="D167" i="34"/>
  <c r="D31" i="34"/>
  <c r="D42" i="34"/>
  <c r="D52" i="34"/>
  <c r="D63" i="34"/>
  <c r="D74" i="34"/>
  <c r="D84" i="34"/>
  <c r="D95" i="34"/>
  <c r="D106" i="34"/>
  <c r="D118" i="34"/>
  <c r="D130" i="34"/>
  <c r="D142" i="34"/>
  <c r="D155" i="34"/>
  <c r="D180" i="34"/>
  <c r="D194" i="34"/>
  <c r="D206" i="34"/>
  <c r="D219" i="34"/>
  <c r="D2" i="34"/>
  <c r="E2" i="34" s="1"/>
  <c r="D32" i="34"/>
  <c r="D43" i="34"/>
  <c r="D54" i="34"/>
  <c r="D64" i="34"/>
  <c r="D75" i="34"/>
  <c r="D86" i="34"/>
  <c r="D96" i="34"/>
  <c r="D107" i="34"/>
  <c r="D119" i="34"/>
  <c r="D131" i="34"/>
  <c r="D143" i="34"/>
  <c r="D156" i="34"/>
  <c r="D170" i="34"/>
  <c r="D182" i="34"/>
  <c r="D195" i="34"/>
  <c r="D207" i="34"/>
  <c r="D220" i="34"/>
  <c r="D187" i="34"/>
  <c r="D199" i="34"/>
  <c r="D212" i="34"/>
  <c r="D37" i="34"/>
  <c r="D45" i="34"/>
  <c r="D53" i="34"/>
  <c r="D61" i="34"/>
  <c r="D69" i="34"/>
  <c r="D77" i="34"/>
  <c r="D85" i="34"/>
  <c r="D93" i="34"/>
  <c r="D101" i="34"/>
  <c r="D109" i="34"/>
  <c r="D117" i="34"/>
  <c r="D125" i="34"/>
  <c r="D133" i="34"/>
  <c r="D141" i="34"/>
  <c r="D149" i="34"/>
  <c r="D157" i="34"/>
  <c r="D165" i="34"/>
  <c r="D173" i="34"/>
  <c r="D181" i="34"/>
  <c r="D189" i="34"/>
  <c r="D197" i="34"/>
  <c r="D205" i="34"/>
  <c r="D213" i="34"/>
  <c r="D221" i="34"/>
  <c r="D152" i="34"/>
  <c r="D184" i="34"/>
  <c r="D192" i="34"/>
  <c r="D208" i="34"/>
  <c r="D216" i="34"/>
  <c r="D222" i="34"/>
  <c r="D112" i="34"/>
  <c r="D128" i="34"/>
  <c r="D136" i="34"/>
  <c r="D144" i="34"/>
  <c r="D160" i="34"/>
  <c r="D168" i="34"/>
  <c r="D176" i="34"/>
  <c r="D200" i="34"/>
  <c r="D33" i="34"/>
  <c r="D41" i="34"/>
  <c r="D49" i="34"/>
  <c r="D57" i="34"/>
  <c r="D65" i="34"/>
  <c r="D73" i="34"/>
  <c r="D81" i="34"/>
  <c r="D89" i="34"/>
  <c r="D97" i="34"/>
  <c r="D105" i="34"/>
  <c r="D113" i="34"/>
  <c r="D121" i="34"/>
  <c r="D129" i="34"/>
  <c r="D137" i="34"/>
  <c r="D145" i="34"/>
  <c r="D153" i="34"/>
  <c r="D161" i="34"/>
  <c r="D169" i="34"/>
  <c r="D177" i="34"/>
  <c r="D185" i="34"/>
  <c r="D193" i="34"/>
  <c r="D201" i="34"/>
  <c r="D209" i="34"/>
  <c r="D48" i="16"/>
  <c r="D29" i="16"/>
  <c r="H507" i="8" l="1"/>
  <c r="H506" i="8"/>
  <c r="H500" i="8" s="1"/>
  <c r="H519" i="8"/>
  <c r="E3" i="34"/>
  <c r="E4" i="34" s="1"/>
  <c r="E5" i="34" s="1"/>
  <c r="E6" i="34" s="1"/>
  <c r="E7" i="34" s="1"/>
  <c r="E8" i="34" s="1"/>
  <c r="E9" i="34" s="1"/>
  <c r="E10" i="34" s="1"/>
  <c r="E11" i="34" s="1"/>
  <c r="E12" i="34" s="1"/>
  <c r="E13" i="34" s="1"/>
  <c r="E14" i="34" s="1"/>
  <c r="E15" i="34" s="1"/>
  <c r="E16" i="34" s="1"/>
  <c r="E17" i="34" s="1"/>
  <c r="E18" i="34" s="1"/>
  <c r="E19" i="34" s="1"/>
  <c r="E20" i="34" s="1"/>
  <c r="E21" i="34" s="1"/>
  <c r="E22" i="34" s="1"/>
  <c r="E23" i="34" s="1"/>
  <c r="E24" i="34" s="1"/>
  <c r="E25" i="34" s="1"/>
  <c r="E26" i="34" s="1"/>
  <c r="E27" i="34" s="1"/>
  <c r="E28" i="34" s="1"/>
  <c r="E29" i="34" s="1"/>
  <c r="E30" i="34" s="1"/>
  <c r="E31" i="34" s="1"/>
  <c r="E32" i="34" s="1"/>
  <c r="E33" i="34" s="1"/>
  <c r="E34" i="34" s="1"/>
  <c r="E35" i="34" s="1"/>
  <c r="E36" i="34" s="1"/>
  <c r="E37" i="34" s="1"/>
  <c r="E38" i="34" s="1"/>
  <c r="E39" i="34" s="1"/>
  <c r="E40" i="34" s="1"/>
  <c r="E41" i="34" s="1"/>
  <c r="E42" i="34" s="1"/>
  <c r="E43" i="34" s="1"/>
  <c r="E44" i="34" s="1"/>
  <c r="E45" i="34" s="1"/>
  <c r="E46" i="34" s="1"/>
  <c r="E47" i="34" s="1"/>
  <c r="E48" i="34" s="1"/>
  <c r="E49" i="34" s="1"/>
  <c r="E50" i="34" s="1"/>
  <c r="E51" i="34" s="1"/>
  <c r="E52" i="34" s="1"/>
  <c r="E53" i="34" s="1"/>
  <c r="E54" i="34" s="1"/>
  <c r="E55" i="34" s="1"/>
  <c r="E56" i="34" s="1"/>
  <c r="E57" i="34" s="1"/>
  <c r="E58" i="34" s="1"/>
  <c r="E59" i="34" s="1"/>
  <c r="E60" i="34" s="1"/>
  <c r="E61" i="34" s="1"/>
  <c r="E62" i="34" s="1"/>
  <c r="E63" i="34" s="1"/>
  <c r="E64" i="34" s="1"/>
  <c r="E65" i="34" s="1"/>
  <c r="E66" i="34" s="1"/>
  <c r="E67" i="34" s="1"/>
  <c r="E68" i="34" s="1"/>
  <c r="E69" i="34" s="1"/>
  <c r="E70" i="34" s="1"/>
  <c r="E71" i="34" s="1"/>
  <c r="E72" i="34" s="1"/>
  <c r="E73" i="34" s="1"/>
  <c r="E74" i="34" s="1"/>
  <c r="E75" i="34" s="1"/>
  <c r="E76" i="34" s="1"/>
  <c r="E77" i="34" s="1"/>
  <c r="E78" i="34" s="1"/>
  <c r="E79" i="34" s="1"/>
  <c r="E80" i="34" s="1"/>
  <c r="E81" i="34" s="1"/>
  <c r="E82" i="34" s="1"/>
  <c r="E83" i="34" s="1"/>
  <c r="E84" i="34" s="1"/>
  <c r="E85" i="34" s="1"/>
  <c r="E86" i="34" s="1"/>
  <c r="E87" i="34" s="1"/>
  <c r="E88" i="34" s="1"/>
  <c r="E89" i="34" s="1"/>
  <c r="E90" i="34" s="1"/>
  <c r="E91" i="34" s="1"/>
  <c r="E92" i="34" s="1"/>
  <c r="E93" i="34" s="1"/>
  <c r="E94" i="34" s="1"/>
  <c r="E95" i="34" s="1"/>
  <c r="E96" i="34" s="1"/>
  <c r="E97" i="34" s="1"/>
  <c r="E98" i="34" s="1"/>
  <c r="E99" i="34" s="1"/>
  <c r="E100" i="34" s="1"/>
  <c r="E101" i="34" s="1"/>
  <c r="E102" i="34" s="1"/>
  <c r="E103" i="34" s="1"/>
  <c r="E104" i="34" s="1"/>
  <c r="E105" i="34" s="1"/>
  <c r="E106" i="34" s="1"/>
  <c r="E107" i="34" s="1"/>
  <c r="E108" i="34" s="1"/>
  <c r="E109" i="34" s="1"/>
  <c r="E110" i="34" s="1"/>
  <c r="E111" i="34" s="1"/>
  <c r="E112" i="34" s="1"/>
  <c r="E113" i="34" s="1"/>
  <c r="E114" i="34" s="1"/>
  <c r="E115" i="34" s="1"/>
  <c r="E116" i="34" s="1"/>
  <c r="E117" i="34" s="1"/>
  <c r="E118" i="34" s="1"/>
  <c r="E119" i="34" s="1"/>
  <c r="E120" i="34" s="1"/>
  <c r="E121" i="34" s="1"/>
  <c r="E122" i="34" s="1"/>
  <c r="E123" i="34" s="1"/>
  <c r="E124" i="34" s="1"/>
  <c r="E125" i="34" s="1"/>
  <c r="E126" i="34" s="1"/>
  <c r="E127" i="34" s="1"/>
  <c r="E128" i="34" s="1"/>
  <c r="E129" i="34" s="1"/>
  <c r="E130" i="34" s="1"/>
  <c r="E131" i="34" s="1"/>
  <c r="E132" i="34" s="1"/>
  <c r="E133" i="34" s="1"/>
  <c r="E134" i="34" s="1"/>
  <c r="E135" i="34" s="1"/>
  <c r="E136" i="34" s="1"/>
  <c r="E137" i="34" s="1"/>
  <c r="E138" i="34" s="1"/>
  <c r="E139" i="34" s="1"/>
  <c r="E140" i="34" s="1"/>
  <c r="E141" i="34" s="1"/>
  <c r="E142" i="34" s="1"/>
  <c r="E143" i="34" s="1"/>
  <c r="E144" i="34" s="1"/>
  <c r="E145" i="34" s="1"/>
  <c r="E146" i="34" s="1"/>
  <c r="E147" i="34" s="1"/>
  <c r="E148" i="34" s="1"/>
  <c r="E149" i="34" s="1"/>
  <c r="E150" i="34" s="1"/>
  <c r="E151" i="34" s="1"/>
  <c r="E152" i="34" s="1"/>
  <c r="E153" i="34" s="1"/>
  <c r="E154" i="34" s="1"/>
  <c r="E155" i="34" s="1"/>
  <c r="E156" i="34" s="1"/>
  <c r="E157" i="34" s="1"/>
  <c r="E158" i="34" s="1"/>
  <c r="E159" i="34" s="1"/>
  <c r="E160" i="34" s="1"/>
  <c r="E161" i="34" s="1"/>
  <c r="E162" i="34" s="1"/>
  <c r="E163" i="34" s="1"/>
  <c r="E164" i="34" s="1"/>
  <c r="E165" i="34" s="1"/>
  <c r="E166" i="34" s="1"/>
  <c r="E167" i="34" s="1"/>
  <c r="E168" i="34" s="1"/>
  <c r="E169" i="34" s="1"/>
  <c r="E170" i="34" s="1"/>
  <c r="E171" i="34" s="1"/>
  <c r="E172" i="34" s="1"/>
  <c r="E173" i="34" s="1"/>
  <c r="E174" i="34" s="1"/>
  <c r="E175" i="34" s="1"/>
  <c r="E176" i="34" s="1"/>
  <c r="E177" i="34" s="1"/>
  <c r="E178" i="34" s="1"/>
  <c r="E179" i="34" s="1"/>
  <c r="E180" i="34" s="1"/>
  <c r="E181" i="34" s="1"/>
  <c r="E182" i="34" s="1"/>
  <c r="E183" i="34" s="1"/>
  <c r="E184" i="34" s="1"/>
  <c r="E185" i="34" s="1"/>
  <c r="E186" i="34" s="1"/>
  <c r="E187" i="34" s="1"/>
  <c r="E188" i="34" s="1"/>
  <c r="E189" i="34" s="1"/>
  <c r="E190" i="34" s="1"/>
  <c r="E191" i="34" s="1"/>
  <c r="E192" i="34" s="1"/>
  <c r="E193" i="34" s="1"/>
  <c r="E194" i="34" s="1"/>
  <c r="E195" i="34" s="1"/>
  <c r="E196" i="34" s="1"/>
  <c r="E197" i="34" s="1"/>
  <c r="E198" i="34" s="1"/>
  <c r="E199" i="34" s="1"/>
  <c r="E200" i="34" s="1"/>
  <c r="E201" i="34" s="1"/>
  <c r="E202" i="34" s="1"/>
  <c r="E203" i="34" s="1"/>
  <c r="E204" i="34" s="1"/>
  <c r="E205" i="34" s="1"/>
  <c r="E206" i="34" s="1"/>
  <c r="E207" i="34" s="1"/>
  <c r="E208" i="34" s="1"/>
  <c r="E209" i="34" s="1"/>
  <c r="E210" i="34" s="1"/>
  <c r="E211" i="34" s="1"/>
  <c r="E212" i="34" s="1"/>
  <c r="E213" i="34" s="1"/>
  <c r="E214" i="34" s="1"/>
  <c r="E215" i="34" s="1"/>
  <c r="E216" i="34" s="1"/>
  <c r="E217" i="34" s="1"/>
  <c r="E218" i="34" s="1"/>
  <c r="E219" i="34" s="1"/>
  <c r="E220" i="34" s="1"/>
  <c r="E221" i="34" s="1"/>
  <c r="E222" i="34" s="1"/>
  <c r="E223" i="34" s="1"/>
  <c r="E224" i="34" s="1"/>
  <c r="H508" i="8" l="1"/>
  <c r="S120" i="24"/>
  <c r="E53" i="17"/>
  <c r="D53" i="17"/>
  <c r="E48" i="17"/>
  <c r="D48" i="17"/>
  <c r="E40" i="17"/>
  <c r="D40" i="17"/>
  <c r="E55" i="17" l="1"/>
  <c r="H298" i="24"/>
  <c r="I298" i="24" s="1"/>
  <c r="J298" i="24" s="1"/>
  <c r="D55" i="17"/>
  <c r="F9" i="23" l="1"/>
  <c r="G129" i="23"/>
  <c r="H343" i="24" l="1"/>
  <c r="I343" i="24" s="1"/>
  <c r="J343" i="24" s="1"/>
  <c r="H1412" i="8"/>
  <c r="D191" i="23"/>
  <c r="C191" i="23"/>
  <c r="F196" i="23"/>
  <c r="H1401" i="8" s="1"/>
  <c r="H1403" i="8" s="1"/>
  <c r="B1411" i="8"/>
  <c r="C1411" i="8"/>
  <c r="H1418" i="8"/>
  <c r="A1411" i="8"/>
  <c r="B1400" i="8"/>
  <c r="C1400" i="8"/>
  <c r="H1405" i="8"/>
  <c r="A1400" i="8"/>
  <c r="H1402" i="8"/>
  <c r="H299" i="24" l="1"/>
  <c r="I299" i="24" s="1"/>
  <c r="J299" i="24" s="1"/>
  <c r="H305" i="24"/>
  <c r="I305" i="24" s="1"/>
  <c r="J305" i="24" s="1"/>
  <c r="H296" i="24"/>
  <c r="I296" i="24" s="1"/>
  <c r="J296" i="24" s="1"/>
  <c r="H1413" i="8"/>
  <c r="H1414" i="8"/>
  <c r="H1416" i="8"/>
  <c r="H1404" i="8"/>
  <c r="B1453" i="8"/>
  <c r="C1453" i="8"/>
  <c r="H1459" i="8"/>
  <c r="A1453" i="8"/>
  <c r="F342" i="27"/>
  <c r="G342" i="27" s="1"/>
  <c r="J342" i="27" s="1"/>
  <c r="J343" i="27" s="1"/>
  <c r="I343" i="27"/>
  <c r="K338" i="27"/>
  <c r="B338" i="27"/>
  <c r="A338" i="27"/>
  <c r="K343" i="27"/>
  <c r="H1415" i="8" l="1"/>
  <c r="H1417" i="8" s="1"/>
  <c r="H1406" i="8"/>
  <c r="H1400" i="8" s="1"/>
  <c r="H304" i="24"/>
  <c r="I304" i="24" s="1"/>
  <c r="J304" i="24" s="1"/>
  <c r="H1407" i="8"/>
  <c r="H1454" i="8"/>
  <c r="H1456" i="8" s="1"/>
  <c r="H1457" i="8"/>
  <c r="H1455" i="8"/>
  <c r="H127" i="24"/>
  <c r="I127" i="24" s="1"/>
  <c r="J127" i="24" s="1"/>
  <c r="F23" i="23"/>
  <c r="H306" i="24" l="1"/>
  <c r="I306" i="24" s="1"/>
  <c r="J306" i="24" s="1"/>
  <c r="H1419" i="8"/>
  <c r="H1411" i="8" s="1"/>
  <c r="H1420" i="8"/>
  <c r="H1408" i="8"/>
  <c r="H1458" i="8"/>
  <c r="H101" i="24"/>
  <c r="I101" i="24" s="1"/>
  <c r="J101" i="24" s="1"/>
  <c r="D9" i="27"/>
  <c r="K9" i="27" s="1"/>
  <c r="H1421" i="8" l="1"/>
  <c r="H1461" i="8"/>
  <c r="H330" i="24"/>
  <c r="I330" i="24" s="1"/>
  <c r="J330" i="24" s="1"/>
  <c r="H1460" i="8"/>
  <c r="H1453" i="8" s="1"/>
  <c r="G9" i="27"/>
  <c r="J9" i="27" s="1"/>
  <c r="F189" i="23"/>
  <c r="F182" i="23"/>
  <c r="F176" i="23"/>
  <c r="F170" i="23"/>
  <c r="F164" i="23"/>
  <c r="F158" i="23"/>
  <c r="F151" i="23"/>
  <c r="F145" i="23"/>
  <c r="F138" i="23"/>
  <c r="F124" i="23"/>
  <c r="F117" i="23"/>
  <c r="F110" i="23"/>
  <c r="F103" i="23"/>
  <c r="F96" i="23"/>
  <c r="F89" i="23"/>
  <c r="F82" i="23"/>
  <c r="F75" i="23"/>
  <c r="F61" i="23"/>
  <c r="F47" i="23"/>
  <c r="F40" i="23"/>
  <c r="F24" i="23"/>
  <c r="H1462" i="8" l="1"/>
  <c r="F131" i="23"/>
  <c r="F10" i="23" l="1"/>
  <c r="F17" i="23"/>
  <c r="F30" i="23"/>
  <c r="F31" i="23" s="1"/>
  <c r="D376" i="27" l="1"/>
  <c r="G376" i="27" s="1"/>
  <c r="J376" i="27" s="1"/>
  <c r="D315" i="27"/>
  <c r="G315" i="27" s="1"/>
  <c r="J315" i="27" s="1"/>
  <c r="D130" i="27"/>
  <c r="G37" i="27"/>
  <c r="J37" i="27" s="1"/>
  <c r="J300" i="27"/>
  <c r="K296" i="27"/>
  <c r="B296" i="27"/>
  <c r="A296" i="27"/>
  <c r="H116" i="24"/>
  <c r="I116" i="24" s="1"/>
  <c r="J116" i="24" s="1"/>
  <c r="H115" i="24"/>
  <c r="I115" i="24" s="1"/>
  <c r="J115" i="24" s="1"/>
  <c r="H96" i="24" l="1"/>
  <c r="I96" i="24" s="1"/>
  <c r="J302" i="27"/>
  <c r="J291" i="27"/>
  <c r="K287" i="27"/>
  <c r="B287" i="27"/>
  <c r="A287" i="27"/>
  <c r="I294" i="27"/>
  <c r="G283" i="27"/>
  <c r="J283" i="27" s="1"/>
  <c r="K279" i="27"/>
  <c r="B279" i="27"/>
  <c r="A279" i="27"/>
  <c r="I285" i="27"/>
  <c r="J377" i="27" l="1"/>
  <c r="J96" i="24"/>
  <c r="J285" i="27"/>
  <c r="J294" i="27"/>
  <c r="B265" i="27"/>
  <c r="K170" i="27"/>
  <c r="B170" i="27"/>
  <c r="A170" i="27"/>
  <c r="K179" i="27"/>
  <c r="I179" i="27"/>
  <c r="J174" i="27"/>
  <c r="D131" i="27"/>
  <c r="G131" i="27" s="1"/>
  <c r="J131" i="27" s="1"/>
  <c r="D86" i="27"/>
  <c r="G86" i="27" s="1"/>
  <c r="J86" i="27" s="1"/>
  <c r="B94" i="8"/>
  <c r="C94" i="8"/>
  <c r="A94" i="8"/>
  <c r="B303" i="8"/>
  <c r="C303" i="8"/>
  <c r="A303" i="8"/>
  <c r="B1026" i="8"/>
  <c r="C1026" i="8"/>
  <c r="H1034" i="8"/>
  <c r="A1026" i="8"/>
  <c r="B550" i="8"/>
  <c r="C550" i="8"/>
  <c r="H557" i="8"/>
  <c r="A550" i="8"/>
  <c r="H551" i="8"/>
  <c r="B537" i="8"/>
  <c r="C537" i="8"/>
  <c r="H544" i="8"/>
  <c r="A537" i="8"/>
  <c r="J179" i="27" l="1"/>
  <c r="H314" i="8" s="1"/>
  <c r="H98" i="8"/>
  <c r="H95" i="8"/>
  <c r="H96" i="8"/>
  <c r="H306" i="8"/>
  <c r="H305" i="8"/>
  <c r="H307" i="8"/>
  <c r="H309" i="8"/>
  <c r="H310" i="8"/>
  <c r="H311" i="8" s="1"/>
  <c r="H304" i="8"/>
  <c r="H308" i="8"/>
  <c r="H540" i="8"/>
  <c r="H539" i="8"/>
  <c r="H1029" i="8"/>
  <c r="H1030" i="8"/>
  <c r="H553" i="8"/>
  <c r="H552" i="8"/>
  <c r="H555" i="8" s="1"/>
  <c r="H538" i="8"/>
  <c r="H542" i="8" s="1"/>
  <c r="H541" i="8" l="1"/>
  <c r="H543" i="8" s="1"/>
  <c r="H545" i="8" s="1"/>
  <c r="H537" i="8" s="1"/>
  <c r="H97" i="8"/>
  <c r="H99" i="8" s="1"/>
  <c r="H102" i="8" s="1"/>
  <c r="H312" i="8"/>
  <c r="H313" i="8" s="1"/>
  <c r="H79" i="24" s="1"/>
  <c r="I79" i="24" s="1"/>
  <c r="J79" i="24" s="1"/>
  <c r="H1031" i="8"/>
  <c r="H554" i="8"/>
  <c r="H556" i="8" s="1"/>
  <c r="H429" i="8"/>
  <c r="H416" i="8"/>
  <c r="H403" i="8"/>
  <c r="H390" i="8"/>
  <c r="H377" i="8"/>
  <c r="H364" i="8"/>
  <c r="H48" i="24"/>
  <c r="I48" i="24" s="1"/>
  <c r="J48" i="24" s="1"/>
  <c r="K417" i="27"/>
  <c r="D167" i="27"/>
  <c r="H146" i="8"/>
  <c r="G67" i="27"/>
  <c r="H67" i="27" s="1"/>
  <c r="G46" i="27"/>
  <c r="J46" i="27" s="1"/>
  <c r="H315" i="8" l="1"/>
  <c r="H303" i="8" s="1"/>
  <c r="H316" i="8"/>
  <c r="H559" i="8"/>
  <c r="H136" i="24"/>
  <c r="I136" i="24" s="1"/>
  <c r="J136" i="24" s="1"/>
  <c r="H558" i="8"/>
  <c r="H550" i="8" s="1"/>
  <c r="H546" i="8"/>
  <c r="H547" i="8" s="1"/>
  <c r="H135" i="24"/>
  <c r="I135" i="24" s="1"/>
  <c r="J135" i="24" s="1"/>
  <c r="H270" i="8"/>
  <c r="H245" i="8"/>
  <c r="H246" i="8"/>
  <c r="H242" i="8"/>
  <c r="H241" i="8"/>
  <c r="H213" i="8"/>
  <c r="H214" i="8"/>
  <c r="H217" i="8"/>
  <c r="H218" i="8"/>
  <c r="H166" i="8"/>
  <c r="H317" i="8" l="1"/>
  <c r="H560" i="8"/>
  <c r="H1466" i="8"/>
  <c r="H1441" i="8"/>
  <c r="H1107" i="8"/>
  <c r="H1093" i="8"/>
  <c r="H593" i="8"/>
  <c r="H579" i="8"/>
  <c r="H580" i="8"/>
  <c r="K424" i="27" l="1"/>
  <c r="B424" i="27"/>
  <c r="A424" i="27"/>
  <c r="K429" i="27"/>
  <c r="G428" i="27"/>
  <c r="J428" i="27" s="1"/>
  <c r="J429" i="27" s="1"/>
  <c r="A1209" i="8"/>
  <c r="B1209" i="8"/>
  <c r="C1209" i="8"/>
  <c r="H1214" i="8"/>
  <c r="H1211" i="8"/>
  <c r="A1220" i="8"/>
  <c r="B1220" i="8"/>
  <c r="C1220" i="8"/>
  <c r="H1225" i="8"/>
  <c r="H1222" i="8"/>
  <c r="A1231" i="8"/>
  <c r="B1231" i="8"/>
  <c r="C1231" i="8"/>
  <c r="H1232" i="8" l="1"/>
  <c r="H1233" i="8" l="1"/>
  <c r="H1234" i="8" s="1"/>
  <c r="H1235" i="8"/>
  <c r="H1237" i="8"/>
  <c r="A1243" i="8"/>
  <c r="B1243" i="8"/>
  <c r="C1243" i="8"/>
  <c r="H1236" i="8" l="1"/>
  <c r="H1239" i="8" s="1"/>
  <c r="H1244" i="8"/>
  <c r="H1238" i="8" l="1"/>
  <c r="H1231" i="8" s="1"/>
  <c r="H1245" i="8"/>
  <c r="H1246" i="8" s="1"/>
  <c r="H1247" i="8"/>
  <c r="H1249" i="8"/>
  <c r="A1255" i="8"/>
  <c r="B1255" i="8"/>
  <c r="C1255" i="8"/>
  <c r="H1260" i="8"/>
  <c r="H1257" i="8"/>
  <c r="B117" i="8"/>
  <c r="C117" i="8"/>
  <c r="H122" i="8"/>
  <c r="A117" i="8"/>
  <c r="B1426" i="8"/>
  <c r="C1426" i="8"/>
  <c r="H1432" i="8"/>
  <c r="A1426" i="8"/>
  <c r="H1427" i="8"/>
  <c r="B1423" i="8"/>
  <c r="A1423" i="8"/>
  <c r="H1054" i="8"/>
  <c r="B1053" i="8"/>
  <c r="C1053" i="8"/>
  <c r="H1060" i="8"/>
  <c r="A1053" i="8"/>
  <c r="B1040" i="8"/>
  <c r="C1040" i="8"/>
  <c r="H1047" i="8"/>
  <c r="A1040" i="8"/>
  <c r="H1041" i="8"/>
  <c r="B1066" i="8"/>
  <c r="C1066" i="8"/>
  <c r="H1073" i="8"/>
  <c r="A1066" i="8"/>
  <c r="B1013" i="8"/>
  <c r="C1013" i="8"/>
  <c r="H1020" i="8"/>
  <c r="A1013" i="8"/>
  <c r="H1042" i="8" l="1"/>
  <c r="H1045" i="8" s="1"/>
  <c r="H1056" i="8"/>
  <c r="H1043" i="8"/>
  <c r="H1016" i="8"/>
  <c r="H1069" i="8"/>
  <c r="H1068" i="8"/>
  <c r="H1055" i="8"/>
  <c r="H1058" i="8" s="1"/>
  <c r="H1015" i="8"/>
  <c r="H1430" i="8"/>
  <c r="H1240" i="8"/>
  <c r="H1248" i="8"/>
  <c r="H1250" i="8" s="1"/>
  <c r="H1243" i="8" s="1"/>
  <c r="H245" i="24"/>
  <c r="I245" i="24" s="1"/>
  <c r="J245" i="24" s="1"/>
  <c r="H247" i="24"/>
  <c r="I247" i="24" s="1"/>
  <c r="J247" i="24" s="1"/>
  <c r="H248" i="24"/>
  <c r="I248" i="24" s="1"/>
  <c r="J248" i="24" s="1"/>
  <c r="H118" i="8"/>
  <c r="H120" i="8" s="1"/>
  <c r="H119" i="8"/>
  <c r="H1428" i="8"/>
  <c r="H1429" i="8" s="1"/>
  <c r="H1067" i="8"/>
  <c r="H1071" i="8" s="1"/>
  <c r="H1014" i="8"/>
  <c r="H1018" i="8" s="1"/>
  <c r="H281" i="24" l="1"/>
  <c r="I281" i="24" s="1"/>
  <c r="J281" i="24" s="1"/>
  <c r="H1251" i="8"/>
  <c r="H1252" i="8" s="1"/>
  <c r="H1017" i="8"/>
  <c r="H1019" i="8" s="1"/>
  <c r="H244" i="24" s="1"/>
  <c r="I244" i="24" s="1"/>
  <c r="J244" i="24" s="1"/>
  <c r="H261" i="24"/>
  <c r="I261" i="24" s="1"/>
  <c r="J261" i="24" s="1"/>
  <c r="H262" i="24"/>
  <c r="I262" i="24" s="1"/>
  <c r="J262" i="24" s="1"/>
  <c r="H1044" i="8"/>
  <c r="H1046" i="8" s="1"/>
  <c r="H1049" i="8" s="1"/>
  <c r="H1057" i="8"/>
  <c r="H1059" i="8" s="1"/>
  <c r="H249" i="24" s="1"/>
  <c r="I249" i="24" s="1"/>
  <c r="J249" i="24" s="1"/>
  <c r="H121" i="8"/>
  <c r="H123" i="8" s="1"/>
  <c r="H117" i="8" s="1"/>
  <c r="H1070" i="8"/>
  <c r="H1072" i="8" s="1"/>
  <c r="H250" i="24" s="1"/>
  <c r="I250" i="24" s="1"/>
  <c r="J250" i="24" s="1"/>
  <c r="H1431" i="8"/>
  <c r="H1434" i="8" s="1"/>
  <c r="D184" i="23"/>
  <c r="H1390" i="8"/>
  <c r="H1392" i="8" s="1"/>
  <c r="B1389" i="8"/>
  <c r="C1389" i="8"/>
  <c r="C184" i="23"/>
  <c r="H1394" i="8"/>
  <c r="A1389" i="8"/>
  <c r="H1391" i="8"/>
  <c r="H1377" i="8"/>
  <c r="H1048" i="8" l="1"/>
  <c r="H1040" i="8" s="1"/>
  <c r="H246" i="24"/>
  <c r="I246" i="24" s="1"/>
  <c r="J246" i="24" s="1"/>
  <c r="H124" i="8"/>
  <c r="H125" i="8" s="1"/>
  <c r="H1075" i="8"/>
  <c r="H317" i="24"/>
  <c r="I317" i="24" s="1"/>
  <c r="J317" i="24" s="1"/>
  <c r="H1433" i="8"/>
  <c r="H1426" i="8" s="1"/>
  <c r="H1061" i="8"/>
  <c r="H1053" i="8" s="1"/>
  <c r="H1062" i="8"/>
  <c r="H1074" i="8"/>
  <c r="H1066" i="8" s="1"/>
  <c r="H1393" i="8"/>
  <c r="H1396" i="8" s="1"/>
  <c r="H1022" i="8"/>
  <c r="H1021" i="8"/>
  <c r="H1013" i="8" s="1"/>
  <c r="H1378" i="8"/>
  <c r="H30" i="24"/>
  <c r="I30" i="24" s="1"/>
  <c r="J30" i="24" s="1"/>
  <c r="H28" i="24"/>
  <c r="I28" i="24" s="1"/>
  <c r="J28" i="24" s="1"/>
  <c r="B563" i="8"/>
  <c r="C563" i="8"/>
  <c r="H571" i="8"/>
  <c r="A563" i="8"/>
  <c r="J251" i="24" l="1"/>
  <c r="H565" i="8"/>
  <c r="H567" i="8"/>
  <c r="H566" i="8"/>
  <c r="H1050" i="8"/>
  <c r="H142" i="24"/>
  <c r="I142" i="24" s="1"/>
  <c r="J142" i="24" s="1"/>
  <c r="H144" i="24"/>
  <c r="I144" i="24" s="1"/>
  <c r="J144" i="24" s="1"/>
  <c r="H146" i="24"/>
  <c r="I146" i="24" s="1"/>
  <c r="J146" i="24" s="1"/>
  <c r="H143" i="24"/>
  <c r="I143" i="24" s="1"/>
  <c r="J143" i="24" s="1"/>
  <c r="H1435" i="8"/>
  <c r="H1076" i="8"/>
  <c r="H1063" i="8"/>
  <c r="H303" i="24"/>
  <c r="I303" i="24" s="1"/>
  <c r="J303" i="24" s="1"/>
  <c r="H1395" i="8"/>
  <c r="H1397" i="8" s="1"/>
  <c r="H1023" i="8"/>
  <c r="H32" i="8"/>
  <c r="H564" i="8"/>
  <c r="H141" i="24"/>
  <c r="I141" i="24" s="1"/>
  <c r="J141" i="24" s="1"/>
  <c r="H148" i="24"/>
  <c r="I148" i="24" s="1"/>
  <c r="J148" i="24" s="1"/>
  <c r="C98" i="23"/>
  <c r="H988" i="8"/>
  <c r="H975" i="8"/>
  <c r="H1028" i="8"/>
  <c r="C119" i="23"/>
  <c r="H1108" i="8"/>
  <c r="C26" i="23"/>
  <c r="C19" i="23"/>
  <c r="C12" i="23"/>
  <c r="C5" i="23"/>
  <c r="B987" i="8"/>
  <c r="C987" i="8"/>
  <c r="H994" i="8"/>
  <c r="A987" i="8"/>
  <c r="B974" i="8"/>
  <c r="C974" i="8"/>
  <c r="H981" i="8"/>
  <c r="A974" i="8"/>
  <c r="B961" i="8"/>
  <c r="C961" i="8"/>
  <c r="H968" i="8"/>
  <c r="A961" i="8"/>
  <c r="H962" i="8"/>
  <c r="B1000" i="8"/>
  <c r="C1000" i="8"/>
  <c r="A1000" i="8"/>
  <c r="H977" i="8" l="1"/>
  <c r="H989" i="8"/>
  <c r="H963" i="8"/>
  <c r="H990" i="8"/>
  <c r="H964" i="8"/>
  <c r="H1002" i="8"/>
  <c r="H976" i="8"/>
  <c r="H185" i="24"/>
  <c r="I185" i="24" s="1"/>
  <c r="J185" i="24" s="1"/>
  <c r="H183" i="24"/>
  <c r="I183" i="24" s="1"/>
  <c r="J183" i="24" s="1"/>
  <c r="H184" i="24"/>
  <c r="I184" i="24" s="1"/>
  <c r="J184" i="24" s="1"/>
  <c r="H182" i="24"/>
  <c r="I182" i="24" s="1"/>
  <c r="J182" i="24" s="1"/>
  <c r="H239" i="24"/>
  <c r="I239" i="24" s="1"/>
  <c r="J239" i="24" s="1"/>
  <c r="H316" i="24"/>
  <c r="I316" i="24" s="1"/>
  <c r="J316" i="24" s="1"/>
  <c r="H315" i="24"/>
  <c r="I315" i="24" s="1"/>
  <c r="H568" i="8"/>
  <c r="H1389" i="8"/>
  <c r="H569" i="8"/>
  <c r="H992" i="8"/>
  <c r="H979" i="8"/>
  <c r="H966" i="8"/>
  <c r="B804" i="8"/>
  <c r="C804" i="8"/>
  <c r="H811" i="8"/>
  <c r="A804" i="8"/>
  <c r="H805" i="8"/>
  <c r="B791" i="8"/>
  <c r="C791" i="8"/>
  <c r="H798" i="8"/>
  <c r="A791" i="8"/>
  <c r="H792" i="8"/>
  <c r="B778" i="8"/>
  <c r="C778" i="8"/>
  <c r="H785" i="8"/>
  <c r="A778" i="8"/>
  <c r="H779" i="8"/>
  <c r="H766" i="8"/>
  <c r="B765" i="8"/>
  <c r="C765" i="8"/>
  <c r="A765" i="8"/>
  <c r="H759" i="8"/>
  <c r="B752" i="8"/>
  <c r="C752" i="8"/>
  <c r="A752" i="8"/>
  <c r="H753" i="8"/>
  <c r="B739" i="8"/>
  <c r="C739" i="8"/>
  <c r="H746" i="8"/>
  <c r="A739" i="8"/>
  <c r="H740" i="8"/>
  <c r="B726" i="8"/>
  <c r="C726" i="8"/>
  <c r="A726" i="8"/>
  <c r="B830" i="8"/>
  <c r="C830" i="8"/>
  <c r="A830" i="8"/>
  <c r="B817" i="8"/>
  <c r="C817" i="8"/>
  <c r="A817" i="8"/>
  <c r="H741" i="8" l="1"/>
  <c r="H793" i="8"/>
  <c r="H755" i="8"/>
  <c r="H742" i="8"/>
  <c r="H807" i="8"/>
  <c r="H806" i="8"/>
  <c r="H809" i="8" s="1"/>
  <c r="H754" i="8"/>
  <c r="H794" i="8"/>
  <c r="H780" i="8"/>
  <c r="H781" i="8"/>
  <c r="H991" i="8"/>
  <c r="H993" i="8" s="1"/>
  <c r="H995" i="8" s="1"/>
  <c r="H987" i="8" s="1"/>
  <c r="H231" i="24"/>
  <c r="I231" i="24" s="1"/>
  <c r="J231" i="24" s="1"/>
  <c r="H230" i="24"/>
  <c r="I230" i="24" s="1"/>
  <c r="J230" i="24" s="1"/>
  <c r="H232" i="24"/>
  <c r="I232" i="24" s="1"/>
  <c r="J232" i="24" s="1"/>
  <c r="H210" i="24"/>
  <c r="I210" i="24" s="1"/>
  <c r="J210" i="24" s="1"/>
  <c r="H570" i="8"/>
  <c r="H572" i="8" s="1"/>
  <c r="H563" i="8" s="1"/>
  <c r="H965" i="8"/>
  <c r="H967" i="8" s="1"/>
  <c r="H969" i="8" s="1"/>
  <c r="H961" i="8" s="1"/>
  <c r="H978" i="8"/>
  <c r="H980" i="8" s="1"/>
  <c r="H982" i="8" s="1"/>
  <c r="H974" i="8" s="1"/>
  <c r="H796" i="8"/>
  <c r="H783" i="8"/>
  <c r="H757" i="8"/>
  <c r="H744" i="8"/>
  <c r="B713" i="8"/>
  <c r="C713" i="8"/>
  <c r="H720" i="8"/>
  <c r="A713" i="8"/>
  <c r="H714" i="8"/>
  <c r="H701" i="8"/>
  <c r="B700" i="8"/>
  <c r="C700" i="8"/>
  <c r="H707" i="8"/>
  <c r="A700" i="8"/>
  <c r="B686" i="8"/>
  <c r="C686" i="8"/>
  <c r="H694" i="8"/>
  <c r="A686" i="8"/>
  <c r="B672" i="8"/>
  <c r="C672" i="8"/>
  <c r="H680" i="8"/>
  <c r="A672" i="8"/>
  <c r="B659" i="8"/>
  <c r="C659" i="8"/>
  <c r="H666" i="8"/>
  <c r="A659" i="8"/>
  <c r="B646" i="8"/>
  <c r="C646" i="8"/>
  <c r="H653" i="8"/>
  <c r="A646" i="8"/>
  <c r="B633" i="8"/>
  <c r="C633" i="8"/>
  <c r="A633" i="8"/>
  <c r="B620" i="8"/>
  <c r="C620" i="8"/>
  <c r="H627" i="8"/>
  <c r="A620" i="8"/>
  <c r="H622" i="8" l="1"/>
  <c r="H688" i="8"/>
  <c r="H661" i="8"/>
  <c r="H703" i="8"/>
  <c r="H649" i="8"/>
  <c r="H674" i="8"/>
  <c r="H676" i="8"/>
  <c r="H702" i="8"/>
  <c r="H662" i="8"/>
  <c r="H623" i="8"/>
  <c r="H689" i="8"/>
  <c r="H716" i="8"/>
  <c r="H648" i="8"/>
  <c r="H675" i="8"/>
  <c r="H715" i="8"/>
  <c r="H690" i="8"/>
  <c r="H573" i="8"/>
  <c r="H574" i="8" s="1"/>
  <c r="H609" i="8"/>
  <c r="H188" i="24"/>
  <c r="I188" i="24" s="1"/>
  <c r="J188" i="24" s="1"/>
  <c r="H193" i="24"/>
  <c r="I193" i="24" s="1"/>
  <c r="J193" i="24" s="1"/>
  <c r="H191" i="24"/>
  <c r="I191" i="24" s="1"/>
  <c r="J191" i="24" s="1"/>
  <c r="H199" i="24"/>
  <c r="I199" i="24" s="1"/>
  <c r="J199" i="24" s="1"/>
  <c r="H200" i="24"/>
  <c r="I200" i="24" s="1"/>
  <c r="J200" i="24" s="1"/>
  <c r="H209" i="24"/>
  <c r="I209" i="24" s="1"/>
  <c r="J209" i="24" s="1"/>
  <c r="H197" i="24"/>
  <c r="I197" i="24" s="1"/>
  <c r="J197" i="24" s="1"/>
  <c r="H201" i="24"/>
  <c r="I201" i="24" s="1"/>
  <c r="J201" i="24" s="1"/>
  <c r="H195" i="24"/>
  <c r="I195" i="24" s="1"/>
  <c r="J195" i="24" s="1"/>
  <c r="H206" i="24"/>
  <c r="I206" i="24" s="1"/>
  <c r="J206" i="24" s="1"/>
  <c r="H192" i="24"/>
  <c r="I192" i="24" s="1"/>
  <c r="J192" i="24" s="1"/>
  <c r="H189" i="24"/>
  <c r="I189" i="24" s="1"/>
  <c r="J189" i="24" s="1"/>
  <c r="H176" i="24"/>
  <c r="I176" i="24" s="1"/>
  <c r="J176" i="24" s="1"/>
  <c r="H190" i="24"/>
  <c r="I190" i="24" s="1"/>
  <c r="J190" i="24" s="1"/>
  <c r="H225" i="24"/>
  <c r="I225" i="24" s="1"/>
  <c r="J225" i="24" s="1"/>
  <c r="H996" i="8"/>
  <c r="H997" i="8" s="1"/>
  <c r="H983" i="8"/>
  <c r="H984" i="8" s="1"/>
  <c r="H970" i="8"/>
  <c r="H971" i="8" s="1"/>
  <c r="H224" i="24"/>
  <c r="I224" i="24" s="1"/>
  <c r="J224" i="24" s="1"/>
  <c r="H223" i="24"/>
  <c r="I223" i="24" s="1"/>
  <c r="J223" i="24" s="1"/>
  <c r="H743" i="8"/>
  <c r="H745" i="8" s="1"/>
  <c r="H196" i="24" s="1"/>
  <c r="I196" i="24" s="1"/>
  <c r="J196" i="24" s="1"/>
  <c r="H756" i="8"/>
  <c r="H758" i="8" s="1"/>
  <c r="H761" i="8" s="1"/>
  <c r="H808" i="8"/>
  <c r="H810" i="8" s="1"/>
  <c r="H205" i="24" s="1"/>
  <c r="I205" i="24" s="1"/>
  <c r="J205" i="24" s="1"/>
  <c r="H782" i="8"/>
  <c r="H784" i="8" s="1"/>
  <c r="H795" i="8"/>
  <c r="H797" i="8" s="1"/>
  <c r="H800" i="8" s="1"/>
  <c r="H718" i="8"/>
  <c r="H705" i="8"/>
  <c r="H687" i="8"/>
  <c r="H673" i="8"/>
  <c r="H660" i="8"/>
  <c r="H664" i="8" s="1"/>
  <c r="H647" i="8"/>
  <c r="H651" i="8" s="1"/>
  <c r="H634" i="8"/>
  <c r="H621" i="8"/>
  <c r="H625" i="8" s="1"/>
  <c r="H608" i="8"/>
  <c r="H428" i="8"/>
  <c r="B427" i="8"/>
  <c r="C427" i="8"/>
  <c r="H434" i="8"/>
  <c r="A427" i="8"/>
  <c r="B414" i="8"/>
  <c r="C414" i="8"/>
  <c r="H421" i="8"/>
  <c r="A414" i="8"/>
  <c r="H415" i="8"/>
  <c r="B401" i="8"/>
  <c r="C401" i="8"/>
  <c r="H408" i="8"/>
  <c r="A401" i="8"/>
  <c r="H402" i="8"/>
  <c r="B388" i="8"/>
  <c r="C388" i="8"/>
  <c r="A388" i="8"/>
  <c r="B375" i="8"/>
  <c r="C375" i="8"/>
  <c r="A375" i="8"/>
  <c r="H376" i="8"/>
  <c r="B362" i="8"/>
  <c r="C362" i="8"/>
  <c r="A362" i="8"/>
  <c r="H363" i="8"/>
  <c r="H145" i="24" l="1"/>
  <c r="I145" i="24" s="1"/>
  <c r="J145" i="24" s="1"/>
  <c r="H204" i="24"/>
  <c r="I204" i="24" s="1"/>
  <c r="J204" i="24" s="1"/>
  <c r="H624" i="8"/>
  <c r="H626" i="8" s="1"/>
  <c r="H172" i="24" s="1"/>
  <c r="I172" i="24" s="1"/>
  <c r="J172" i="24" s="1"/>
  <c r="H799" i="8"/>
  <c r="H791" i="8" s="1"/>
  <c r="H812" i="8"/>
  <c r="H804" i="8" s="1"/>
  <c r="H748" i="8"/>
  <c r="H813" i="8"/>
  <c r="H747" i="8"/>
  <c r="H739" i="8" s="1"/>
  <c r="H198" i="24"/>
  <c r="I198" i="24" s="1"/>
  <c r="J198" i="24" s="1"/>
  <c r="H760" i="8"/>
  <c r="H752" i="8" s="1"/>
  <c r="H787" i="8"/>
  <c r="H203" i="24"/>
  <c r="I203" i="24" s="1"/>
  <c r="J203" i="24" s="1"/>
  <c r="H786" i="8"/>
  <c r="H778" i="8" s="1"/>
  <c r="H717" i="8"/>
  <c r="H719" i="8" s="1"/>
  <c r="H692" i="8"/>
  <c r="H704" i="8"/>
  <c r="H706" i="8" s="1"/>
  <c r="H709" i="8" s="1"/>
  <c r="H691" i="8"/>
  <c r="H677" i="8"/>
  <c r="H678" i="8"/>
  <c r="H663" i="8"/>
  <c r="H665" i="8" s="1"/>
  <c r="H668" i="8" s="1"/>
  <c r="H650" i="8"/>
  <c r="H652" i="8" s="1"/>
  <c r="H178" i="24" s="1"/>
  <c r="I178" i="24" s="1"/>
  <c r="J178" i="24" s="1"/>
  <c r="H430" i="8"/>
  <c r="H431" i="8" s="1"/>
  <c r="H417" i="8"/>
  <c r="H418" i="8" s="1"/>
  <c r="H404" i="8"/>
  <c r="H405" i="8" s="1"/>
  <c r="H391" i="8"/>
  <c r="H392" i="8" s="1"/>
  <c r="H378" i="8"/>
  <c r="H379" i="8" s="1"/>
  <c r="H432" i="8"/>
  <c r="H419" i="8"/>
  <c r="H406" i="8"/>
  <c r="H380" i="8"/>
  <c r="H367" i="8"/>
  <c r="H365" i="8"/>
  <c r="H366" i="8" s="1"/>
  <c r="H1149" i="8"/>
  <c r="B1148" i="8"/>
  <c r="C1148" i="8"/>
  <c r="H1153" i="8"/>
  <c r="A1148" i="8"/>
  <c r="J149" i="24" l="1"/>
  <c r="H788" i="8"/>
  <c r="H814" i="8"/>
  <c r="H801" i="8"/>
  <c r="H749" i="8"/>
  <c r="H721" i="8"/>
  <c r="H713" i="8" s="1"/>
  <c r="H722" i="8"/>
  <c r="H762" i="8"/>
  <c r="H187" i="24"/>
  <c r="I187" i="24" s="1"/>
  <c r="J187" i="24" s="1"/>
  <c r="H679" i="8"/>
  <c r="H180" i="24" s="1"/>
  <c r="I180" i="24" s="1"/>
  <c r="J180" i="24" s="1"/>
  <c r="H693" i="8"/>
  <c r="H181" i="24" s="1"/>
  <c r="I181" i="24" s="1"/>
  <c r="J181" i="24" s="1"/>
  <c r="H708" i="8"/>
  <c r="H700" i="8" s="1"/>
  <c r="H186" i="24"/>
  <c r="I186" i="24" s="1"/>
  <c r="J186" i="24" s="1"/>
  <c r="H654" i="8"/>
  <c r="H646" i="8" s="1"/>
  <c r="H655" i="8"/>
  <c r="H368" i="8"/>
  <c r="H371" i="8" s="1"/>
  <c r="H381" i="8"/>
  <c r="H384" i="8" s="1"/>
  <c r="H179" i="24"/>
  <c r="I179" i="24" s="1"/>
  <c r="J179" i="24" s="1"/>
  <c r="H667" i="8"/>
  <c r="H659" i="8" s="1"/>
  <c r="H628" i="8"/>
  <c r="H620" i="8" s="1"/>
  <c r="H629" i="8"/>
  <c r="H420" i="8"/>
  <c r="H94" i="24" s="1"/>
  <c r="I94" i="24" s="1"/>
  <c r="J94" i="24" s="1"/>
  <c r="H407" i="8"/>
  <c r="H410" i="8" s="1"/>
  <c r="H433" i="8"/>
  <c r="H436" i="8" s="1"/>
  <c r="C126" i="23"/>
  <c r="H1150" i="8"/>
  <c r="H1151" i="8"/>
  <c r="H723" i="8" l="1"/>
  <c r="H710" i="8"/>
  <c r="H89" i="24"/>
  <c r="I89" i="24" s="1"/>
  <c r="H681" i="8"/>
  <c r="H672" i="8" s="1"/>
  <c r="H682" i="8"/>
  <c r="H695" i="8"/>
  <c r="H686" i="8" s="1"/>
  <c r="H696" i="8"/>
  <c r="H656" i="8"/>
  <c r="H90" i="24"/>
  <c r="I90" i="24" s="1"/>
  <c r="H669" i="8"/>
  <c r="H630" i="8"/>
  <c r="H423" i="8"/>
  <c r="H422" i="8"/>
  <c r="H414" i="8" s="1"/>
  <c r="H409" i="8"/>
  <c r="H401" i="8" s="1"/>
  <c r="H435" i="8"/>
  <c r="H427" i="8" s="1"/>
  <c r="H95" i="24"/>
  <c r="I95" i="24" s="1"/>
  <c r="J95" i="24" s="1"/>
  <c r="H1152" i="8"/>
  <c r="H1154" i="8" l="1"/>
  <c r="H1148" i="8" s="1"/>
  <c r="H1155" i="8"/>
  <c r="H683" i="8"/>
  <c r="H697" i="8"/>
  <c r="H424" i="8"/>
  <c r="H411" i="8"/>
  <c r="H437" i="8"/>
  <c r="I211" i="27"/>
  <c r="J211" i="27" s="1"/>
  <c r="J212" i="27" s="1"/>
  <c r="K207" i="27"/>
  <c r="B207" i="27"/>
  <c r="A207" i="27"/>
  <c r="K212" i="27"/>
  <c r="H1156" i="8" l="1"/>
  <c r="H83" i="24"/>
  <c r="I83" i="24" s="1"/>
  <c r="J83" i="24" s="1"/>
  <c r="C154" i="23"/>
  <c r="C147" i="23"/>
  <c r="H1256" i="8"/>
  <c r="H1258" i="8" s="1"/>
  <c r="H1259" i="8" s="1"/>
  <c r="H1221" i="8"/>
  <c r="H1223" i="8" s="1"/>
  <c r="H1224" i="8" s="1"/>
  <c r="H1210" i="8"/>
  <c r="H1212" i="8" s="1"/>
  <c r="H1213" i="8" s="1"/>
  <c r="H1262" i="8" l="1"/>
  <c r="H1261" i="8"/>
  <c r="H1255" i="8" s="1"/>
  <c r="H1226" i="8"/>
  <c r="H1220" i="8" s="1"/>
  <c r="H1227" i="8"/>
  <c r="H1215" i="8"/>
  <c r="H1209" i="8" s="1"/>
  <c r="H1216" i="8"/>
  <c r="D351" i="27"/>
  <c r="G351" i="27" s="1"/>
  <c r="J351" i="27" s="1"/>
  <c r="J360" i="27"/>
  <c r="K356" i="27"/>
  <c r="B356" i="27"/>
  <c r="A356" i="27"/>
  <c r="K363" i="27"/>
  <c r="I363" i="27"/>
  <c r="K345" i="27"/>
  <c r="B345" i="27"/>
  <c r="A345" i="27"/>
  <c r="K354" i="27"/>
  <c r="I354" i="27"/>
  <c r="D350" i="27"/>
  <c r="G350" i="27" s="1"/>
  <c r="J350" i="27" s="1"/>
  <c r="G349" i="27"/>
  <c r="J349" i="27" s="1"/>
  <c r="G405" i="27"/>
  <c r="J405" i="27" s="1"/>
  <c r="K401" i="27"/>
  <c r="B401" i="27"/>
  <c r="A401" i="27"/>
  <c r="I408" i="27"/>
  <c r="B469" i="8"/>
  <c r="C469" i="8"/>
  <c r="A469" i="8"/>
  <c r="H93" i="24"/>
  <c r="I93" i="24" s="1"/>
  <c r="J93" i="24" s="1"/>
  <c r="J398" i="27"/>
  <c r="I398" i="27"/>
  <c r="K394" i="27"/>
  <c r="B394" i="27"/>
  <c r="A394" i="27"/>
  <c r="K387" i="27"/>
  <c r="B387" i="27"/>
  <c r="A387" i="27"/>
  <c r="J391" i="27"/>
  <c r="I391" i="27"/>
  <c r="I392" i="27" s="1"/>
  <c r="K410" i="27"/>
  <c r="B410" i="27"/>
  <c r="A410" i="27"/>
  <c r="J322" i="27"/>
  <c r="B318" i="27"/>
  <c r="A318" i="27"/>
  <c r="K318" i="27"/>
  <c r="K197" i="27"/>
  <c r="B197" i="27"/>
  <c r="A197" i="27"/>
  <c r="K205" i="27"/>
  <c r="I205" i="27"/>
  <c r="G203" i="27"/>
  <c r="J203" i="27" s="1"/>
  <c r="J201" i="27"/>
  <c r="B190" i="27"/>
  <c r="A190" i="27"/>
  <c r="H1228" i="8" l="1"/>
  <c r="H1217" i="8"/>
  <c r="H1263" i="8"/>
  <c r="J363" i="27"/>
  <c r="H291" i="8"/>
  <c r="I399" i="27"/>
  <c r="J408" i="27"/>
  <c r="H477" i="8" s="1"/>
  <c r="J354" i="27"/>
  <c r="H167" i="8"/>
  <c r="H147" i="8"/>
  <c r="H470" i="8"/>
  <c r="H471" i="8"/>
  <c r="H472" i="8"/>
  <c r="H473" i="8"/>
  <c r="J325" i="27"/>
  <c r="J205" i="27"/>
  <c r="I384" i="27"/>
  <c r="I383" i="27"/>
  <c r="J383" i="27"/>
  <c r="K379" i="27"/>
  <c r="B379" i="27"/>
  <c r="A379" i="27"/>
  <c r="K385" i="27"/>
  <c r="J384" i="27"/>
  <c r="J385" i="27" s="1"/>
  <c r="B417" i="27"/>
  <c r="A417" i="27"/>
  <c r="G276" i="27"/>
  <c r="J276" i="27" s="1"/>
  <c r="G269" i="27"/>
  <c r="K365" i="27"/>
  <c r="B365" i="27"/>
  <c r="A365" i="27"/>
  <c r="D333" i="27"/>
  <c r="G333" i="27" s="1"/>
  <c r="J333" i="27" s="1"/>
  <c r="F331" i="27"/>
  <c r="K327" i="27"/>
  <c r="B327" i="27"/>
  <c r="A327" i="27"/>
  <c r="D310" i="27"/>
  <c r="G310" i="27" s="1"/>
  <c r="J310" i="27" s="1"/>
  <c r="F308" i="27"/>
  <c r="G255" i="27"/>
  <c r="J255" i="27" s="1"/>
  <c r="K251" i="27"/>
  <c r="B251" i="27"/>
  <c r="A251" i="27"/>
  <c r="K256" i="27"/>
  <c r="I256" i="27"/>
  <c r="G232" i="27"/>
  <c r="J232" i="27" s="1"/>
  <c r="D248" i="27"/>
  <c r="G248" i="27" s="1"/>
  <c r="J248" i="27" s="1"/>
  <c r="D247" i="27"/>
  <c r="G247" i="27" s="1"/>
  <c r="J247" i="27" s="1"/>
  <c r="G246" i="27"/>
  <c r="J246" i="27" s="1"/>
  <c r="G218" i="27"/>
  <c r="J218" i="27" s="1"/>
  <c r="G167" i="27"/>
  <c r="J167" i="27" s="1"/>
  <c r="K163" i="27"/>
  <c r="B163" i="27"/>
  <c r="A163" i="27"/>
  <c r="K156" i="27"/>
  <c r="B156" i="27"/>
  <c r="A156" i="27"/>
  <c r="K149" i="27"/>
  <c r="G153" i="27"/>
  <c r="J153" i="27" s="1"/>
  <c r="B149" i="27"/>
  <c r="A149" i="27"/>
  <c r="K142" i="27"/>
  <c r="B142" i="27"/>
  <c r="A142" i="27"/>
  <c r="K135" i="27"/>
  <c r="B135" i="27"/>
  <c r="A135" i="27"/>
  <c r="D112" i="27"/>
  <c r="I112" i="27" s="1"/>
  <c r="D110" i="27"/>
  <c r="I110" i="27" s="1"/>
  <c r="D111" i="27"/>
  <c r="I111" i="27" s="1"/>
  <c r="D109" i="27"/>
  <c r="G74" i="27"/>
  <c r="J74" i="27" s="1"/>
  <c r="K70" i="27"/>
  <c r="B70" i="27"/>
  <c r="A70" i="27"/>
  <c r="K75" i="27"/>
  <c r="I75" i="27"/>
  <c r="F83" i="27"/>
  <c r="G83" i="27" s="1"/>
  <c r="J83" i="27" s="1"/>
  <c r="H475" i="8" l="1"/>
  <c r="H474" i="8"/>
  <c r="I385" i="27"/>
  <c r="G331" i="27"/>
  <c r="J331" i="27" s="1"/>
  <c r="G308" i="27"/>
  <c r="J308" i="27" s="1"/>
  <c r="J256" i="27"/>
  <c r="G139" i="27"/>
  <c r="J139" i="27" s="1"/>
  <c r="G130" i="27"/>
  <c r="J130" i="27" s="1"/>
  <c r="G112" i="27"/>
  <c r="J112" i="27" s="1"/>
  <c r="G111" i="27"/>
  <c r="J111" i="27" s="1"/>
  <c r="J75" i="27"/>
  <c r="H165" i="8"/>
  <c r="H164" i="8"/>
  <c r="H144" i="8"/>
  <c r="H143" i="8"/>
  <c r="H142" i="8"/>
  <c r="B141" i="8"/>
  <c r="C141" i="8"/>
  <c r="A141" i="8"/>
  <c r="H264" i="8"/>
  <c r="H265" i="8"/>
  <c r="H266" i="8"/>
  <c r="H267" i="8"/>
  <c r="H268" i="8"/>
  <c r="H263" i="8"/>
  <c r="B262" i="8"/>
  <c r="C262" i="8"/>
  <c r="A262" i="8"/>
  <c r="B234" i="8"/>
  <c r="C234" i="8"/>
  <c r="H256" i="8"/>
  <c r="A234" i="8"/>
  <c r="H247" i="8"/>
  <c r="B206" i="8"/>
  <c r="C206" i="8"/>
  <c r="H228" i="8"/>
  <c r="A206" i="8"/>
  <c r="H219" i="8"/>
  <c r="B183" i="8"/>
  <c r="C183" i="8"/>
  <c r="A183" i="8"/>
  <c r="B440" i="8"/>
  <c r="C440" i="8"/>
  <c r="A440" i="8"/>
  <c r="J316" i="27" l="1"/>
  <c r="H476" i="8"/>
  <c r="H109" i="24" s="1"/>
  <c r="I109" i="24" s="1"/>
  <c r="J109" i="24" s="1"/>
  <c r="H216" i="8"/>
  <c r="H221" i="8"/>
  <c r="H244" i="8"/>
  <c r="H249" i="8"/>
  <c r="H88" i="24"/>
  <c r="I88" i="24" s="1"/>
  <c r="J88" i="24" s="1"/>
  <c r="J336" i="27"/>
  <c r="J240" i="27"/>
  <c r="J226" i="27"/>
  <c r="H171" i="8"/>
  <c r="H172" i="8"/>
  <c r="H169" i="8"/>
  <c r="H173" i="8"/>
  <c r="H168" i="8"/>
  <c r="H170" i="8"/>
  <c r="H151" i="8"/>
  <c r="H152" i="8"/>
  <c r="H150" i="8"/>
  <c r="H153" i="8"/>
  <c r="H271" i="8"/>
  <c r="H272" i="8"/>
  <c r="H274" i="8"/>
  <c r="H273" i="8"/>
  <c r="H269" i="8"/>
  <c r="H251" i="8"/>
  <c r="H236" i="8"/>
  <c r="H239" i="8"/>
  <c r="H248" i="8"/>
  <c r="H250" i="8"/>
  <c r="H252" i="8"/>
  <c r="H235" i="8"/>
  <c r="H237" i="8"/>
  <c r="H211" i="8"/>
  <c r="H208" i="8"/>
  <c r="H223" i="8"/>
  <c r="H207" i="8"/>
  <c r="H209" i="8"/>
  <c r="H220" i="8"/>
  <c r="H222" i="8"/>
  <c r="H224" i="8"/>
  <c r="H189" i="8"/>
  <c r="H190" i="8"/>
  <c r="H193" i="8"/>
  <c r="H192" i="8"/>
  <c r="H194" i="8"/>
  <c r="H196" i="8"/>
  <c r="H195" i="8"/>
  <c r="H184" i="8"/>
  <c r="H191" i="8"/>
  <c r="H185" i="8"/>
  <c r="B320" i="8"/>
  <c r="C320" i="8"/>
  <c r="A320" i="8"/>
  <c r="H225" i="8" l="1"/>
  <c r="H479" i="8"/>
  <c r="H478" i="8"/>
  <c r="H469" i="8" s="1"/>
  <c r="H175" i="8"/>
  <c r="H174" i="8"/>
  <c r="H275" i="8"/>
  <c r="H276" i="8"/>
  <c r="H253" i="8"/>
  <c r="H254" i="8"/>
  <c r="H226" i="8"/>
  <c r="H323" i="8"/>
  <c r="H322" i="8"/>
  <c r="H324" i="8"/>
  <c r="F67" i="23"/>
  <c r="F68" i="23" s="1"/>
  <c r="C140" i="23"/>
  <c r="C133" i="23"/>
  <c r="B1277" i="8"/>
  <c r="C1277" i="8"/>
  <c r="H1284" i="8"/>
  <c r="A1277" i="8"/>
  <c r="H1278" i="8"/>
  <c r="H227" i="8" l="1"/>
  <c r="H230" i="8" s="1"/>
  <c r="H480" i="8"/>
  <c r="H277" i="8"/>
  <c r="H76" i="24" s="1"/>
  <c r="I76" i="24" s="1"/>
  <c r="H255" i="8"/>
  <c r="H257" i="8" s="1"/>
  <c r="H234" i="8" s="1"/>
  <c r="H325" i="8"/>
  <c r="H1282" i="8"/>
  <c r="H1279" i="8"/>
  <c r="H1280" i="8"/>
  <c r="H1267" i="8"/>
  <c r="B1197" i="8"/>
  <c r="C1197" i="8"/>
  <c r="H1203" i="8"/>
  <c r="A1197" i="8"/>
  <c r="H74" i="24" l="1"/>
  <c r="I74" i="24" s="1"/>
  <c r="J74" i="24" s="1"/>
  <c r="H229" i="8"/>
  <c r="H206" i="8" s="1"/>
  <c r="H280" i="8"/>
  <c r="H258" i="8"/>
  <c r="H259" i="8" s="1"/>
  <c r="H75" i="24"/>
  <c r="I75" i="24" s="1"/>
  <c r="J75" i="24" s="1"/>
  <c r="H1281" i="8"/>
  <c r="H1283" i="8" s="1"/>
  <c r="H1286" i="8" s="1"/>
  <c r="H1201" i="8"/>
  <c r="H1198" i="8"/>
  <c r="H1199" i="8"/>
  <c r="C112" i="23"/>
  <c r="H1110" i="8"/>
  <c r="C105" i="23"/>
  <c r="H231" i="8" l="1"/>
  <c r="H1200" i="8"/>
  <c r="H1202" i="8" s="1"/>
  <c r="H1205" i="8" s="1"/>
  <c r="H1285" i="8"/>
  <c r="H1277" i="8" s="1"/>
  <c r="B1091" i="8"/>
  <c r="C1091" i="8"/>
  <c r="A1091" i="8"/>
  <c r="H284" i="24" l="1"/>
  <c r="I284" i="24" s="1"/>
  <c r="J284" i="24" s="1"/>
  <c r="H277" i="24"/>
  <c r="I277" i="24" s="1"/>
  <c r="J277" i="24" s="1"/>
  <c r="H1204" i="8"/>
  <c r="H1197" i="8" s="1"/>
  <c r="H1287" i="8"/>
  <c r="B524" i="8"/>
  <c r="C524" i="8"/>
  <c r="A524" i="8"/>
  <c r="H1206" i="8" l="1"/>
  <c r="C91" i="23"/>
  <c r="H949" i="8"/>
  <c r="B947" i="8"/>
  <c r="C947" i="8"/>
  <c r="H955" i="8"/>
  <c r="A947" i="8"/>
  <c r="C84" i="23"/>
  <c r="C77" i="23"/>
  <c r="H950" i="8" l="1"/>
  <c r="H951" i="8"/>
  <c r="B130" i="8"/>
  <c r="C130" i="8"/>
  <c r="A130" i="8"/>
  <c r="H952" i="8" l="1"/>
  <c r="H131" i="8"/>
  <c r="H133" i="8" s="1"/>
  <c r="H132" i="8"/>
  <c r="K67" i="27"/>
  <c r="K68" i="27" s="1"/>
  <c r="K63" i="27"/>
  <c r="B63" i="27"/>
  <c r="A63" i="27"/>
  <c r="I68" i="27"/>
  <c r="J67" i="27"/>
  <c r="K56" i="27"/>
  <c r="B56" i="27"/>
  <c r="A56" i="27"/>
  <c r="K61" i="27"/>
  <c r="I61" i="27"/>
  <c r="J60" i="27"/>
  <c r="G45" i="27"/>
  <c r="J45" i="27" s="1"/>
  <c r="J47" i="27" s="1"/>
  <c r="G36" i="27"/>
  <c r="J36" i="27" s="1"/>
  <c r="G38" i="27"/>
  <c r="J38" i="27" s="1"/>
  <c r="G35" i="27"/>
  <c r="J35" i="27" s="1"/>
  <c r="G34" i="27"/>
  <c r="J34" i="27" s="1"/>
  <c r="G33" i="27"/>
  <c r="J33" i="27" s="1"/>
  <c r="D53" i="27"/>
  <c r="K25" i="27"/>
  <c r="K24" i="27"/>
  <c r="H134" i="8" l="1"/>
  <c r="H137" i="8" s="1"/>
  <c r="J61" i="27"/>
  <c r="D8" i="27"/>
  <c r="H100" i="8" l="1"/>
  <c r="H101" i="8" s="1"/>
  <c r="H69" i="24"/>
  <c r="I69" i="24" s="1"/>
  <c r="B452" i="8"/>
  <c r="C452" i="8"/>
  <c r="A452" i="8"/>
  <c r="K12" i="27"/>
  <c r="B12" i="27"/>
  <c r="A12" i="27"/>
  <c r="I17" i="27"/>
  <c r="K16" i="27"/>
  <c r="K17" i="27" s="1"/>
  <c r="G16" i="27"/>
  <c r="J16" i="27" s="1"/>
  <c r="J17" i="27" s="1"/>
  <c r="H53" i="8" s="1"/>
  <c r="B44" i="8"/>
  <c r="C44" i="8"/>
  <c r="A44" i="8"/>
  <c r="H94" i="8" l="1"/>
  <c r="H103" i="8"/>
  <c r="H107" i="24"/>
  <c r="I107" i="24" s="1"/>
  <c r="J107" i="24" s="1"/>
  <c r="H457" i="8"/>
  <c r="H456" i="8"/>
  <c r="H455" i="8"/>
  <c r="H453" i="8"/>
  <c r="H62" i="24"/>
  <c r="I62" i="24" s="1"/>
  <c r="J62" i="24" s="1"/>
  <c r="H47" i="8"/>
  <c r="H45" i="8"/>
  <c r="H49" i="8"/>
  <c r="H46" i="8"/>
  <c r="H48" i="8"/>
  <c r="H50" i="8" s="1"/>
  <c r="H51" i="8" l="1"/>
  <c r="H52" i="8" s="1"/>
  <c r="H55" i="8" s="1"/>
  <c r="B590" i="8"/>
  <c r="C590" i="8"/>
  <c r="H599" i="8"/>
  <c r="A590" i="8"/>
  <c r="B577" i="8"/>
  <c r="C577" i="8"/>
  <c r="H584" i="8"/>
  <c r="A577" i="8"/>
  <c r="H595" i="8" l="1"/>
  <c r="H594" i="8"/>
  <c r="H592" i="8"/>
  <c r="H33" i="24"/>
  <c r="H54" i="8"/>
  <c r="H44" i="8" s="1"/>
  <c r="H591" i="8"/>
  <c r="H581" i="8"/>
  <c r="H578" i="8"/>
  <c r="H582" i="8" s="1"/>
  <c r="H597" i="8" l="1"/>
  <c r="H596" i="8"/>
  <c r="H56" i="8"/>
  <c r="H583" i="8"/>
  <c r="H158" i="24" l="1"/>
  <c r="I158" i="24" s="1"/>
  <c r="J158" i="24" s="1"/>
  <c r="H598" i="8"/>
  <c r="H600" i="8" s="1"/>
  <c r="H590" i="8" s="1"/>
  <c r="H586" i="8"/>
  <c r="H159" i="24"/>
  <c r="I159" i="24" s="1"/>
  <c r="J159" i="24" s="1"/>
  <c r="H585" i="8"/>
  <c r="H577" i="8" s="1"/>
  <c r="H160" i="24" l="1"/>
  <c r="I160" i="24" s="1"/>
  <c r="J160" i="24" s="1"/>
  <c r="H601" i="8"/>
  <c r="H602" i="8" s="1"/>
  <c r="H587" i="8"/>
  <c r="H336" i="8"/>
  <c r="H102" i="24" l="1"/>
  <c r="I102" i="24" s="1"/>
  <c r="J102" i="24" s="1"/>
  <c r="H63" i="24"/>
  <c r="I63" i="24" s="1"/>
  <c r="B1185" i="8"/>
  <c r="C1185" i="8"/>
  <c r="A1185" i="8"/>
  <c r="H1187" i="8" l="1"/>
  <c r="H1189" i="8" l="1"/>
  <c r="H1186" i="8"/>
  <c r="H1188" i="8" s="1"/>
  <c r="H1191" i="8"/>
  <c r="H1190" i="8" l="1"/>
  <c r="H1192" i="8" s="1"/>
  <c r="H1185" i="8" s="1"/>
  <c r="H278" i="24" l="1"/>
  <c r="I278" i="24" s="1"/>
  <c r="J278" i="24" s="1"/>
  <c r="H321" i="8" l="1"/>
  <c r="H326" i="8" s="1"/>
  <c r="H327" i="8" s="1"/>
  <c r="H330" i="8" l="1"/>
  <c r="H81" i="24"/>
  <c r="I81" i="24" s="1"/>
  <c r="A17" i="15" l="1"/>
  <c r="H287" i="8" l="1"/>
  <c r="H286" i="8" l="1"/>
  <c r="C70" i="8" l="1"/>
  <c r="B70" i="8"/>
  <c r="A70" i="8"/>
  <c r="H72" i="8" l="1"/>
  <c r="H71" i="8" l="1"/>
  <c r="H73" i="8" s="1"/>
  <c r="C59" i="8"/>
  <c r="B59" i="8"/>
  <c r="A59" i="8"/>
  <c r="H74" i="8" l="1"/>
  <c r="H75" i="8" s="1"/>
  <c r="H78" i="8" s="1"/>
  <c r="H62" i="8"/>
  <c r="H60" i="8"/>
  <c r="H40" i="24" l="1"/>
  <c r="H61" i="8"/>
  <c r="H63" i="8" s="1"/>
  <c r="H66" i="8" s="1"/>
  <c r="H39" i="24" l="1"/>
  <c r="H83" i="8"/>
  <c r="C82" i="8"/>
  <c r="B82" i="8"/>
  <c r="A82" i="8"/>
  <c r="H86" i="8" l="1"/>
  <c r="H84" i="8"/>
  <c r="H85" i="8" s="1"/>
  <c r="H87" i="8" l="1"/>
  <c r="H90" i="8" s="1"/>
  <c r="H41" i="24" l="1"/>
  <c r="H767" i="8" l="1"/>
  <c r="H768" i="8"/>
  <c r="H772" i="8"/>
  <c r="H1003" i="8" l="1"/>
  <c r="H770" i="8"/>
  <c r="H769" i="8"/>
  <c r="H771" i="8" l="1"/>
  <c r="H774" i="8" s="1"/>
  <c r="H1001" i="8"/>
  <c r="H1004" i="8" s="1"/>
  <c r="H1007" i="8"/>
  <c r="H1005" i="8" l="1"/>
  <c r="H1006" i="8" s="1"/>
  <c r="H202" i="24"/>
  <c r="I202" i="24" s="1"/>
  <c r="J202" i="24" s="1"/>
  <c r="H773" i="8"/>
  <c r="H775" i="8" s="1"/>
  <c r="H765" i="8" l="1"/>
  <c r="H233" i="24"/>
  <c r="I233" i="24" s="1"/>
  <c r="J233" i="24" s="1"/>
  <c r="H1009" i="8"/>
  <c r="H1008" i="8"/>
  <c r="H1010" i="8" l="1"/>
  <c r="H1000" i="8"/>
  <c r="H285" i="8"/>
  <c r="H272" i="24" l="1"/>
  <c r="I272" i="24" s="1"/>
  <c r="J272" i="24" s="1"/>
  <c r="B11" i="16" l="1"/>
  <c r="B10" i="16"/>
  <c r="B9" i="16"/>
  <c r="B11" i="17"/>
  <c r="B10" i="17"/>
  <c r="B9" i="17"/>
  <c r="B1376" i="8"/>
  <c r="C1376" i="8"/>
  <c r="A1376" i="8"/>
  <c r="H1379" i="8" l="1"/>
  <c r="H1380" i="8" l="1"/>
  <c r="H1383" i="8"/>
  <c r="H1269" i="8" l="1"/>
  <c r="H1268" i="8"/>
  <c r="B1266" i="8"/>
  <c r="C1266" i="8"/>
  <c r="H1271" i="8"/>
  <c r="A1266" i="8"/>
  <c r="H1270" i="8" l="1"/>
  <c r="H1109" i="8" l="1"/>
  <c r="H1027" i="8"/>
  <c r="H1032" i="8" s="1"/>
  <c r="H1033" i="8" s="1"/>
  <c r="B13" i="5"/>
  <c r="B32" i="5"/>
  <c r="A32" i="5"/>
  <c r="B30" i="5"/>
  <c r="A30" i="5"/>
  <c r="B28" i="5"/>
  <c r="A28" i="5"/>
  <c r="B26" i="5"/>
  <c r="A26" i="5"/>
  <c r="B24" i="5"/>
  <c r="A24" i="5"/>
  <c r="B22" i="5"/>
  <c r="A22" i="5"/>
  <c r="B20" i="5"/>
  <c r="A20" i="5"/>
  <c r="B18" i="5"/>
  <c r="A18" i="5"/>
  <c r="B12" i="5"/>
  <c r="B11" i="5"/>
  <c r="H240" i="24" l="1"/>
  <c r="I240" i="24" s="1"/>
  <c r="J240" i="24" s="1"/>
  <c r="H1035" i="8"/>
  <c r="H103" i="24"/>
  <c r="I103" i="24" s="1"/>
  <c r="J103" i="24" s="1"/>
  <c r="H344" i="24" l="1"/>
  <c r="I344" i="24" s="1"/>
  <c r="J344" i="24" s="1"/>
  <c r="H1036" i="8"/>
  <c r="H1037" i="8" s="1"/>
  <c r="H1026" i="8"/>
  <c r="B1465" i="8"/>
  <c r="C1465" i="8"/>
  <c r="A1465" i="8"/>
  <c r="H342" i="24" l="1"/>
  <c r="I342" i="24" s="1"/>
  <c r="J342" i="24" s="1"/>
  <c r="H1467" i="8"/>
  <c r="H1468" i="8"/>
  <c r="H1470" i="8"/>
  <c r="H1469" i="8" l="1"/>
  <c r="H1472" i="8" s="1"/>
  <c r="H1442" i="8"/>
  <c r="B1440" i="8"/>
  <c r="C1440" i="8"/>
  <c r="A1440" i="8"/>
  <c r="B1437" i="8"/>
  <c r="A1437" i="8"/>
  <c r="H1445" i="8" l="1"/>
  <c r="H1444" i="8"/>
  <c r="H1471" i="8"/>
  <c r="H1473" i="8" s="1"/>
  <c r="H1443" i="8"/>
  <c r="H334" i="24" l="1"/>
  <c r="I334" i="24" s="1"/>
  <c r="J334" i="24" s="1"/>
  <c r="H329" i="24"/>
  <c r="I329" i="24" s="1"/>
  <c r="J329" i="24" s="1"/>
  <c r="H1465" i="8"/>
  <c r="H1447" i="8"/>
  <c r="J331" i="24" l="1"/>
  <c r="H175" i="24"/>
  <c r="I175" i="24" s="1"/>
  <c r="J175" i="24" s="1"/>
  <c r="H1446" i="8"/>
  <c r="H1449" i="8" s="1"/>
  <c r="B106" i="8"/>
  <c r="C106" i="8"/>
  <c r="A106" i="8"/>
  <c r="H43" i="24" l="1"/>
  <c r="I43" i="24" s="1"/>
  <c r="J43" i="24" s="1"/>
  <c r="H1448" i="8"/>
  <c r="H1450" i="8" s="1"/>
  <c r="H107" i="8"/>
  <c r="H1440" i="8" l="1"/>
  <c r="H108" i="8"/>
  <c r="H109" i="8" l="1"/>
  <c r="H110" i="8" s="1"/>
  <c r="H113" i="8" s="1"/>
  <c r="H111" i="8"/>
  <c r="H112" i="8" l="1"/>
  <c r="H114" i="8" s="1"/>
  <c r="H42" i="24"/>
  <c r="H106" i="8" l="1"/>
  <c r="H21" i="8"/>
  <c r="B20" i="8"/>
  <c r="C20" i="8"/>
  <c r="A20" i="8"/>
  <c r="H25" i="8" l="1"/>
  <c r="B31" i="8"/>
  <c r="C31" i="8"/>
  <c r="A31" i="8"/>
  <c r="A127" i="8"/>
  <c r="H23" i="8" l="1"/>
  <c r="H22" i="8"/>
  <c r="H34" i="8"/>
  <c r="H24" i="8" l="1"/>
  <c r="H25" i="24" s="1"/>
  <c r="H33" i="8"/>
  <c r="I25" i="24" l="1"/>
  <c r="J25" i="24" s="1"/>
  <c r="H27" i="8"/>
  <c r="H26" i="8"/>
  <c r="H20" i="8" s="1"/>
  <c r="H28" i="8" l="1"/>
  <c r="H38" i="8" l="1"/>
  <c r="H44" i="24" l="1"/>
  <c r="I44" i="24" s="1"/>
  <c r="J44" i="24" s="1"/>
  <c r="H36" i="8"/>
  <c r="H35" i="8"/>
  <c r="H37" i="8" l="1"/>
  <c r="H39" i="8" l="1"/>
  <c r="H31" i="8" s="1"/>
  <c r="H40" i="8"/>
  <c r="H29" i="24"/>
  <c r="H335" i="8"/>
  <c r="B334" i="8"/>
  <c r="C334" i="8"/>
  <c r="A334" i="8"/>
  <c r="H41" i="8" l="1"/>
  <c r="H337" i="8"/>
  <c r="H338" i="8"/>
  <c r="H104" i="24" l="1"/>
  <c r="I104" i="24" s="1"/>
  <c r="H339" i="8"/>
  <c r="H340" i="8"/>
  <c r="H341" i="8" l="1"/>
  <c r="H82" i="24" l="1"/>
  <c r="I82" i="24" s="1"/>
  <c r="J82" i="24" s="1"/>
  <c r="H344" i="8"/>
  <c r="G8" i="27"/>
  <c r="J8" i="27" s="1"/>
  <c r="B4" i="27"/>
  <c r="A4" i="27"/>
  <c r="I10" i="27"/>
  <c r="K4" i="27"/>
  <c r="J10" i="27" l="1"/>
  <c r="K8" i="27"/>
  <c r="K10" i="27" s="1"/>
  <c r="I263" i="27"/>
  <c r="K263" i="27"/>
  <c r="G262" i="27"/>
  <c r="J262" i="27" s="1"/>
  <c r="I249" i="27"/>
  <c r="K249" i="27"/>
  <c r="K240" i="27"/>
  <c r="K226" i="27"/>
  <c r="I119" i="27"/>
  <c r="G110" i="27"/>
  <c r="J110" i="27" s="1"/>
  <c r="G109" i="27"/>
  <c r="J109" i="27" s="1"/>
  <c r="K105" i="27"/>
  <c r="B105" i="27"/>
  <c r="A105" i="27"/>
  <c r="I124" i="27" l="1"/>
  <c r="J249" i="27"/>
  <c r="J104" i="24"/>
  <c r="H454" i="8"/>
  <c r="J113" i="27"/>
  <c r="I240" i="27"/>
  <c r="I226" i="27"/>
  <c r="I109" i="27"/>
  <c r="I113" i="27" l="1"/>
  <c r="K98" i="27"/>
  <c r="B98" i="27"/>
  <c r="A98" i="27"/>
  <c r="K124" i="27"/>
  <c r="G81" i="27"/>
  <c r="J81" i="27" s="1"/>
  <c r="H948" i="8"/>
  <c r="H953" i="8" s="1"/>
  <c r="H954" i="8" s="1"/>
  <c r="B934" i="8"/>
  <c r="C934" i="8"/>
  <c r="A934" i="8"/>
  <c r="H937" i="8" l="1"/>
  <c r="H956" i="8"/>
  <c r="H947" i="8" s="1"/>
  <c r="H222" i="24"/>
  <c r="I222" i="24" s="1"/>
  <c r="J222" i="24" s="1"/>
  <c r="H957" i="8"/>
  <c r="H936" i="8" l="1"/>
  <c r="H938" i="8" s="1"/>
  <c r="H958" i="8"/>
  <c r="H935" i="8"/>
  <c r="H939" i="8" s="1"/>
  <c r="H941" i="8"/>
  <c r="C70" i="23"/>
  <c r="B921" i="8"/>
  <c r="C921" i="8"/>
  <c r="A921" i="8"/>
  <c r="H924" i="8" l="1"/>
  <c r="H940" i="8"/>
  <c r="H943" i="8" s="1"/>
  <c r="H923" i="8" l="1"/>
  <c r="H942" i="8"/>
  <c r="H944" i="8" s="1"/>
  <c r="H221" i="24" l="1"/>
  <c r="I221" i="24" s="1"/>
  <c r="J221" i="24" s="1"/>
  <c r="H934" i="8"/>
  <c r="H925" i="8"/>
  <c r="H922" i="8"/>
  <c r="H926" i="8" s="1"/>
  <c r="H928" i="8"/>
  <c r="C63" i="23"/>
  <c r="B908" i="8"/>
  <c r="C908" i="8"/>
  <c r="A908" i="8"/>
  <c r="H911" i="8" l="1"/>
  <c r="H927" i="8"/>
  <c r="H930" i="8" s="1"/>
  <c r="H910" i="8" l="1"/>
  <c r="H929" i="8"/>
  <c r="H931" i="8" s="1"/>
  <c r="H220" i="24"/>
  <c r="I220" i="24" s="1"/>
  <c r="J220" i="24" s="1"/>
  <c r="H921" i="8" l="1"/>
  <c r="H912" i="8" l="1"/>
  <c r="H909" i="8"/>
  <c r="H915" i="8"/>
  <c r="H913" i="8" l="1"/>
  <c r="H914" i="8" s="1"/>
  <c r="H917" i="8" s="1"/>
  <c r="H916" i="8" l="1"/>
  <c r="H918" i="8" s="1"/>
  <c r="H219" i="24"/>
  <c r="I219" i="24" s="1"/>
  <c r="J219" i="24" s="1"/>
  <c r="C56" i="23"/>
  <c r="B895" i="8"/>
  <c r="C895" i="8"/>
  <c r="A895" i="8"/>
  <c r="H898" i="8" l="1"/>
  <c r="H908" i="8"/>
  <c r="H897" i="8" l="1"/>
  <c r="H899" i="8" s="1"/>
  <c r="H896" i="8"/>
  <c r="H900" i="8" s="1"/>
  <c r="H902" i="8"/>
  <c r="B1342" i="8"/>
  <c r="C1342" i="8"/>
  <c r="C178" i="23"/>
  <c r="A1342" i="8"/>
  <c r="H901" i="8" l="1"/>
  <c r="H1345" i="8"/>
  <c r="H903" i="8" l="1"/>
  <c r="H895" i="8" s="1"/>
  <c r="H904" i="8"/>
  <c r="H1344" i="8"/>
  <c r="H1346" i="8" s="1"/>
  <c r="H1343" i="8"/>
  <c r="H1347" i="8" s="1"/>
  <c r="H1349" i="8"/>
  <c r="H905" i="8" l="1"/>
  <c r="H1381" i="8"/>
  <c r="H1382" i="8" s="1"/>
  <c r="H1385" i="8" s="1"/>
  <c r="H1348" i="8"/>
  <c r="K115" i="27"/>
  <c r="B115" i="27"/>
  <c r="A115" i="27"/>
  <c r="G32" i="27"/>
  <c r="J32" i="27" s="1"/>
  <c r="J39" i="27" s="1"/>
  <c r="H1350" i="8" l="1"/>
  <c r="H1342" i="8" s="1"/>
  <c r="H1351" i="8"/>
  <c r="H302" i="24"/>
  <c r="I302" i="24" s="1"/>
  <c r="J302" i="24" s="1"/>
  <c r="H1384" i="8"/>
  <c r="H1386" i="8" s="1"/>
  <c r="H289" i="24"/>
  <c r="I289" i="24" s="1"/>
  <c r="J289" i="24" s="1"/>
  <c r="H1352" i="8" l="1"/>
  <c r="H1376" i="8"/>
  <c r="H188" i="8" l="1"/>
  <c r="H197" i="8" l="1"/>
  <c r="H186" i="8" l="1"/>
  <c r="H198" i="8" s="1"/>
  <c r="H199" i="8" l="1"/>
  <c r="H200" i="8"/>
  <c r="H73" i="24" l="1"/>
  <c r="I73" i="24" s="1"/>
  <c r="J73" i="24" s="1"/>
  <c r="H202" i="8"/>
  <c r="H201" i="8"/>
  <c r="H183" i="8" s="1"/>
  <c r="B163" i="8"/>
  <c r="C163" i="8"/>
  <c r="A163" i="8"/>
  <c r="H203" i="8" l="1"/>
  <c r="H321" i="24" l="1"/>
  <c r="I321" i="24" s="1"/>
  <c r="J321" i="24" s="1"/>
  <c r="H320" i="24"/>
  <c r="I320" i="24" s="1"/>
  <c r="J320" i="24" s="1"/>
  <c r="H318" i="24"/>
  <c r="I318" i="24" s="1"/>
  <c r="J318" i="24" s="1"/>
  <c r="H319" i="24"/>
  <c r="I319" i="24" s="1"/>
  <c r="J319" i="24" s="1"/>
  <c r="H1273" i="8"/>
  <c r="H283" i="24"/>
  <c r="I283" i="24" s="1"/>
  <c r="J283" i="24" s="1"/>
  <c r="H1272" i="8"/>
  <c r="H280" i="24"/>
  <c r="I280" i="24" s="1"/>
  <c r="J280" i="24" s="1"/>
  <c r="B882" i="8"/>
  <c r="C882" i="8"/>
  <c r="A882" i="8"/>
  <c r="H885" i="8" l="1"/>
  <c r="H235" i="24"/>
  <c r="I235" i="24" s="1"/>
  <c r="J235" i="24" s="1"/>
  <c r="H236" i="24"/>
  <c r="I236" i="24" s="1"/>
  <c r="J236" i="24" s="1"/>
  <c r="H238" i="24"/>
  <c r="I238" i="24" s="1"/>
  <c r="J238" i="24" s="1"/>
  <c r="H1274" i="8"/>
  <c r="H1266" i="8"/>
  <c r="H884" i="8" l="1"/>
  <c r="H886" i="8" s="1"/>
  <c r="H883" i="8"/>
  <c r="H887" i="8" s="1"/>
  <c r="H889" i="8"/>
  <c r="B869" i="8"/>
  <c r="C869" i="8"/>
  <c r="A869" i="8"/>
  <c r="B856" i="8"/>
  <c r="C856" i="8"/>
  <c r="A856" i="8"/>
  <c r="B843" i="8"/>
  <c r="C843" i="8"/>
  <c r="A843" i="8"/>
  <c r="H833" i="8" l="1"/>
  <c r="H888" i="8"/>
  <c r="H832" i="8" l="1"/>
  <c r="H216" i="24"/>
  <c r="I216" i="24" s="1"/>
  <c r="J216" i="24" s="1"/>
  <c r="H891" i="8"/>
  <c r="H890" i="8"/>
  <c r="H882" i="8" s="1"/>
  <c r="H834" i="8"/>
  <c r="H831" i="8"/>
  <c r="H837" i="8"/>
  <c r="H207" i="24" l="1"/>
  <c r="I207" i="24" s="1"/>
  <c r="J207" i="24" s="1"/>
  <c r="H892" i="8"/>
  <c r="H835" i="8"/>
  <c r="H836" i="8" s="1"/>
  <c r="H839" i="8" l="1"/>
  <c r="H838" i="8"/>
  <c r="H212" i="24" l="1"/>
  <c r="I212" i="24" s="1"/>
  <c r="J212" i="24" s="1"/>
  <c r="H840" i="8"/>
  <c r="H830" i="8"/>
  <c r="H174" i="24" l="1"/>
  <c r="I174" i="24" s="1"/>
  <c r="J174" i="24" s="1"/>
  <c r="B607" i="8"/>
  <c r="C607" i="8"/>
  <c r="A607" i="8"/>
  <c r="A604" i="8"/>
  <c r="H279" i="24"/>
  <c r="I279" i="24" s="1"/>
  <c r="J279" i="24" s="1"/>
  <c r="H173" i="24" l="1"/>
  <c r="I173" i="24" s="1"/>
  <c r="J173" i="24" s="1"/>
  <c r="H300" i="24"/>
  <c r="I300" i="24" s="1"/>
  <c r="J300" i="24" s="1"/>
  <c r="H282" i="24" l="1"/>
  <c r="I282" i="24" s="1"/>
  <c r="J282" i="24" s="1"/>
  <c r="H293" i="24" l="1"/>
  <c r="I293" i="24" s="1"/>
  <c r="J293" i="24" s="1"/>
  <c r="H1363" i="8"/>
  <c r="H1366" i="8" l="1"/>
  <c r="H1365" i="8" l="1"/>
  <c r="H1364" i="8"/>
  <c r="H1361" i="8" l="1"/>
  <c r="H1358" i="8"/>
  <c r="H1357" i="8" l="1"/>
  <c r="B1355" i="8"/>
  <c r="C1355" i="8"/>
  <c r="H1370" i="8"/>
  <c r="A1355" i="8"/>
  <c r="H1360" i="8" l="1"/>
  <c r="H1359" i="8" l="1"/>
  <c r="H1367" i="8" s="1"/>
  <c r="H1356" i="8"/>
  <c r="H1368" i="8" s="1"/>
  <c r="B1329" i="8"/>
  <c r="C1329" i="8"/>
  <c r="A1329" i="8"/>
  <c r="B1316" i="8"/>
  <c r="C1316" i="8"/>
  <c r="C166" i="23"/>
  <c r="A1316" i="8"/>
  <c r="C172" i="23" l="1"/>
  <c r="H1369" i="8"/>
  <c r="H1372" i="8" s="1"/>
  <c r="H1332" i="8"/>
  <c r="H1371" i="8" l="1"/>
  <c r="H1373" i="8" s="1"/>
  <c r="H291" i="24"/>
  <c r="H1331" i="8"/>
  <c r="H1333" i="8" s="1"/>
  <c r="H1330" i="8"/>
  <c r="H1334" i="8" s="1"/>
  <c r="H1336" i="8"/>
  <c r="H1193" i="8" l="1"/>
  <c r="H1194" i="8" s="1"/>
  <c r="H1355" i="8"/>
  <c r="H1335" i="8"/>
  <c r="H1338" i="8" s="1"/>
  <c r="H1319" i="8"/>
  <c r="H1337" i="8" l="1"/>
  <c r="H1329" i="8" s="1"/>
  <c r="H288" i="24"/>
  <c r="I288" i="24" s="1"/>
  <c r="J288" i="24" s="1"/>
  <c r="H1318" i="8"/>
  <c r="H1320" i="8" s="1"/>
  <c r="H1317" i="8"/>
  <c r="H1321" i="8" s="1"/>
  <c r="H1323" i="8"/>
  <c r="B1303" i="8"/>
  <c r="C1303" i="8"/>
  <c r="C160" i="23"/>
  <c r="H1310" i="8"/>
  <c r="A1303" i="8"/>
  <c r="H1339" i="8" l="1"/>
  <c r="H1322" i="8"/>
  <c r="H1306" i="8"/>
  <c r="H287" i="24" l="1"/>
  <c r="I287" i="24" s="1"/>
  <c r="J287" i="24" s="1"/>
  <c r="H1325" i="8"/>
  <c r="H1324" i="8"/>
  <c r="H1316" i="8" s="1"/>
  <c r="H1305" i="8"/>
  <c r="H1307" i="8" s="1"/>
  <c r="H1304" i="8"/>
  <c r="B1290" i="8"/>
  <c r="C1290" i="8"/>
  <c r="H1297" i="8"/>
  <c r="A1290" i="8"/>
  <c r="H1326" i="8" l="1"/>
  <c r="H1308" i="8"/>
  <c r="H1309" i="8" s="1"/>
  <c r="H1312" i="8" s="1"/>
  <c r="H1293" i="8"/>
  <c r="H1311" i="8" l="1"/>
  <c r="H1313" i="8" s="1"/>
  <c r="H286" i="24"/>
  <c r="I286" i="24" s="1"/>
  <c r="J286" i="24" s="1"/>
  <c r="H1292" i="8"/>
  <c r="H1294" i="8" s="1"/>
  <c r="H1291" i="8"/>
  <c r="H1295" i="8" s="1"/>
  <c r="H1303" i="8" l="1"/>
  <c r="H1296" i="8"/>
  <c r="H1299" i="8" l="1"/>
  <c r="H1298" i="8"/>
  <c r="H1290" i="8" s="1"/>
  <c r="H285" i="24" l="1"/>
  <c r="I285" i="24" s="1"/>
  <c r="J285" i="24" s="1"/>
  <c r="H1300" i="8"/>
  <c r="H276" i="24" l="1"/>
  <c r="B1172" i="8" l="1"/>
  <c r="C1172" i="8"/>
  <c r="A1172" i="8"/>
  <c r="H1175" i="8" l="1"/>
  <c r="H1174" i="8" l="1"/>
  <c r="H1173" i="8" l="1"/>
  <c r="H1176" i="8" s="1"/>
  <c r="H1177" i="8"/>
  <c r="H1179" i="8"/>
  <c r="H1178" i="8" l="1"/>
  <c r="H1181" i="8" l="1"/>
  <c r="H1180" i="8"/>
  <c r="H1172" i="8" s="1"/>
  <c r="H274" i="24" l="1"/>
  <c r="I274" i="24" s="1"/>
  <c r="J274" i="24" s="1"/>
  <c r="H1182" i="8"/>
  <c r="B1159" i="8"/>
  <c r="C1159" i="8"/>
  <c r="H1166" i="8"/>
  <c r="A1159" i="8"/>
  <c r="B1145" i="8"/>
  <c r="A1145" i="8"/>
  <c r="H1160" i="8" l="1"/>
  <c r="H1164" i="8" s="1"/>
  <c r="H1161" i="8"/>
  <c r="H1162" i="8"/>
  <c r="H1163" i="8" l="1"/>
  <c r="H1165" i="8" s="1"/>
  <c r="H273" i="24" l="1"/>
  <c r="I273" i="24" s="1"/>
  <c r="J273" i="24" s="1"/>
  <c r="H1168" i="8"/>
  <c r="H1167" i="8"/>
  <c r="H1159" i="8" s="1"/>
  <c r="H1169" i="8" l="1"/>
  <c r="H1125" i="8" l="1"/>
  <c r="H1124" i="8" l="1"/>
  <c r="H1126" i="8" l="1"/>
  <c r="H1123" i="8"/>
  <c r="H1127" i="8" s="1"/>
  <c r="B1122" i="8"/>
  <c r="C1122" i="8"/>
  <c r="A1122" i="8"/>
  <c r="H1129" i="8"/>
  <c r="H259" i="24" l="1"/>
  <c r="I259" i="24" s="1"/>
  <c r="J259" i="24" s="1"/>
  <c r="H1128" i="8"/>
  <c r="B1135" i="8"/>
  <c r="C1135" i="8"/>
  <c r="A1135" i="8"/>
  <c r="H258" i="24" l="1"/>
  <c r="I258" i="24" s="1"/>
  <c r="J258" i="24" s="1"/>
  <c r="H260" i="24"/>
  <c r="I260" i="24" s="1"/>
  <c r="J260" i="24" s="1"/>
  <c r="H1131" i="8"/>
  <c r="H1130" i="8"/>
  <c r="H1122" i="8" s="1"/>
  <c r="H1137" i="8"/>
  <c r="H1136" i="8"/>
  <c r="H1140" i="8"/>
  <c r="H1132" i="8" l="1"/>
  <c r="H1138" i="8"/>
  <c r="H1139" i="8" s="1"/>
  <c r="H1142" i="8" s="1"/>
  <c r="H1141" i="8" l="1"/>
  <c r="H1143" i="8" s="1"/>
  <c r="H263" i="24" l="1"/>
  <c r="I263" i="24" s="1"/>
  <c r="J263" i="24" s="1"/>
  <c r="H1135" i="8"/>
  <c r="B1105" i="8" l="1"/>
  <c r="C1105" i="8"/>
  <c r="A1105" i="8"/>
  <c r="H1111" i="8" l="1"/>
  <c r="H1112" i="8"/>
  <c r="H1106" i="8"/>
  <c r="H1116" i="8"/>
  <c r="H1113" i="8" l="1"/>
  <c r="H1114" i="8"/>
  <c r="H1115" i="8" l="1"/>
  <c r="H257" i="24" s="1"/>
  <c r="I257" i="24" s="1"/>
  <c r="J257" i="24" s="1"/>
  <c r="H1117" i="8" l="1"/>
  <c r="H1105" i="8" s="1"/>
  <c r="D35" i="5"/>
  <c r="H1118" i="8" l="1"/>
  <c r="H1119" i="8" s="1"/>
  <c r="K415" i="27" l="1"/>
  <c r="I414" i="27"/>
  <c r="G414" i="27"/>
  <c r="K422" i="27"/>
  <c r="G421" i="27"/>
  <c r="J421" i="27" l="1"/>
  <c r="I415" i="27"/>
  <c r="K377" i="27"/>
  <c r="I377" i="27"/>
  <c r="K304" i="27"/>
  <c r="B304" i="27"/>
  <c r="A304" i="27"/>
  <c r="K272" i="27"/>
  <c r="B272" i="27"/>
  <c r="A272" i="27"/>
  <c r="J269" i="27"/>
  <c r="K265" i="27"/>
  <c r="A265" i="27"/>
  <c r="K258" i="27"/>
  <c r="B258" i="27"/>
  <c r="A258" i="27"/>
  <c r="K242" i="27"/>
  <c r="B242" i="27"/>
  <c r="A242" i="27"/>
  <c r="K228" i="27"/>
  <c r="B228" i="27"/>
  <c r="A228" i="27"/>
  <c r="K214" i="27"/>
  <c r="B214" i="27"/>
  <c r="A214" i="27"/>
  <c r="K195" i="27"/>
  <c r="I195" i="27"/>
  <c r="J194" i="27"/>
  <c r="J195" i="27" s="1"/>
  <c r="J81" i="24" s="1"/>
  <c r="K190" i="27"/>
  <c r="K188" i="27"/>
  <c r="I188" i="27"/>
  <c r="J185" i="27"/>
  <c r="K181" i="27"/>
  <c r="B181" i="27"/>
  <c r="A181" i="27"/>
  <c r="K168" i="27"/>
  <c r="I168" i="27"/>
  <c r="K161" i="27"/>
  <c r="I161" i="27"/>
  <c r="G160" i="27"/>
  <c r="K154" i="27"/>
  <c r="H328" i="8" l="1"/>
  <c r="H329" i="8" s="1"/>
  <c r="J422" i="27"/>
  <c r="J415" i="27"/>
  <c r="J168" i="27"/>
  <c r="I277" i="27"/>
  <c r="J188" i="27"/>
  <c r="H342" i="8"/>
  <c r="H343" i="8" s="1"/>
  <c r="H345" i="8" s="1"/>
  <c r="J270" i="27"/>
  <c r="J90" i="24" s="1"/>
  <c r="J277" i="27"/>
  <c r="J160" i="27"/>
  <c r="K147" i="27"/>
  <c r="I147" i="27"/>
  <c r="G146" i="27"/>
  <c r="K140" i="27"/>
  <c r="I140" i="27"/>
  <c r="K133" i="27"/>
  <c r="I133" i="27"/>
  <c r="K126" i="27"/>
  <c r="B126" i="27"/>
  <c r="A126" i="27"/>
  <c r="H382" i="8" l="1"/>
  <c r="H383" i="8" s="1"/>
  <c r="H320" i="8"/>
  <c r="H331" i="8"/>
  <c r="H334" i="8"/>
  <c r="J263" i="27"/>
  <c r="I154" i="27"/>
  <c r="J161" i="27"/>
  <c r="J146" i="27"/>
  <c r="H369" i="8" l="1"/>
  <c r="H370" i="8" s="1"/>
  <c r="H362" i="8" s="1"/>
  <c r="J89" i="24"/>
  <c r="H278" i="8"/>
  <c r="H279" i="8" s="1"/>
  <c r="H281" i="8" s="1"/>
  <c r="J76" i="24"/>
  <c r="H375" i="8"/>
  <c r="H385" i="8"/>
  <c r="H395" i="8"/>
  <c r="H389" i="8"/>
  <c r="H393" i="8" s="1"/>
  <c r="H394" i="8" s="1"/>
  <c r="J154" i="27"/>
  <c r="H177" i="8" s="1"/>
  <c r="J140" i="27"/>
  <c r="J133" i="27"/>
  <c r="J147" i="27"/>
  <c r="I102" i="27"/>
  <c r="G102" i="27"/>
  <c r="K96" i="27"/>
  <c r="H135" i="8" l="1"/>
  <c r="H136" i="8" s="1"/>
  <c r="H138" i="8" s="1"/>
  <c r="J69" i="24"/>
  <c r="H372" i="8"/>
  <c r="H262" i="8"/>
  <c r="H397" i="8"/>
  <c r="H396" i="8"/>
  <c r="H388" i="8" s="1"/>
  <c r="H91" i="24"/>
  <c r="I91" i="24" s="1"/>
  <c r="J91" i="24" s="1"/>
  <c r="I103" i="27"/>
  <c r="J102" i="27"/>
  <c r="I95" i="27"/>
  <c r="G95" i="27"/>
  <c r="K91" i="27"/>
  <c r="B91" i="27"/>
  <c r="A91" i="27"/>
  <c r="K88" i="27"/>
  <c r="I88" i="27"/>
  <c r="K77" i="27"/>
  <c r="B77" i="27"/>
  <c r="A77" i="27"/>
  <c r="K54" i="27"/>
  <c r="I54" i="27"/>
  <c r="G53" i="27"/>
  <c r="K49" i="27"/>
  <c r="B49" i="27"/>
  <c r="A49" i="27"/>
  <c r="K47" i="27"/>
  <c r="I47" i="27"/>
  <c r="K41" i="27"/>
  <c r="B41" i="27"/>
  <c r="A41" i="27"/>
  <c r="K39" i="27"/>
  <c r="H64" i="8"/>
  <c r="H65" i="8" s="1"/>
  <c r="H67" i="8" s="1"/>
  <c r="I39" i="27"/>
  <c r="K28" i="27"/>
  <c r="B28" i="27"/>
  <c r="A28" i="27"/>
  <c r="J26" i="27"/>
  <c r="I26" i="27"/>
  <c r="K23" i="27"/>
  <c r="K19" i="27"/>
  <c r="B19" i="27"/>
  <c r="A19" i="27"/>
  <c r="H130" i="8" l="1"/>
  <c r="H398" i="8"/>
  <c r="H59" i="8"/>
  <c r="J103" i="27"/>
  <c r="I96" i="27"/>
  <c r="K26" i="27"/>
  <c r="J53" i="27"/>
  <c r="J95" i="27"/>
  <c r="H1099" i="8"/>
  <c r="H1095" i="8" l="1"/>
  <c r="H1094" i="8"/>
  <c r="J88" i="27"/>
  <c r="J63" i="24" s="1"/>
  <c r="J54" i="27"/>
  <c r="J96" i="27"/>
  <c r="H1092" i="8"/>
  <c r="H1097" i="8" l="1"/>
  <c r="H1096" i="8"/>
  <c r="H1098" i="8" l="1"/>
  <c r="H1080" i="8"/>
  <c r="H1081" i="8" l="1"/>
  <c r="H1082" i="8" s="1"/>
  <c r="H1100" i="8"/>
  <c r="H1091" i="8" s="1"/>
  <c r="H1101" i="8"/>
  <c r="H1083" i="8"/>
  <c r="H256" i="24"/>
  <c r="I256" i="24" s="1"/>
  <c r="J256" i="24" s="1"/>
  <c r="H1085" i="8"/>
  <c r="C1079" i="8"/>
  <c r="B1079" i="8"/>
  <c r="A1079" i="8"/>
  <c r="H1102" i="8" l="1"/>
  <c r="H1084" i="8"/>
  <c r="H870" i="8"/>
  <c r="H818" i="8"/>
  <c r="H727" i="8"/>
  <c r="H729" i="8" l="1"/>
  <c r="H728" i="8"/>
  <c r="H871" i="8"/>
  <c r="H859" i="8"/>
  <c r="H635" i="8"/>
  <c r="H819" i="8"/>
  <c r="H872" i="8"/>
  <c r="H845" i="8"/>
  <c r="H858" i="8"/>
  <c r="H846" i="8"/>
  <c r="H636" i="8"/>
  <c r="H820" i="8"/>
  <c r="H610" i="8"/>
  <c r="H1087" i="8"/>
  <c r="H1086" i="8"/>
  <c r="H1079" i="8" s="1"/>
  <c r="H612" i="8"/>
  <c r="H731" i="8"/>
  <c r="H844" i="8"/>
  <c r="H857" i="8"/>
  <c r="H527" i="8" l="1"/>
  <c r="H526" i="8"/>
  <c r="H1088" i="8"/>
  <c r="H730" i="8"/>
  <c r="H732" i="8" s="1"/>
  <c r="H735" i="8" s="1"/>
  <c r="H821" i="8"/>
  <c r="H873" i="8"/>
  <c r="H611" i="8"/>
  <c r="H613" i="8" s="1"/>
  <c r="H616" i="8" s="1"/>
  <c r="H847" i="8"/>
  <c r="H860" i="8"/>
  <c r="H638" i="8"/>
  <c r="H637" i="8"/>
  <c r="H525" i="8"/>
  <c r="H733" i="8"/>
  <c r="H614" i="8"/>
  <c r="H640" i="8"/>
  <c r="H531" i="8"/>
  <c r="A521" i="8"/>
  <c r="H734" i="8" l="1"/>
  <c r="H736" i="8" s="1"/>
  <c r="H639" i="8"/>
  <c r="H615" i="8"/>
  <c r="H607" i="8" s="1"/>
  <c r="H528" i="8"/>
  <c r="H529" i="8"/>
  <c r="H641" i="8" l="1"/>
  <c r="H633" i="8" s="1"/>
  <c r="H642" i="8"/>
  <c r="H617" i="8"/>
  <c r="H726" i="8"/>
  <c r="H530" i="8"/>
  <c r="H194" i="24" l="1"/>
  <c r="I194" i="24" s="1"/>
  <c r="J194" i="24" s="1"/>
  <c r="H177" i="24"/>
  <c r="I177" i="24" s="1"/>
  <c r="J177" i="24" s="1"/>
  <c r="H643" i="8"/>
  <c r="H532" i="8"/>
  <c r="H524" i="8" s="1"/>
  <c r="H533" i="8"/>
  <c r="H126" i="24"/>
  <c r="I126" i="24" s="1"/>
  <c r="J126" i="24" s="1"/>
  <c r="H534" i="8" l="1"/>
  <c r="H486" i="8" l="1"/>
  <c r="H487" i="8"/>
  <c r="H489" i="8"/>
  <c r="H490" i="8"/>
  <c r="H488" i="8"/>
  <c r="H484" i="8" l="1"/>
  <c r="H485" i="8"/>
  <c r="H494" i="8"/>
  <c r="C483" i="8"/>
  <c r="B483" i="8"/>
  <c r="A483" i="8"/>
  <c r="H492" i="8" l="1"/>
  <c r="H491" i="8" s="1"/>
  <c r="H493" i="8" s="1"/>
  <c r="H496" i="8" l="1"/>
  <c r="H495" i="8"/>
  <c r="H483" i="8" s="1"/>
  <c r="H497" i="8" l="1"/>
  <c r="H458" i="8" l="1"/>
  <c r="H461" i="8"/>
  <c r="H459" i="8"/>
  <c r="H460" i="8" l="1"/>
  <c r="H462" i="8" s="1"/>
  <c r="H465" i="8" s="1"/>
  <c r="H441" i="8" l="1"/>
  <c r="H442" i="8"/>
  <c r="H443" i="8" l="1"/>
  <c r="H349" i="8" l="1"/>
  <c r="C348" i="8"/>
  <c r="B348" i="8"/>
  <c r="A348" i="8"/>
  <c r="H350" i="8" l="1"/>
  <c r="H354" i="8" s="1"/>
  <c r="H351" i="8"/>
  <c r="H352" i="8"/>
  <c r="H353" i="8" l="1"/>
  <c r="H290" i="8" l="1"/>
  <c r="H289" i="8"/>
  <c r="H288" i="8"/>
  <c r="C284" i="8"/>
  <c r="B284" i="8"/>
  <c r="A284" i="8"/>
  <c r="H297" i="8" l="1"/>
  <c r="H295" i="8"/>
  <c r="H293" i="8"/>
  <c r="H292" i="8"/>
  <c r="H294" i="8" l="1"/>
  <c r="H296" i="8" s="1"/>
  <c r="H298" i="8" l="1"/>
  <c r="H284" i="8" s="1"/>
  <c r="H299" i="8"/>
  <c r="H300" i="8" l="1"/>
  <c r="H145" i="8" l="1"/>
  <c r="H148" i="8"/>
  <c r="H149" i="8"/>
  <c r="H155" i="8" l="1"/>
  <c r="H154" i="8"/>
  <c r="A17" i="8" l="1"/>
  <c r="B12" i="8"/>
  <c r="B11" i="8"/>
  <c r="B10" i="8"/>
  <c r="B9" i="8"/>
  <c r="J345" i="24" l="1"/>
  <c r="H335" i="24"/>
  <c r="I335" i="24" l="1"/>
  <c r="J335" i="24" l="1"/>
  <c r="J315" i="24"/>
  <c r="H297" i="24"/>
  <c r="I297" i="24" s="1"/>
  <c r="J297" i="24" s="1"/>
  <c r="H294" i="24"/>
  <c r="I294" i="24" s="1"/>
  <c r="J294" i="24" s="1"/>
  <c r="H295" i="24"/>
  <c r="I295" i="24" s="1"/>
  <c r="J295" i="24" s="1"/>
  <c r="J337" i="24" l="1"/>
  <c r="J322" i="24"/>
  <c r="H254" i="24" l="1"/>
  <c r="H218" i="24" l="1"/>
  <c r="H234" i="24" l="1"/>
  <c r="I234" i="24" s="1"/>
  <c r="J234" i="24" s="1"/>
  <c r="H228" i="24"/>
  <c r="I228" i="24" s="1"/>
  <c r="J228" i="24" s="1"/>
  <c r="H208" i="24"/>
  <c r="I208" i="24" s="1"/>
  <c r="J208" i="24" s="1"/>
  <c r="H227" i="24"/>
  <c r="I227" i="24" s="1"/>
  <c r="J227" i="24" s="1"/>
  <c r="H237" i="24"/>
  <c r="I237" i="24" s="1"/>
  <c r="J237" i="24" s="1"/>
  <c r="H226" i="24"/>
  <c r="I226" i="24" s="1"/>
  <c r="J226" i="24" s="1"/>
  <c r="H229" i="24" l="1"/>
  <c r="I229" i="24" s="1"/>
  <c r="J229" i="24" s="1"/>
  <c r="H156" i="24"/>
  <c r="I156" i="24" s="1"/>
  <c r="J156" i="24" s="1"/>
  <c r="H154" i="24"/>
  <c r="I154" i="24" s="1"/>
  <c r="J154" i="24" s="1"/>
  <c r="H155" i="24"/>
  <c r="I155" i="24" s="1"/>
  <c r="J155" i="24" s="1"/>
  <c r="H157" i="24"/>
  <c r="I157" i="24" s="1"/>
  <c r="J157" i="24" s="1"/>
  <c r="H134" i="24"/>
  <c r="I134" i="24" s="1"/>
  <c r="J134" i="24" s="1"/>
  <c r="H162" i="24"/>
  <c r="H153" i="24"/>
  <c r="H113" i="24" l="1"/>
  <c r="I113" i="24" s="1"/>
  <c r="J113" i="24" s="1"/>
  <c r="H114" i="24"/>
  <c r="I114" i="24" s="1"/>
  <c r="J114" i="24" s="1"/>
  <c r="H130" i="24"/>
  <c r="I130" i="24" s="1"/>
  <c r="J130" i="24" s="1"/>
  <c r="H131" i="24"/>
  <c r="I131" i="24" s="1"/>
  <c r="J131" i="24" s="1"/>
  <c r="H133" i="24"/>
  <c r="I133" i="24" s="1"/>
  <c r="J133" i="24" s="1"/>
  <c r="H132" i="24"/>
  <c r="I132" i="24" s="1"/>
  <c r="J132" i="24" s="1"/>
  <c r="H129" i="24"/>
  <c r="H100" i="24" l="1"/>
  <c r="I100" i="24" s="1"/>
  <c r="J100" i="24" s="1"/>
  <c r="H99" i="24"/>
  <c r="I99" i="24" s="1"/>
  <c r="J99" i="24" s="1"/>
  <c r="H108" i="24"/>
  <c r="I108" i="24" s="1"/>
  <c r="J108" i="24" s="1"/>
  <c r="H106" i="24"/>
  <c r="H86" i="24" l="1"/>
  <c r="I86" i="24" s="1"/>
  <c r="J86" i="24" s="1"/>
  <c r="H85" i="24"/>
  <c r="H98" i="24"/>
  <c r="H80" i="24" l="1"/>
  <c r="H68" i="24" l="1"/>
  <c r="I68" i="24" s="1"/>
  <c r="J68" i="24" s="1"/>
  <c r="H67" i="24"/>
  <c r="I67" i="24" s="1"/>
  <c r="J67" i="24" s="1"/>
  <c r="H88" i="8"/>
  <c r="H89" i="8" s="1"/>
  <c r="H91" i="8" s="1"/>
  <c r="H76" i="8"/>
  <c r="H77" i="8" s="1"/>
  <c r="H79" i="8" s="1"/>
  <c r="H66" i="24" l="1"/>
  <c r="I66" i="24" s="1"/>
  <c r="J66" i="24" s="1"/>
  <c r="H65" i="24"/>
  <c r="I65" i="24" s="1"/>
  <c r="J65" i="24" s="1"/>
  <c r="H64" i="24"/>
  <c r="I64" i="24" s="1"/>
  <c r="J64" i="24" s="1"/>
  <c r="H45" i="24"/>
  <c r="H46" i="24"/>
  <c r="H70" i="8"/>
  <c r="H82" i="8"/>
  <c r="H53" i="24"/>
  <c r="H38" i="24"/>
  <c r="H32" i="24"/>
  <c r="I39" i="24"/>
  <c r="J39" i="24" s="1"/>
  <c r="H824" i="8"/>
  <c r="H850" i="8"/>
  <c r="H874" i="8"/>
  <c r="H875" i="8" s="1"/>
  <c r="H878" i="8" s="1"/>
  <c r="H822" i="8"/>
  <c r="H823" i="8" s="1"/>
  <c r="H826" i="8" s="1"/>
  <c r="H848" i="8"/>
  <c r="H849" i="8" s="1"/>
  <c r="H852" i="8" s="1"/>
  <c r="H863" i="8"/>
  <c r="H861" i="8"/>
  <c r="H862" i="8" s="1"/>
  <c r="H865" i="8" s="1"/>
  <c r="H876" i="8"/>
  <c r="H24" i="24" l="1"/>
  <c r="H23" i="24"/>
  <c r="H877" i="8"/>
  <c r="H869" i="8" s="1"/>
  <c r="H215" i="24"/>
  <c r="I215" i="24" s="1"/>
  <c r="J215" i="24" s="1"/>
  <c r="H22" i="24"/>
  <c r="H213" i="24"/>
  <c r="I213" i="24" s="1"/>
  <c r="J213" i="24" s="1"/>
  <c r="H851" i="8"/>
  <c r="H853" i="8" s="1"/>
  <c r="H864" i="8"/>
  <c r="H866" i="8" s="1"/>
  <c r="H825" i="8"/>
  <c r="H827" i="8" s="1"/>
  <c r="H211" i="24" l="1"/>
  <c r="I211" i="24" s="1"/>
  <c r="J211" i="24" s="1"/>
  <c r="H214" i="24"/>
  <c r="I214" i="24" s="1"/>
  <c r="J214" i="24" s="1"/>
  <c r="H879" i="8"/>
  <c r="H817" i="8"/>
  <c r="H856" i="8"/>
  <c r="H843" i="8"/>
  <c r="I254" i="24"/>
  <c r="J254" i="24" s="1"/>
  <c r="I22" i="24"/>
  <c r="I23" i="24"/>
  <c r="I24" i="24"/>
  <c r="I29" i="24"/>
  <c r="J29" i="24" s="1"/>
  <c r="I32" i="24"/>
  <c r="J32" i="24" s="1"/>
  <c r="I33" i="24"/>
  <c r="J33" i="24" s="1"/>
  <c r="I38" i="24"/>
  <c r="J38" i="24" s="1"/>
  <c r="I40" i="24"/>
  <c r="J40" i="24" s="1"/>
  <c r="I42" i="24"/>
  <c r="J42" i="24" s="1"/>
  <c r="I41" i="24"/>
  <c r="J41" i="24" s="1"/>
  <c r="I45" i="24"/>
  <c r="J45" i="24" s="1"/>
  <c r="I53" i="24"/>
  <c r="I46" i="24"/>
  <c r="J46" i="24" s="1"/>
  <c r="H156" i="8"/>
  <c r="H157" i="8"/>
  <c r="H77" i="24"/>
  <c r="I77" i="24" s="1"/>
  <c r="J77" i="24" s="1"/>
  <c r="I98" i="24"/>
  <c r="J98" i="24" s="1"/>
  <c r="I80" i="24"/>
  <c r="J80" i="24" s="1"/>
  <c r="I85" i="24"/>
  <c r="J85" i="24" s="1"/>
  <c r="H355" i="8"/>
  <c r="H356" i="8"/>
  <c r="H444" i="8"/>
  <c r="H445" i="8" s="1"/>
  <c r="H448" i="8" s="1"/>
  <c r="H446" i="8"/>
  <c r="I106" i="24"/>
  <c r="J106" i="24" s="1"/>
  <c r="H463" i="8"/>
  <c r="H464" i="8" s="1"/>
  <c r="H466" i="8" s="1"/>
  <c r="I129" i="24"/>
  <c r="J129" i="24" s="1"/>
  <c r="H112" i="24"/>
  <c r="I112" i="24" s="1"/>
  <c r="J112" i="24" s="1"/>
  <c r="I153" i="24"/>
  <c r="J153" i="24" s="1"/>
  <c r="H171" i="24"/>
  <c r="I171" i="24" s="1"/>
  <c r="J171" i="24" s="1"/>
  <c r="I162" i="24"/>
  <c r="J162" i="24" s="1"/>
  <c r="H255" i="24"/>
  <c r="I255" i="24" s="1"/>
  <c r="J255" i="24" s="1"/>
  <c r="J53" i="24" l="1"/>
  <c r="J137" i="24"/>
  <c r="J24" i="24"/>
  <c r="J23" i="24"/>
  <c r="J22" i="24"/>
  <c r="H87" i="24"/>
  <c r="I87" i="24" s="1"/>
  <c r="J87" i="24" s="1"/>
  <c r="H358" i="8"/>
  <c r="H71" i="24"/>
  <c r="I71" i="24" s="1"/>
  <c r="J71" i="24" s="1"/>
  <c r="H159" i="8"/>
  <c r="J49" i="24"/>
  <c r="H27" i="24"/>
  <c r="I27" i="24" s="1"/>
  <c r="H158" i="8"/>
  <c r="H357" i="8"/>
  <c r="H348" i="8" s="1"/>
  <c r="H452" i="8"/>
  <c r="H447" i="8"/>
  <c r="H449" i="8" s="1"/>
  <c r="H110" i="24"/>
  <c r="I110" i="24" s="1"/>
  <c r="J110" i="24" s="1"/>
  <c r="J163" i="24"/>
  <c r="H39" i="5" l="1"/>
  <c r="J54" i="24"/>
  <c r="J27" i="24"/>
  <c r="J165" i="24"/>
  <c r="H359" i="8"/>
  <c r="H160" i="8"/>
  <c r="H141" i="8"/>
  <c r="H440" i="8"/>
  <c r="G39" i="5" l="1"/>
  <c r="J34" i="24"/>
  <c r="J56" i="24" s="1"/>
  <c r="E22" i="5"/>
  <c r="F39" i="5" l="1"/>
  <c r="E18" i="5"/>
  <c r="J264" i="24" l="1"/>
  <c r="I276" i="24"/>
  <c r="J276" i="24" s="1"/>
  <c r="I291" i="24"/>
  <c r="J291" i="24" s="1"/>
  <c r="I218" i="24"/>
  <c r="J218" i="24" s="1"/>
  <c r="J347" i="24"/>
  <c r="J324" i="24"/>
  <c r="L39" i="5" l="1"/>
  <c r="J241" i="24"/>
  <c r="J266" i="24" s="1"/>
  <c r="J307" i="24"/>
  <c r="E28" i="5"/>
  <c r="E32" i="5"/>
  <c r="L35" i="5" l="1"/>
  <c r="G35" i="5"/>
  <c r="H35" i="5"/>
  <c r="I35" i="5"/>
  <c r="F35" i="5"/>
  <c r="I39" i="5"/>
  <c r="E30" i="5"/>
  <c r="E24" i="5"/>
  <c r="J309" i="24"/>
  <c r="E26" i="5" l="1"/>
  <c r="H176" i="8" l="1"/>
  <c r="H178" i="8" s="1"/>
  <c r="H163" i="8" s="1"/>
  <c r="H72" i="24" l="1"/>
  <c r="I72" i="24" s="1"/>
  <c r="J72" i="24" s="1"/>
  <c r="H179" i="8"/>
  <c r="H180" i="8" s="1"/>
  <c r="J117" i="24" l="1"/>
  <c r="J120" i="24" s="1"/>
  <c r="J350" i="24" s="1"/>
  <c r="J39" i="5" l="1"/>
  <c r="J35" i="5"/>
  <c r="E20" i="5"/>
  <c r="K35" i="5" l="1"/>
  <c r="K39" i="5"/>
  <c r="E35" i="5"/>
  <c r="L36" i="5" s="1"/>
  <c r="E39" i="5"/>
  <c r="J40" i="5" s="1"/>
  <c r="C32" i="5" l="1"/>
  <c r="G36" i="5"/>
  <c r="J36" i="5"/>
  <c r="K40" i="5"/>
  <c r="C18" i="5"/>
  <c r="C20" i="5"/>
  <c r="C22" i="5"/>
  <c r="K36" i="5"/>
  <c r="C30" i="5"/>
  <c r="I36" i="5"/>
  <c r="F36" i="5"/>
  <c r="C24" i="5"/>
  <c r="C28" i="5"/>
  <c r="C26" i="5"/>
  <c r="H36" i="5"/>
  <c r="H40" i="5"/>
  <c r="L40" i="5"/>
  <c r="G40" i="5"/>
  <c r="F40" i="5"/>
  <c r="I40" i="5"/>
  <c r="C35" i="5" l="1"/>
</calcChain>
</file>

<file path=xl/sharedStrings.xml><?xml version="1.0" encoding="utf-8"?>
<sst xmlns="http://schemas.openxmlformats.org/spreadsheetml/2006/main" count="6174" uniqueCount="1161">
  <si>
    <t>Código</t>
  </si>
  <si>
    <t>Descrição</t>
  </si>
  <si>
    <t>02.00.000</t>
  </si>
  <si>
    <t>04.00.000</t>
  </si>
  <si>
    <t>06.00.000</t>
  </si>
  <si>
    <t>CÓDIGO</t>
  </si>
  <si>
    <t>FONTE</t>
  </si>
  <si>
    <t>SERVIÇOS PRELIMINARES</t>
  </si>
  <si>
    <t>07.00.000</t>
  </si>
  <si>
    <t>10.00.000</t>
  </si>
  <si>
    <t>Unidade</t>
  </si>
  <si>
    <t>Custo Unit.</t>
  </si>
  <si>
    <t>09.00.000</t>
  </si>
  <si>
    <t>13.00.000</t>
  </si>
  <si>
    <t>PREÇO TOTAL DOS SERVIÇOS (CUSTO TOTAL + BDI)</t>
  </si>
  <si>
    <t>MÊS 1</t>
  </si>
  <si>
    <t>MÊS 2</t>
  </si>
  <si>
    <t>A</t>
  </si>
  <si>
    <t>B</t>
  </si>
  <si>
    <t>% MENSAL</t>
  </si>
  <si>
    <t>DESCRIÇÃO DA ETAPA</t>
  </si>
  <si>
    <t>PERCENTUAL DA ETAPA</t>
  </si>
  <si>
    <t>ETAPA</t>
  </si>
  <si>
    <t>CUSTO DA ETAPA</t>
  </si>
  <si>
    <t>COMPOSIÇÕES ANALÍTICAS</t>
  </si>
  <si>
    <t>QUANTIDADE:</t>
  </si>
  <si>
    <t xml:space="preserve">   </t>
  </si>
  <si>
    <t>MÊS 3</t>
  </si>
  <si>
    <t>UNIDADE</t>
  </si>
  <si>
    <t>UNIVERSIDADE DE BRASÍLIA</t>
  </si>
  <si>
    <t>SECRETARIA DE INFRAESTRUTURA</t>
  </si>
  <si>
    <t>CRONOGRAMA FÍSICO-FINANCEIRO</t>
  </si>
  <si>
    <t xml:space="preserve">UN    </t>
  </si>
  <si>
    <t xml:space="preserve">M2    </t>
  </si>
  <si>
    <t xml:space="preserve">M     </t>
  </si>
  <si>
    <t xml:space="preserve">KG    </t>
  </si>
  <si>
    <t xml:space="preserve">L     </t>
  </si>
  <si>
    <t xml:space="preserve">CJ    </t>
  </si>
  <si>
    <t xml:space="preserve">310ML </t>
  </si>
  <si>
    <t>SERVENTE COM ENCARGOS COMPLEMENTARES</t>
  </si>
  <si>
    <t>H</t>
  </si>
  <si>
    <t>PREÇO TOTAL</t>
  </si>
  <si>
    <t>AUXILIAR DE ELETRICISTA COM ENCARGOS COMPLEMENTARES</t>
  </si>
  <si>
    <t>AUXILIAR DE ENCANADOR OU BOMBEIRO HIDRÁULICO COM ENCARGOS COMPLEMENTARES</t>
  </si>
  <si>
    <t>AUXILIAR DE SERRALHEIRO COM ENCARGOS COMPLEMENTARES</t>
  </si>
  <si>
    <t>AZULEJISTA OU LADRILHISTA COM ENCARGOS COMPLEMENTARES</t>
  </si>
  <si>
    <t>CARPINTEIRO DE FORMAS COM ENCARGOS COMPLEMENTARES</t>
  </si>
  <si>
    <t>ELETRICISTA COM ENCARGOS COMPLEMENTARES</t>
  </si>
  <si>
    <t>ENCANADOR OU BOMBEIRO HIDRÁULICO COM ENCARGOS COMPLEMENTARES</t>
  </si>
  <si>
    <t>PEDREIRO COM ENCARGOS COMPLEMENTARES</t>
  </si>
  <si>
    <t>AJUDANTE ESPECIALIZADO COM ENCARGOS COMPLEMENTARES</t>
  </si>
  <si>
    <t>SERRALHEIRO COM ENCARGOS COMPLEMENTARES</t>
  </si>
  <si>
    <t>DESCRIÇÃO</t>
  </si>
  <si>
    <t>CUSTO UNIT.</t>
  </si>
  <si>
    <t>CUSTO TOTAL</t>
  </si>
  <si>
    <t>CUSTO (mão-de-obra):</t>
  </si>
  <si>
    <t>CUSTO (material):</t>
  </si>
  <si>
    <t>CUSTO TOTAL UNIT.:</t>
  </si>
  <si>
    <t>CUSTO TOTAL:</t>
  </si>
  <si>
    <t>ENDEREÇO:</t>
  </si>
  <si>
    <t>BDI:</t>
  </si>
  <si>
    <t>Preço Total</t>
  </si>
  <si>
    <t>Quant.</t>
  </si>
  <si>
    <t>M</t>
  </si>
  <si>
    <t>UN</t>
  </si>
  <si>
    <t>KG</t>
  </si>
  <si>
    <t>M2</t>
  </si>
  <si>
    <t>M3</t>
  </si>
  <si>
    <t>ELETRODUTO RÍGIDO ROSCÁVEL, PVC, DN 25 MM (3/4"), PARA CIRCUITOS TERMINAIS, INSTALADO EM LAJE - FORNECIMENTO E INSTALAÇÃO. AF_12/2015</t>
  </si>
  <si>
    <t>CABO DE COBRE FLEXÍVEL ISOLADO, 4 MM², ANTI-CHAMA 450/750 V, PARA CIRCUITOS TERMINAIS - FORNECIMENTO E INSTALAÇÃO. AF_12/2015</t>
  </si>
  <si>
    <t>SUPORTE PARAFUSADO COM PLACA DE ENCAIXE 4" X 2" MÉDIO (1,30 M DO PISO) PARA PONTO ELÉTRICO - FORNECIMENTO E INSTALAÇÃO. AF_12/2015</t>
  </si>
  <si>
    <t>INTERRUPTOR PARALELO (1 MÓDULO), 10A/250V, SEM SUPORTE E SEM PLACA - FORNECIMENTO E INSTALAÇÃO. AF_12/2015</t>
  </si>
  <si>
    <t>INTERRUPTOR BIPOLAR (1 MÓDULO), 10A/250V, SEM SUPORTE E SEM PLACA - FORNECIMENTO E INSTALAÇÃO. AF_09/2017</t>
  </si>
  <si>
    <t>T</t>
  </si>
  <si>
    <t>AJUDANTE DE CARPINTEIRO COM ENCARGOS COMPLEMENTARES</t>
  </si>
  <si>
    <t>CARPINTEIRO DE ESQUADRIA COM ENCARGOS COMPLEMENTARES</t>
  </si>
  <si>
    <t>ELETROTÉCNICO COM ENCARGOS COMPLEMENTARES</t>
  </si>
  <si>
    <t>MARMORISTA/GRANITEIRO COM ENCARGOS COMPLEMENTARES</t>
  </si>
  <si>
    <t>MONTADOR (TUBO AÇO/EQUIPAMENTOS) COM ENCARGOS COMPLEMENTARES</t>
  </si>
  <si>
    <t>MONTADOR ELETROMECÃNICO COM ENCARGOS COMPLEMENTARES</t>
  </si>
  <si>
    <t>ENGENHEIRO CIVIL DE OBRA SENIOR COM ENCARGOS COMPLEMENTARES</t>
  </si>
  <si>
    <t>Referên.</t>
  </si>
  <si>
    <t>OBJETO:</t>
  </si>
  <si>
    <t>DATA:</t>
  </si>
  <si>
    <t>REF. CUSTO INSUMOS:</t>
  </si>
  <si>
    <t>Conforme Resolução nº 0013/2016 do Decanato de Administração</t>
  </si>
  <si>
    <t>PREÇO DA ETAPA</t>
  </si>
  <si>
    <t>SINAPI</t>
  </si>
  <si>
    <t>CANTEIRO DE OBRAS</t>
  </si>
  <si>
    <t>02.01.000</t>
  </si>
  <si>
    <t>04.01.000</t>
  </si>
  <si>
    <t xml:space="preserve">                                                                                                      </t>
  </si>
  <si>
    <t>07.02.000</t>
  </si>
  <si>
    <t>09.02.000</t>
  </si>
  <si>
    <t>SERVIÇOS COMPLEMENTARES</t>
  </si>
  <si>
    <t>02.01.100</t>
  </si>
  <si>
    <t>ARQUITETURA E ELEMENTOS DE URBANISMO</t>
  </si>
  <si>
    <t>ARQUITETURA</t>
  </si>
  <si>
    <t>INSTALAÇÕES ELÉTRICAS E ELETRÔNICAS</t>
  </si>
  <si>
    <t>06.01.000</t>
  </si>
  <si>
    <t>06.09.000</t>
  </si>
  <si>
    <t>INSTALAÇÕES MECÂNICAS E DE UTILIDADES</t>
  </si>
  <si>
    <t>TOTAIS (09.00.000)</t>
  </si>
  <si>
    <t>SERVIÇOS AUXILIARES E ADMINISTRATIVOS</t>
  </si>
  <si>
    <t>09.04.000</t>
  </si>
  <si>
    <t>Para obras de construção civil, reforma e/ou ampliação</t>
  </si>
  <si>
    <t>Para fornecimento de materiais e equipamentos em obras de construção, reforma e/ou ampliação</t>
  </si>
  <si>
    <t>02.04.000</t>
  </si>
  <si>
    <t>TERRAPLANAGEM</t>
  </si>
  <si>
    <t>CENTRO DE PLANEJAMENTO OSCAR NIEMEYER</t>
  </si>
  <si>
    <t>PREÇO MENSAL</t>
  </si>
  <si>
    <t>MÊS 4</t>
  </si>
  <si>
    <t>02.04.100</t>
  </si>
  <si>
    <t>05.00.000</t>
  </si>
  <si>
    <t>05.01.000</t>
  </si>
  <si>
    <t>05.04.000</t>
  </si>
  <si>
    <t>INSTALAÇÕES HIDRÁULICAS E SANITÁRIAS</t>
  </si>
  <si>
    <t>08.00.000</t>
  </si>
  <si>
    <t>08.01.000</t>
  </si>
  <si>
    <t>TOTAIS (08.00.000)</t>
  </si>
  <si>
    <t>INSTALAÇÕES DE PREVENÇÃO E COMBATE A INCÊNDIO</t>
  </si>
  <si>
    <t>09.02.101</t>
  </si>
  <si>
    <t>SUBTOTAIS (09.02.000)</t>
  </si>
  <si>
    <t>LIMPEZA DE OBRAS</t>
  </si>
  <si>
    <t>09.04.101</t>
  </si>
  <si>
    <t>COMO CONSTRUÍDO (AS-BUILT)</t>
  </si>
  <si>
    <t>SUBTOTAIS (09.04.000)</t>
  </si>
  <si>
    <t>10.01.000</t>
  </si>
  <si>
    <t>SUBTOTAIS (10.01.000)</t>
  </si>
  <si>
    <t>TOTAIS (10.00.000)</t>
  </si>
  <si>
    <t>PESSOAL</t>
  </si>
  <si>
    <t xml:space="preserve">Construções Provisórias </t>
  </si>
  <si>
    <t>02.01.200</t>
  </si>
  <si>
    <t>Ligações Provisórias</t>
  </si>
  <si>
    <t>02.01.400</t>
  </si>
  <si>
    <t>Proteção e sinalização</t>
  </si>
  <si>
    <t>04.01.700</t>
  </si>
  <si>
    <t>Acabamentos e arremates</t>
  </si>
  <si>
    <t>04.01.800</t>
  </si>
  <si>
    <t>Equipamentos e acessórios</t>
  </si>
  <si>
    <t>PLANILHA ORÇAMENTÁRIA</t>
  </si>
  <si>
    <t>Planilha Orçamentária</t>
  </si>
  <si>
    <t>1. Orçamento sintético .........................................................................................................</t>
  </si>
  <si>
    <t>2. Composições analíticas ..................................................................................................</t>
  </si>
  <si>
    <t>3. Pesquisas de mercado ....................................................................................................</t>
  </si>
  <si>
    <t>4. Memorial de quantitativos ..............................................................................................</t>
  </si>
  <si>
    <t>7. Composição do BDI .........................................................................................................</t>
  </si>
  <si>
    <t>8. Composição dos encargos sociais ....................................................................................</t>
  </si>
  <si>
    <t>COMPOSIÇÃO DE BDI</t>
  </si>
  <si>
    <t>Fórmula de cálculo:</t>
  </si>
  <si>
    <t>BDI NORMAL - OBRAS DE CONSTRUÇÃO CIVIL, REFORMA E/OU AMPLIAÇÕES</t>
  </si>
  <si>
    <t>ITEM</t>
  </si>
  <si>
    <t>VALOR ADOTADO</t>
  </si>
  <si>
    <t>Administração central</t>
  </si>
  <si>
    <t>Despesas financeiras</t>
  </si>
  <si>
    <t>C</t>
  </si>
  <si>
    <t>Seguros e garantias</t>
  </si>
  <si>
    <t>D</t>
  </si>
  <si>
    <t>ISS (PMNF)</t>
  </si>
  <si>
    <t>PIS</t>
  </si>
  <si>
    <t>COFINS</t>
  </si>
  <si>
    <t>Total D</t>
  </si>
  <si>
    <t>E</t>
  </si>
  <si>
    <t>Lucro</t>
  </si>
  <si>
    <t>R</t>
  </si>
  <si>
    <t>Risco</t>
  </si>
  <si>
    <t>CPRB</t>
  </si>
  <si>
    <t>RESULTADO BDI NORMAL</t>
  </si>
  <si>
    <t>BDI DIFERENCIADO - FORNECIMENTO DE MATERIAIS E EQUIPAMENTOS</t>
  </si>
  <si>
    <t>ENCARGOS SOCIAIS</t>
  </si>
  <si>
    <t>Todos os custos de mão-de-obra utilizados nesse orçamento têm como referência o SINAPI. Os encargos sociais, portanto, são calculados de acordo com a metodologia dessa tabela, disponível em: http://www.caixa.gov.br/Downloads/sinapi-encargos-sociais-sem-desoneracao/SINAPI_Encargos_Sociais_A_PARTIR_DE_AGOSTO_2017.pdf</t>
  </si>
  <si>
    <t>HORISTAS</t>
  </si>
  <si>
    <t>MENSALISTAS</t>
  </si>
  <si>
    <t>A.</t>
  </si>
  <si>
    <t>ENCARGOS SOCIAIS BÁSICOS</t>
  </si>
  <si>
    <t>A.1</t>
  </si>
  <si>
    <t>INSS</t>
  </si>
  <si>
    <t>A.2</t>
  </si>
  <si>
    <t>SESI</t>
  </si>
  <si>
    <t>A.3</t>
  </si>
  <si>
    <t>SENAI</t>
  </si>
  <si>
    <t>A.4</t>
  </si>
  <si>
    <t>INCRA</t>
  </si>
  <si>
    <t>A.5</t>
  </si>
  <si>
    <t>SEBRAE</t>
  </si>
  <si>
    <t>A.6</t>
  </si>
  <si>
    <t>Salário educação</t>
  </si>
  <si>
    <t>A.7</t>
  </si>
  <si>
    <t>Seguro contra acidentes de trabalho</t>
  </si>
  <si>
    <t>A.8</t>
  </si>
  <si>
    <t>FGTS</t>
  </si>
  <si>
    <t>A.9</t>
  </si>
  <si>
    <t>SECONCI</t>
  </si>
  <si>
    <t>TOTAL A</t>
  </si>
  <si>
    <t>B.</t>
  </si>
  <si>
    <t>ENCARGOS TRABALHISTAS</t>
  </si>
  <si>
    <t>B.1</t>
  </si>
  <si>
    <t>Repouso semanal remunerado</t>
  </si>
  <si>
    <t>Não incide</t>
  </si>
  <si>
    <t>B.2</t>
  </si>
  <si>
    <t>Feriados</t>
  </si>
  <si>
    <t>B.3</t>
  </si>
  <si>
    <t>Auxílio enfermidade</t>
  </si>
  <si>
    <t>B.4</t>
  </si>
  <si>
    <t>13o salário</t>
  </si>
  <si>
    <t>B.5</t>
  </si>
  <si>
    <t>Licença paternidade</t>
  </si>
  <si>
    <t>B.6</t>
  </si>
  <si>
    <t>Faltas justificadas</t>
  </si>
  <si>
    <t>B.7</t>
  </si>
  <si>
    <t>Dias de chuvas</t>
  </si>
  <si>
    <t>B.8</t>
  </si>
  <si>
    <t>Auxílio acidente de trabalho</t>
  </si>
  <si>
    <t>B.9</t>
  </si>
  <si>
    <t>Férias gozadas</t>
  </si>
  <si>
    <t>B.10</t>
  </si>
  <si>
    <t>Salário maternidade</t>
  </si>
  <si>
    <t>TOTAL B</t>
  </si>
  <si>
    <t>C.</t>
  </si>
  <si>
    <t>ENCARGOS INDENIZATÓRIOS</t>
  </si>
  <si>
    <t>C.1</t>
  </si>
  <si>
    <t>Aviso prévio indenizado</t>
  </si>
  <si>
    <t>C.2</t>
  </si>
  <si>
    <t>Aviso prévio trabalhado</t>
  </si>
  <si>
    <t>C.3</t>
  </si>
  <si>
    <t>Férias indenizadas</t>
  </si>
  <si>
    <t>C.4</t>
  </si>
  <si>
    <t>Depósito rescisão sem justa causa</t>
  </si>
  <si>
    <t>C.5</t>
  </si>
  <si>
    <t>Indenização adicional</t>
  </si>
  <si>
    <t>TOTAL C</t>
  </si>
  <si>
    <t>D.</t>
  </si>
  <si>
    <t>INCIDÊNCIAS CUMULATIVAS</t>
  </si>
  <si>
    <t>D.1</t>
  </si>
  <si>
    <t>Reincidência do grupo A sobre o grupo B</t>
  </si>
  <si>
    <t>D.2</t>
  </si>
  <si>
    <t>Reincidência do grupo A sobre aviso prévio trabalhado e reincidência do FGTS sobre aviso prévio trabalhado</t>
  </si>
  <si>
    <t>TOTAL D</t>
  </si>
  <si>
    <t>(A+B+C+D)</t>
  </si>
  <si>
    <t>TOTAL</t>
  </si>
  <si>
    <t>02.01.101</t>
  </si>
  <si>
    <t>SINAPI INSUMO</t>
  </si>
  <si>
    <t>Locação de container 2,30 x 6,00 m, completo, para escritório, com 1 sanitário, sem divisórias internas</t>
  </si>
  <si>
    <t>mês</t>
  </si>
  <si>
    <t>Locação de container 2,30 x 6,00 m, completo, para almoxarifado, sem sanitário e sem divisórias internas</t>
  </si>
  <si>
    <t>Locação de container 2,30 x 4,30 m, para sanitário, com 3 bacias, 4 chuveiros, 1 lavatório e 1 mictório</t>
  </si>
  <si>
    <t>02.01.102</t>
  </si>
  <si>
    <t>02.01.105</t>
  </si>
  <si>
    <t>ORSE</t>
  </si>
  <si>
    <t>QUANT.</t>
  </si>
  <si>
    <t>02.01.205</t>
  </si>
  <si>
    <t>unidade</t>
  </si>
  <si>
    <t>02.01.401</t>
  </si>
  <si>
    <t>m2</t>
  </si>
  <si>
    <t>02.01.404</t>
  </si>
  <si>
    <t>BDI unitário</t>
  </si>
  <si>
    <t>Preço Unit.</t>
  </si>
  <si>
    <t>SUBTOTAL (02.01.000)</t>
  </si>
  <si>
    <t>SUBTOTAL (02.04.000)</t>
  </si>
  <si>
    <t>Limpeza e preparo de área</t>
  </si>
  <si>
    <t>m3</t>
  </si>
  <si>
    <t>TOTAL (02.00.000)</t>
  </si>
  <si>
    <t>04.01.100</t>
  </si>
  <si>
    <t>Paredes</t>
  </si>
  <si>
    <t>Contraverga moldada in loco em concreto para janelas com mais de 1,5m de vão</t>
  </si>
  <si>
    <t>Fixação (encunhamento) de alvenaria de vedação com espuma de poliuretano expansiva</t>
  </si>
  <si>
    <t>m</t>
  </si>
  <si>
    <t>Parede com placas de gesso acartonado (drywall), para uso interno, com duas faces simples, com vãos</t>
  </si>
  <si>
    <t>04.01.200</t>
  </si>
  <si>
    <t>Esquadrias</t>
  </si>
  <si>
    <t>SBC</t>
  </si>
  <si>
    <t>COTAÇÃO</t>
  </si>
  <si>
    <t>04.01.510</t>
  </si>
  <si>
    <t>Revestimentos de piso</t>
  </si>
  <si>
    <t>04.01.530</t>
  </si>
  <si>
    <t>Revestimentos de paredes</t>
  </si>
  <si>
    <t>Chapisco aplicado em paredes internas, com colher de pedreiro, argamassa traço 1:3 com preparo mecânico</t>
  </si>
  <si>
    <t xml:space="preserve">Emboço/massa única, traço 1:2:8, preparo mecânico, aplicado manualmente </t>
  </si>
  <si>
    <t>04.01.532</t>
  </si>
  <si>
    <t>04.01.560</t>
  </si>
  <si>
    <t>Pinturas</t>
  </si>
  <si>
    <t>Aplicação e lixamento de massa látex em paredes, duas demãos</t>
  </si>
  <si>
    <t>Aplicação e lixamento de massa látex em teto duas demãos</t>
  </si>
  <si>
    <t>Aplicação de fundo selador acrílico em paredes, uma demão</t>
  </si>
  <si>
    <t>Aplicação manual de tinta látex acrílica paredes, duas demãos</t>
  </si>
  <si>
    <t>SUBTOTAL (04.01.000)</t>
  </si>
  <si>
    <t>TOTAL (04.00.000)</t>
  </si>
  <si>
    <t>05.01.200</t>
  </si>
  <si>
    <t>Tubulações e conexões de PVC rígido</t>
  </si>
  <si>
    <t>Tubo de PVC soldável, DN 25mm, para água fria, fornecimento e instalação</t>
  </si>
  <si>
    <t>Adaptador curto com bolsa e rosca para registro, PVC soldável, DN 25mm - 3/4", fornecimento e instalação</t>
  </si>
  <si>
    <t>Joelho 90 graus com bucha de latão, PVC, soldável, DN 25 x 3/4", fornecimento e instalação</t>
  </si>
  <si>
    <t>Tê de PVC soldável, com bucha latão na bolsa central, 25mm - 3/4", fornecimento e instalação</t>
  </si>
  <si>
    <t>SUBTOTAL (05.03.000)</t>
  </si>
  <si>
    <t>Tubulações e conexões de PVC</t>
  </si>
  <si>
    <t>SUBTOTAL (05.04.000)</t>
  </si>
  <si>
    <t>Tubo de PVC, série normal, esgoto predial, DN 50mm, fornecimento e instalação</t>
  </si>
  <si>
    <t>Tubo de PVC, série normal, esgoto predial, DN 100mm, fornecimento e instalação</t>
  </si>
  <si>
    <t>Joelho 45 graus, PVC, esgoto predial, DN 50mm, fornecimento e instalação</t>
  </si>
  <si>
    <t>Joelho 90 graus, PVC, esgoto predial, DN 50mm, fornecimento e instalação</t>
  </si>
  <si>
    <t>Joelho 90 graus, PVC, esgoto predial, DN 100mm, fornecimento e instalação</t>
  </si>
  <si>
    <t>05.04.800</t>
  </si>
  <si>
    <t>Acessórios</t>
  </si>
  <si>
    <t>TOTAL (05.00.000)</t>
  </si>
  <si>
    <t>06.01.300</t>
  </si>
  <si>
    <t>Redes em média e baixa tensão</t>
  </si>
  <si>
    <t>Disjuntor monopolar tipo DIN, corrente nominal 16A, fornecimento e instalação</t>
  </si>
  <si>
    <t>06.01.400</t>
  </si>
  <si>
    <t>Iluminação e tomadas</t>
  </si>
  <si>
    <t>SUBTOTAL (06.01.000)</t>
  </si>
  <si>
    <t>Certificação de pontos de cabeamento</t>
  </si>
  <si>
    <t>SUBTOTAL (06.09.000)</t>
  </si>
  <si>
    <t>06.09.001</t>
  </si>
  <si>
    <t>06.09.013</t>
  </si>
  <si>
    <t>TOTAL (06.00.000)</t>
  </si>
  <si>
    <t>SUBTOTAL (07.02.000)</t>
  </si>
  <si>
    <t>TOTAL (07.00.000)</t>
  </si>
  <si>
    <t>04.01.550</t>
  </si>
  <si>
    <t>Revestimento de forro</t>
  </si>
  <si>
    <t>Quantidade Unitária</t>
  </si>
  <si>
    <t>Quantidade Total</t>
  </si>
  <si>
    <t>Q</t>
  </si>
  <si>
    <t>Comp.</t>
  </si>
  <si>
    <t>Largura</t>
  </si>
  <si>
    <t>Altura</t>
  </si>
  <si>
    <t>Área</t>
  </si>
  <si>
    <t>Volume</t>
  </si>
  <si>
    <t>Extensão</t>
  </si>
  <si>
    <t>(m²)</t>
  </si>
  <si>
    <t>(m³)</t>
  </si>
  <si>
    <t>(m)</t>
  </si>
  <si>
    <t>Total do serviço</t>
  </si>
  <si>
    <t>02.04.402</t>
  </si>
  <si>
    <t>Referência</t>
  </si>
  <si>
    <t>02.01.202.01</t>
  </si>
  <si>
    <t>04.01.102.02</t>
  </si>
  <si>
    <t>04.01.102.05</t>
  </si>
  <si>
    <t>04.01.121.01</t>
  </si>
  <si>
    <t>04.01.121.02</t>
  </si>
  <si>
    <t>04.01.531.02</t>
  </si>
  <si>
    <t>04.01.561.01</t>
  </si>
  <si>
    <t>04.01.561.02</t>
  </si>
  <si>
    <t>04.01.561.03</t>
  </si>
  <si>
    <t>07.02.200</t>
  </si>
  <si>
    <t>Condicionadores</t>
  </si>
  <si>
    <t>Rede de dutos</t>
  </si>
  <si>
    <t>07.02.801.01</t>
  </si>
  <si>
    <t>07.02.801.02</t>
  </si>
  <si>
    <t>07.02.801.03</t>
  </si>
  <si>
    <t>07.02.801.04</t>
  </si>
  <si>
    <t>07.02.801.05</t>
  </si>
  <si>
    <t>07.02.801.06</t>
  </si>
  <si>
    <t>07.02.500</t>
  </si>
  <si>
    <t>Equipamentos auxiliares</t>
  </si>
  <si>
    <t>CODIGO</t>
  </si>
  <si>
    <t>MATERIAL</t>
  </si>
  <si>
    <t xml:space="preserve">UN </t>
  </si>
  <si>
    <t xml:space="preserve">EMPRESA  </t>
  </si>
  <si>
    <t>PREÇO</t>
  </si>
  <si>
    <t>CNPJ</t>
  </si>
  <si>
    <t>DATA</t>
  </si>
  <si>
    <t>TIPO</t>
  </si>
  <si>
    <t>04.01.701.01</t>
  </si>
  <si>
    <t>04.01.701.02</t>
  </si>
  <si>
    <t>05.01.201.01</t>
  </si>
  <si>
    <t>05.01.202.04</t>
  </si>
  <si>
    <t>05.01.207.01</t>
  </si>
  <si>
    <t>05.01.207.02</t>
  </si>
  <si>
    <t>05.04.301.01</t>
  </si>
  <si>
    <t>05.04.301.02</t>
  </si>
  <si>
    <t>05.04.301.04</t>
  </si>
  <si>
    <t>05.04.305.02</t>
  </si>
  <si>
    <t>05.04.305.05</t>
  </si>
  <si>
    <t>05.04.305.07</t>
  </si>
  <si>
    <t>05.04.317.01</t>
  </si>
  <si>
    <t>05.04.801.01</t>
  </si>
  <si>
    <t>06.01.301.01</t>
  </si>
  <si>
    <t>06.01.304.01</t>
  </si>
  <si>
    <t>06.01.304.02</t>
  </si>
  <si>
    <t>06.01.304.03</t>
  </si>
  <si>
    <t>06.01.304.04</t>
  </si>
  <si>
    <t>06.01.305.01</t>
  </si>
  <si>
    <t>06.01.305.02</t>
  </si>
  <si>
    <t>06.01.305.03</t>
  </si>
  <si>
    <t>06.01.305.04</t>
  </si>
  <si>
    <t>06.01.306.01</t>
  </si>
  <si>
    <t>06.01.306.02</t>
  </si>
  <si>
    <t>06.01.306.03</t>
  </si>
  <si>
    <t>06.01.306.04</t>
  </si>
  <si>
    <t>06.01.306.05</t>
  </si>
  <si>
    <t>06.01.306.06</t>
  </si>
  <si>
    <t>06.01.306.07</t>
  </si>
  <si>
    <t>06.01.306.08</t>
  </si>
  <si>
    <t>06.01.308.01</t>
  </si>
  <si>
    <t>06.01.308.02</t>
  </si>
  <si>
    <t>06.01.308.03</t>
  </si>
  <si>
    <t>06.01.308.04</t>
  </si>
  <si>
    <t>06.01.308.05</t>
  </si>
  <si>
    <t>06.01.308.06</t>
  </si>
  <si>
    <t>06.01.308.07</t>
  </si>
  <si>
    <t>06.01.312.01</t>
  </si>
  <si>
    <t>06.01.312.02</t>
  </si>
  <si>
    <t>06.01.403.01</t>
  </si>
  <si>
    <t>06.01.403.02</t>
  </si>
  <si>
    <t>06.01.403.03</t>
  </si>
  <si>
    <t>06.01.403.04</t>
  </si>
  <si>
    <t>06.01.403.05</t>
  </si>
  <si>
    <t>06.01.404.01</t>
  </si>
  <si>
    <t>06.01.404.02</t>
  </si>
  <si>
    <t>06.09.007.01</t>
  </si>
  <si>
    <t>06.09.007.03</t>
  </si>
  <si>
    <t>LITOCERÂMICA 10X20  CM</t>
  </si>
  <si>
    <t>UM</t>
  </si>
  <si>
    <t>04.01.832.06</t>
  </si>
  <si>
    <t>Torneira cromada tubo móvel, de parede, 1/2" ou 3/4", para pia de cozinha, padrão médio - fornecimento e instalação.</t>
  </si>
  <si>
    <t>Cuba de embutir de aço inoxidável média, incluso válvula tipo americana e sifão tipo garrafa em metal cromado - fornecimento e instalação.</t>
  </si>
  <si>
    <t>04.01.833.01</t>
  </si>
  <si>
    <t>Joelho 90 graus, PVC, soldável, DN 25 mm, fornecimento e instalação</t>
  </si>
  <si>
    <t>05.01.209.03</t>
  </si>
  <si>
    <t>05.01.516.01</t>
  </si>
  <si>
    <t>Registro de Gaveta 3/4 com canopla cromada</t>
  </si>
  <si>
    <t>Caixa sifonada PVC 100x100x50mm, com grelha quadrada branca (3 entradas)</t>
  </si>
  <si>
    <t>02.02.000</t>
  </si>
  <si>
    <t>DEMOLIÇÃO</t>
  </si>
  <si>
    <t>02.02.100</t>
  </si>
  <si>
    <t>Demolição Convencional</t>
  </si>
  <si>
    <t>02.02.140</t>
  </si>
  <si>
    <t>Demolição de Alvenaria Bloco Furado, de forma manual, sem reaproveitamento</t>
  </si>
  <si>
    <t>02.02.300</t>
  </si>
  <si>
    <t>Remoções</t>
  </si>
  <si>
    <t>02.02.323.01</t>
  </si>
  <si>
    <t>Remoção de Louças, de forma manual, sem reaproveitamento</t>
  </si>
  <si>
    <t>Remoção de luminárias, de forma manual, sem reaproveitamento</t>
  </si>
  <si>
    <t>02.02.190.01</t>
  </si>
  <si>
    <t>02.02.190.02</t>
  </si>
  <si>
    <t>Remoção de metais sanitários, de forma manual, sem reaproveitamento</t>
  </si>
  <si>
    <t xml:space="preserve">Caixilho madeira para vidro fixo (EV-02) </t>
  </si>
  <si>
    <t>ALIZAR/MOLDURA MADEIRA DE LEI 1,5x4,5cm PARA PINTURA</t>
  </si>
  <si>
    <t>TACO DE MADEIRA PARA FIXACAO DE ESQUADRIAS/CAIXILHOS</t>
  </si>
  <si>
    <t>ADUELA/MARCO/BATENTE MADEIRA 3,5x14cm P/PINTURA</t>
  </si>
  <si>
    <t>04.01.230.01</t>
  </si>
  <si>
    <t>04.01.230.02</t>
  </si>
  <si>
    <t>04.01.230.03</t>
  </si>
  <si>
    <t>04.01.230.04</t>
  </si>
  <si>
    <t xml:space="preserve">SINAPI </t>
  </si>
  <si>
    <t>H.05.000.031155</t>
  </si>
  <si>
    <t>CAIXILHO EM ALUMÍNIO ANODIZADO FOSCO L25 FIXO, SOB MEDIDA</t>
  </si>
  <si>
    <t xml:space="preserve">QUANTITATIVOS </t>
  </si>
  <si>
    <t>04.01.102.01</t>
  </si>
  <si>
    <t>04.01.102.03</t>
  </si>
  <si>
    <t>GR01</t>
  </si>
  <si>
    <t>GR02</t>
  </si>
  <si>
    <t>Manta vinílica com Poliuretano reforçado e espessura total de 3 mm, sanduíche com capa de PVC, absorção de som de impacto de até 13dB; na cor bege médio, linha Decode Colormatch Acoustic da Tarkett ou similar</t>
  </si>
  <si>
    <t>Alvenaria</t>
  </si>
  <si>
    <t>cj</t>
  </si>
  <si>
    <t>Soleira de granito, largura 15cm, espessura 2cm, assentada sobre argamassa traço 1:4 (cimento e areia)</t>
  </si>
  <si>
    <t>Rodabancada em granito, altura 10 cm</t>
  </si>
  <si>
    <t>Vergamoldada in loco em concreto para janela com mais de 1,5 m de vão</t>
  </si>
  <si>
    <t>ENTRADA</t>
  </si>
  <si>
    <t>PM</t>
  </si>
  <si>
    <t>06.09.006</t>
  </si>
  <si>
    <t>Cabo HDMI blindado</t>
  </si>
  <si>
    <t>Cabo eletrônico de par trançado (UTP) categoria 6, instalado em edificação institucional - fornecimento e instalação</t>
  </si>
  <si>
    <t>CABO HDMI 15M BLINDADO 2.0 ETHERNET 4K ULTRA HD 3D 2160P</t>
  </si>
  <si>
    <t>98307 MOD 1</t>
  </si>
  <si>
    <t>98307 MOD 2</t>
  </si>
  <si>
    <t>MÓDULO CEGO PARA TOMADA RJ-45</t>
  </si>
  <si>
    <t>PORTA EQUIPAMENTOS PARA 3 BLOCOS, REF. DUTOTEC DT64424.10</t>
  </si>
  <si>
    <t>PLUG FEMEA PARA HDMI</t>
  </si>
  <si>
    <t>CERTIFICAÇÃO DA REDE DE CABEAMENTO ESTRUTURADO</t>
  </si>
  <si>
    <t>38.15.010</t>
  </si>
  <si>
    <t>Eletroduto metálico flexível com capa de PVC de 3/4'</t>
  </si>
  <si>
    <t>07.02.204.01</t>
  </si>
  <si>
    <t>07.02.204.02</t>
  </si>
  <si>
    <t>07.02.204.04</t>
  </si>
  <si>
    <t>61.14.070</t>
  </si>
  <si>
    <t>07.02.508.01</t>
  </si>
  <si>
    <t>07.02.508.02</t>
  </si>
  <si>
    <t>07.02.508.04</t>
  </si>
  <si>
    <t>07.02.508.05</t>
  </si>
  <si>
    <t>07.02.508.06</t>
  </si>
  <si>
    <t>61.10.567</t>
  </si>
  <si>
    <t>07.02.508.07</t>
  </si>
  <si>
    <t>Q.04.000.031436</t>
  </si>
  <si>
    <t>07.04.200</t>
  </si>
  <si>
    <t>07.04.201</t>
  </si>
  <si>
    <t>Instalação de duto retangular para ar-condicionado, em chapa galvanizada, bitola #24, sem isolamento, inclusive fabricação</t>
  </si>
  <si>
    <t>PARAFUSO CABEÇA LENTILHA 5/16"</t>
  </si>
  <si>
    <t>FITA PLÁSTICA 1/2"</t>
  </si>
  <si>
    <t>CHAPA GALVANIZADA PARA DUTOS DE AR-CONDICIONADO NO 24</t>
  </si>
  <si>
    <t>PREFABRICAÇÃO/USINAGEM/CORTE/DOBRA DE CHAPA GALVANIZADA</t>
  </si>
  <si>
    <t>Rede Frigorígena</t>
  </si>
  <si>
    <t>07.04.300</t>
  </si>
  <si>
    <t>Fita adesiva aluminizada de 10m</t>
  </si>
  <si>
    <t>07.04.400</t>
  </si>
  <si>
    <t>Nova Exaustores</t>
  </si>
  <si>
    <t>LINK</t>
  </si>
  <si>
    <t xml:space="preserve">08.022.764/0001-90 </t>
  </si>
  <si>
    <t>06.01.304.05</t>
  </si>
  <si>
    <t>06.01.306.09</t>
  </si>
  <si>
    <t>06.01.306.10</t>
  </si>
  <si>
    <t>06.01.306.11</t>
  </si>
  <si>
    <t>06.01.306.12</t>
  </si>
  <si>
    <t>06.01.306.13</t>
  </si>
  <si>
    <t>06.01.306.14</t>
  </si>
  <si>
    <t>06.01.306.15</t>
  </si>
  <si>
    <t>Disjuntor monopolar tipo DIN, corrente nominal 10A, fornecimento e instalação</t>
  </si>
  <si>
    <t>DISJUNTOR TRIPOLAR 63 A, PADRÃO DIN ( LINHA BRANCA ), CURVA DE DISPARO C, CORRENTE DE INTERRUPÇÃO 5KA, REF.: SIEMENS 5SX1 OU SIMILAR.</t>
  </si>
  <si>
    <t>DISJUNTOR TRIPOLAR 80 A, PADRÃO DIN ( LINHA BRANCA ), CURVA DE DISPARO C, CORRENTE DE INTERRUPÇÃO 5KA, REF.: SIEMENS 5SX1 OU SIMILAR.</t>
  </si>
  <si>
    <t>38.21.920</t>
  </si>
  <si>
    <t>Interruptor Intermediario (Four-Way) - Fornecimento E Instalacao</t>
  </si>
  <si>
    <t>06.01.404.03</t>
  </si>
  <si>
    <t>06.01.404.04</t>
  </si>
  <si>
    <t>08.01.500</t>
  </si>
  <si>
    <t>08.01.517.01</t>
  </si>
  <si>
    <t>Placa De Sinalizacao De Seguranca Contra Incendio - Alerta, Triangular, Base De *30* Cm, Em Pvc *2* Mm Anti-Chamas (Simbolos, Cores E Pictogramas Conforme Nbr 13434)</t>
  </si>
  <si>
    <t>Placa De Sinalizacao De Seguranca Contra Incendio, Fotoluminescente, Quadrada, *20 X 20* Cm, Em Pvc *2* Mm Anti-Chamas (Simbolos, Cores E Pictogramas Conforme Nbr 13434)</t>
  </si>
  <si>
    <t>Placa De Sinalizacao De Seguranca Contra Incendio, Fotoluminescente, Retangular, *12 X 40* Cm, Em Pvc *2* Mm Anti-Chamas (Simbolos, Cores E Pictogramas Conforme Nbr 13434)</t>
  </si>
  <si>
    <t>Porta simples de giro s/ bandeira e com alisar (PM02), barra, veneziana e chapa de proteção para porta</t>
  </si>
  <si>
    <t>02.02.150.01</t>
  </si>
  <si>
    <t>02.02.150.02</t>
  </si>
  <si>
    <t>Divisoria</t>
  </si>
  <si>
    <t>07.02.508.08</t>
  </si>
  <si>
    <t>LUMICENTER</t>
  </si>
  <si>
    <t>78.331.899/0001-12</t>
  </si>
  <si>
    <t>Verga moldada in loco em concreto para portas com até 1,5 m de vão.</t>
  </si>
  <si>
    <t>PM 01</t>
  </si>
  <si>
    <t>PM 02</t>
  </si>
  <si>
    <t>MANTA VINÍLICA CONFORME ESPECIFICAÇÃO</t>
  </si>
  <si>
    <t>02.02.150.03</t>
  </si>
  <si>
    <t>Ligação provisória de água para canteiro de obras</t>
  </si>
  <si>
    <t>02.01.107</t>
  </si>
  <si>
    <t>Limpeza Geral</t>
  </si>
  <si>
    <t>10.01.109</t>
  </si>
  <si>
    <t>10.01.201.01</t>
  </si>
  <si>
    <t>Instituto Central de Ciências- Campus Darcy Ribeiro</t>
  </si>
  <si>
    <t>MÊS 5</t>
  </si>
  <si>
    <t>MÊS 6</t>
  </si>
  <si>
    <t>MANTA VINILICA TAJETT DECORE COLORMATCH/ACOUSTIC</t>
  </si>
  <si>
    <t>E-MAIL</t>
  </si>
  <si>
    <t>HARPIA CASA</t>
  </si>
  <si>
    <t xml:space="preserve"> 17.657.431/0001-28</t>
  </si>
  <si>
    <t>TOTEM PLUS LIGHT 0,15MTS BRANCO</t>
  </si>
  <si>
    <t>SUBTOTAL (02.02.000)</t>
  </si>
  <si>
    <t>Percentual (%)</t>
  </si>
  <si>
    <t>SITE</t>
  </si>
  <si>
    <t>Recebido por e-mail</t>
  </si>
  <si>
    <t>DUTOTEC</t>
  </si>
  <si>
    <t>00.563.474/0001-41</t>
  </si>
  <si>
    <t>IOPES</t>
  </si>
  <si>
    <t>Mobilização e desmobilização de container locado para barracão de obra</t>
  </si>
  <si>
    <t>MOBILIZACAO E DESMOB. DE CONTEINER P/ BARRACÃO DE OBRA</t>
  </si>
  <si>
    <t>Percentual Acumulado (%)</t>
  </si>
  <si>
    <t xml:space="preserve">Entrada provisória de energia elétrica </t>
  </si>
  <si>
    <t>04.01.111.01</t>
  </si>
  <si>
    <t>04.01.553</t>
  </si>
  <si>
    <t>04.01.234.01</t>
  </si>
  <si>
    <t>COORDENADOR/GERENTE DE OBRA COM ENCARGOS COMPLEMENTARES</t>
  </si>
  <si>
    <t>Remoção de esquadria metálica, com reaproveitamento</t>
  </si>
  <si>
    <t>Litocerâmica 7x19,5 cm em paredes com argamassa pronta</t>
  </si>
  <si>
    <t>08.01.517.02</t>
  </si>
  <si>
    <t>08.01.517.03</t>
  </si>
  <si>
    <t>kg</t>
  </si>
  <si>
    <t>PREÇO UNITÁRIO</t>
  </si>
  <si>
    <t>As Built (arquitetura, elétrica, cabeamento estruturado, esgoto, água fria, incêndio e mecânica)</t>
  </si>
  <si>
    <t>Contrapiso em argamassa pronta, preparo manual, aplicado em areas secas sobre laje, aderido e = 2 cm</t>
  </si>
  <si>
    <t>Válvula de descarga metálica, base 1 1/2", acabamento metalico cromado, fornecimento e instalação</t>
  </si>
  <si>
    <t>07.02.508.03</t>
  </si>
  <si>
    <t>07.02.508.09</t>
  </si>
  <si>
    <t>07.02.508.10</t>
  </si>
  <si>
    <t>FECHADURA DE EMBUTIR COM CILINDRO, EXTERNA, COMPLETA, ACABAMENTO PADRÃO MÉDIO, INCLUSO EXECUÇÃO DE FURO - FORNECIMENTO E INSTALAÇÃO. AF_12/2019</t>
  </si>
  <si>
    <t>ALIZAR DE 5X1,5CM PARA PORTA FIXADO COM PREGOS, PADRÃO MÉDIO - FORNECIMENTO E INSTALAÇÃO. AF_12/2019</t>
  </si>
  <si>
    <t>CAMADA SEPARADORA PARA EXECUÇÃO DE RADIER, PISO DE CONCRETO OU LAJE SOBRE SOLO, EM LONA PLÁSTICA. AF_09/2021</t>
  </si>
  <si>
    <t>ARMAÇÃO PARA EXECUÇÃO DE RADIER, PISO DE CONCRETO OU LAJE SOBRE SOLO, COM USO DE TELA Q-92. AF_09/2021</t>
  </si>
  <si>
    <t>CONCRETO FCK = 25MPA, TRAÇO 1:2,2:2,5 (EM MASSA SECA DE CIMENTO/ AREIA MÉDIA/ SEIXO ROLADO) - PREPARO MECÂNICO COM BETONEIRA 400 L. AF_05/2021</t>
  </si>
  <si>
    <t>DISJUNTOR MONOPOLAR TIPO DIN, CORRENTE NOMINAL DE 32A - FORNECIMENTO E INSTALAÇÃO. AF_10/2020</t>
  </si>
  <si>
    <t>CAIXA D´ÁGUA EM POLIETILENO, 500 LITROS - FORNECIMENTO E INSTALAÇÃO. AF_06/2021</t>
  </si>
  <si>
    <t>SUPORTE PARA DUTO EM CHAPA GALVANIZADA BITOLA 24, ESPAÇADO A CADA 1 M, EM PERFILADO DE SEÇÃO 38X76 MM, POR ÁREA DE DUTO FIXADO. AF_07/2017</t>
  </si>
  <si>
    <t>PINTURA VERNIZ (INCOLOR) ALQUÍDICO EM MADEIRA, USO INTERNO E EXTERNO, 2 DEMÃOS. AF_01/2021</t>
  </si>
  <si>
    <t>PINTURA COM TINTA ALQUÍDICA DE FUNDO E ACABAMENTO (ESMALTE SINTÉTICO GRAFITE) PULVERIZADA SOBRE SUPERFÍCIES METÁLICAS (EXCETO PERFIL) EXECUTADO EM OBRA (POR DEMÃO). AF_01/2020_P</t>
  </si>
  <si>
    <t>ARGAMASSA TRAÇO 1:4 (EM VOLUME DE CIMENTO E AREIA MÉDIA ÚMIDA) PARA CONTRAPISO, PREPARO MECÂNICO COM BETONEIRA 400 L. AF_08/2019</t>
  </si>
  <si>
    <t>Tapume com telha metálica</t>
  </si>
  <si>
    <t>Alvenaria de vedação de blocos cerâmicos furados na horizontal de 9x14x19 cm (espessura 9 cm) e argamassa de assentamento com preparo em betoneira. Af_12/2021</t>
  </si>
  <si>
    <t xml:space="preserve">Pintura hidrofugante com silicone, aplicação manual, 2 demãos. </t>
  </si>
  <si>
    <t>Demolição de piso vinílico,exclusive contrapiso,  sem reaproveitamento</t>
  </si>
  <si>
    <t>Retirada de divisória de amianto</t>
  </si>
  <si>
    <t>101728 MOD</t>
  </si>
  <si>
    <t>05.04.307.01</t>
  </si>
  <si>
    <t>Luva de PVC de Esgoto Série Normal DN 50</t>
  </si>
  <si>
    <t>05.04.316.05</t>
  </si>
  <si>
    <t>Tê de PVC de Esgoto Série Normal DN 100x50</t>
  </si>
  <si>
    <t>Válvula de Admissão de Ar em Polipropeno DN 50</t>
  </si>
  <si>
    <t>05.04.805</t>
  </si>
  <si>
    <t>Caixa de Gordura Pequena em PVC, DN 300 mm, saída em DN 100</t>
  </si>
  <si>
    <t>ANEL DE BORRACHA P/ TUBO OU CONEXÃO DE PVC JE, D= 50MM</t>
  </si>
  <si>
    <t>ANEL DE BORRACHA P/ TUBO OU CONEXÃO DE PVC JE, D= 100MM</t>
  </si>
  <si>
    <t>TÊ 90º REDUÇÃO PVC, JE, BBB, PBA, D= 100 X 50MM</t>
  </si>
  <si>
    <t>TERMINAL DE VENTILAÇÃO PVC RIGIDO D= 50MM</t>
  </si>
  <si>
    <t>HAUSZ PISOS E AMBIENTES</t>
  </si>
  <si>
    <t xml:space="preserve">brasilia@hausz.com.br
</t>
  </si>
  <si>
    <t>https://www.hausz.com.br/</t>
  </si>
  <si>
    <t>https://www.harpiacasa.com.br/produto/5235-piso-vinilico-em-manta-tarkett-fademac-decode-colormatch-2mm-x-2m--light-grege-078</t>
  </si>
  <si>
    <t>R CERVELLINI REVESTIMENTOS LTDA</t>
  </si>
  <si>
    <t>laena.alves@rcpisos.com.br</t>
  </si>
  <si>
    <t>Placa de obra em chapa de aço galvanizado, instalada</t>
  </si>
  <si>
    <t>Demolição de lajes (banheiro), de forma mecanizada com martelete, sem reaproveitamento</t>
  </si>
  <si>
    <t>04.01.105</t>
  </si>
  <si>
    <t>Alvenaria de blocos de concreto estrutural 14x19x29 cm, (espessura 14 cm) fbk = 14,0 mpa, para paredes com área líquida menor que 6m², sem vãos, utilizando colher de pedreiro. af_12/2014</t>
  </si>
  <si>
    <t>04.01.540.01</t>
  </si>
  <si>
    <t>04.01.540.02</t>
  </si>
  <si>
    <t>04.01.549</t>
  </si>
  <si>
    <t>Painéis de madeira na cor Maple, ignífugo Classe IIA, modelo Cosmos, Nexacustic, Fabricante OWA ou equivalente</t>
  </si>
  <si>
    <t>Painéis refletores do som em MDF de 15 mm com revestimento de folha de madeira na cor Maple, ignífugo Classe IIA, modelo Liso, modulação 16x2430 mm, Nexacustic, fabricante OWA ou equivalente</t>
  </si>
  <si>
    <t>04.01.552.01</t>
  </si>
  <si>
    <t>04.01.552.02</t>
  </si>
  <si>
    <t>Placas de absorção sonora de fibra de vidro revestidas nas duas faces com véu de vidro branco, com espessura de 25 mm, dimensões de 625x625 mm, performance acústica de NRC 0,85 e classe A ou Classe IIA de reação ao fogo, modelo Prisma Plus, Fabricante Isover ou equivalente</t>
  </si>
  <si>
    <t>04.01.565</t>
  </si>
  <si>
    <t>04.01.569.01</t>
  </si>
  <si>
    <t>04.01.569.02</t>
  </si>
  <si>
    <t>Piso em granilite, marmorite ou granitina, agregado cor preto, cinza, palha ou branco, e=  *8* mm (incluso execucao e rodapé)</t>
  </si>
  <si>
    <t>Rodapé em madeira, altura 7cm, fixado com cola.</t>
  </si>
  <si>
    <t>04.01.808</t>
  </si>
  <si>
    <t>Bancada de Granito</t>
  </si>
  <si>
    <t xml:space="preserve">CADERNO DE ENCARGOS </t>
  </si>
  <si>
    <t>Banheiro-copa</t>
  </si>
  <si>
    <t xml:space="preserve">Divisoria </t>
  </si>
  <si>
    <t xml:space="preserve"> Bandeira Divisórias</t>
  </si>
  <si>
    <t xml:space="preserve"> Isolamento acústico c/ painel em lã de vidro e = 50mm (isover-santa marina ref psi - 30/50mm ou similar)</t>
  </si>
  <si>
    <t>PAINEL LÃ DE VIDRO E=50MM (ISOVER-SANTA MARINA REF PSI-30/50MM OU SIMILAR) - APLICADO</t>
  </si>
  <si>
    <t xml:space="preserve"> LUMINÁRIAS A LED DE EMBUTIR, CORPO EM AÇO PINTADO NA COR BRANCA. POTÊNCIA 18,5W. FLUXO 1705lm. TEMP. COR 4000K. IRC&gt; 80. DIMENSÕES ∅23,5x5,3. REFERÊNCIA EF72-E2000831 DA LUMICENTER</t>
  </si>
  <si>
    <t>LUMINÁRIAS A LED DE EMBUTIR, CORPO EM AÇO PINTADO NA COR BRANCA. POTÊNCIA 18,5W. FLUXO 1705lm. TEMP. COR 4000K. IRC&gt; 80. DIMENSÕES ∅150X92mm. REFERÊNCIA EF37E11900830 DA LUMICENTER OU EQUIVALENTE TÉCNICO.</t>
  </si>
  <si>
    <t>LUMINÁRIAS A LED DE EMBUTIR, CORPO EM AÇO PINTADO NA COR BRANCA. POTÊNCIA 9,5W. FLUXO 1095lm. TEMP. COR 4000K. IRC&gt; 80. DIMENSÕES ∅120X121mm. REFERÊNCIA EF79-E1000830 DA LUMICENTER OU EQUIVALENTE TÉCNICO.</t>
  </si>
  <si>
    <t xml:space="preserve"> LUMINÁRIA A LED DE EMBUTIR, EM CHAPA DA AÇO PINTADA NA COR BRANCA. POTÊNCIA 9,5W, FLUXO 1095lm. TEMP. COR 4000K. IRC &gt;80. DIMENSÕES ∅125X115mm. REFERÊNCIA ER45-E100830AB DA LUMICENTER</t>
  </si>
  <si>
    <t xml:space="preserve"> LUMINÁRIAS  MODELO SOBREPOR 02xT8 TUBOLED COM REFLETOR REF. CCN20-S2TLED120.</t>
  </si>
  <si>
    <t>LUMINÁRIAS A LED DE EMBUTIR, CORPO EM AÇO PINTADO NA COR BRANCA. POTÊNCIA 18,5W. FLUXO 1705lm. TEMP. COR 4000K. IRC&gt; 80. DIMENSÕES ∅23,5x5,3. REFERÊNCIA EF72-E2000831 DA LUMICENTER</t>
  </si>
  <si>
    <t>UMINÁRIAS A LED DE EMBUTIR, CORPO EM AÇO PINTADO NA COR BRANCA. POTÊNCIA 9,5W. FLUXO 1095lm. TEMP. COR 4000K. IRC&gt; 80. DIMENSÕES ∅120X121mm. REFERÊNCIA EF79-E1000830 DA LUMICENTER OU EQUIVALENTE TÉCNICO.</t>
  </si>
  <si>
    <t>LUMINÁRIA A LED DE EMBUTIR, EM CHAPA DA AÇO PINTADA NA COR BRANCA. POTÊNCIA 9,5W, FLUXO 1095lm. TEMP. COR 4000K. IRC &gt;80. DIMENSÕES ∅125X115mm. REFERÊNCIA ER45-E100830AB DA LUMICENTER.</t>
  </si>
  <si>
    <t>LUMINÁRIAS  MODELO SOBREPOR 02xT8 TUBOLED COM REFLETOR REF. CCN20-S2TLED120</t>
  </si>
  <si>
    <t>100913 MOD 1</t>
  </si>
  <si>
    <t>100913 MOD 2</t>
  </si>
  <si>
    <t>100913 MOD 3</t>
  </si>
  <si>
    <t>100913 MOD 4</t>
  </si>
  <si>
    <t>100913 MOD 5</t>
  </si>
  <si>
    <t>LAMPADA REF. RELEDS0087</t>
  </si>
  <si>
    <t>05.01.107</t>
  </si>
  <si>
    <t>Tubulações de Aço Carbono e Conexões de Ferro Maleável</t>
  </si>
  <si>
    <t>05.01.100</t>
  </si>
  <si>
    <t>Bucha de redução Aço Galvanizado DN 1.1/2x3/4</t>
  </si>
  <si>
    <t>CDHU</t>
  </si>
  <si>
    <t>Eletroduto rígido soldável, pvc, dn 25 mm (3/4), aparente, instalado em teto - fornecimento e instalação.</t>
  </si>
  <si>
    <t>Tomadas dados/voz RJ45 fêmea, 2 módulos, instaladas em condulete</t>
  </si>
  <si>
    <t>Tomadas dados/voz RJ45 fêmea, 2 módulos, 1 módulo HDMI instaladas em totem em porta-equipamento</t>
  </si>
  <si>
    <t>Ventilador Heliocentrífugo “in line” Ultrasilencioso com vazão mínima 1512m3/h, pressão estática: 300 Pa (Mod. Ref.: Série TD-2000/315, fabricante: Soler Palau)- FORNECIMENTO</t>
  </si>
  <si>
    <t>Ventilador Heliocentrífugo “in line” Ultrasilencioso com vazão mínima 675 m3/h, pressão estática: 300 Pa. (Mod. Ref.: Série TD-1300/250, fabricante: Soler Palau.)- FORNECIMENTO</t>
  </si>
  <si>
    <t>61.14.070 MOD</t>
  </si>
  <si>
    <t>REF.: Mão-de-obra baseada na composição indicada, considerado a vazão instalada</t>
  </si>
  <si>
    <t>Caixa Filtrante de aço galvanizado com filtro G4+M5 de vazão mínima 1512 m3/h, pressão estática: 120 Pa. (Mod. Ref.: Série MFL-315, fabricante: Soler Palau)- INSTALAÇÃO</t>
  </si>
  <si>
    <t>Caixa Filtrante de aço galvanizado com filtro G4+M5 de vazão mínima 675 m3/h, pressão estática: 20 Pa. (Mod. Ref.: Série MFL-315, fabricante: Soler Palau)- INSTALAÇÃO</t>
  </si>
  <si>
    <t>Caixa Filtrante de aço galvanizado com filtro G4+M5 de vazão mínima 1512 m3/h, pressão estática: 120 Pa. (Mod. Ref.: Série MFL-315, fabricante: Soler Palau)- FORNECIMENTO</t>
  </si>
  <si>
    <t>Caixa Filtrante de aço galvanizado com filtro G4+M5 de vazão mínima 675 m3/h, pressão estática: 20 Pa. (Mod. Ref.: Série MFL-315, fabricante: Soler Palau)- FORNECIMENTO</t>
  </si>
  <si>
    <t>C. M.</t>
  </si>
  <si>
    <t>Exaustor Axial com vazão mínima de 280m3/h. (Mod. Ref.: Ventoki NM 280, fabricante: Ventokit)- INSTALAÇÃO</t>
  </si>
  <si>
    <t>Exaustor para banheiro, bivolt, ref.: C 80 A, da Ventokit ou similar</t>
  </si>
  <si>
    <t>Veneziana de Ar Externo de Alumínio com Contra Moldura Anodizado de Aletas Horizontais fixas Moldura e Tela Anti-inseto (Mod. Ref. TROPICAL VHT 400x400 mm)</t>
  </si>
  <si>
    <t>Veneziana de Ar Externo de Alumínio com Contra Moldura Anodizado de Aletas Horizontais fixas Moldura e Tela Anti-inseto (Mod. Ref. TROPICAL VHT 300x300 mm)</t>
  </si>
  <si>
    <t>Grelha de ventilação de alumínio, aletas horizontais ajustáveis individualmente, dupla deflexão, com registro, LxH (325x225)mm (Mod. Ref. TROX AT-DG)</t>
  </si>
  <si>
    <t>Grelha de ventilação de alumínio, aletas horizontais ajustáveis individualmente, dupla deflexão, com registro, LxH (165x325)mm (Mod. Ref. TROX AT-DG)</t>
  </si>
  <si>
    <t>07.02.508.11</t>
  </si>
  <si>
    <t>07.02.508.12</t>
  </si>
  <si>
    <t>07.02.508.13</t>
  </si>
  <si>
    <t>07.02.508.14</t>
  </si>
  <si>
    <t>Ventilador Heliocentrífugo “in line” Ultrasilencioso com vazão mínima 1512m3/h, pressão estática: 300 Pa (Mod. Ref.: Série TD-2000/315, fabricante: Soler Palau)- INSTALAÇÃO</t>
  </si>
  <si>
    <t>Ventilador Heliocentrífugo “in line” Ultrasilencioso com vazão mínima 675 m3/h, pressão estática: 300 Pa. (Mod. Ref.: Série TD-1300/250, fabricante: Soler Palau.)- INSTALAÇÃO</t>
  </si>
  <si>
    <t>Tubo em cobre rígido, dn 42 mm, classe e, com isolamento, instalado em prumada  fornecimento e instalação. af_12/2015</t>
  </si>
  <si>
    <t>Tubo em cobre rígido, dn 22 mm, classe e, com isolamento, instalado em ramal de distribuição  fornecimento e instalação. af_12/2015</t>
  </si>
  <si>
    <t>Tubo em cobre rígido, dn 15 mm, classe e, com isolamento, instalado em ramal e sub-ramal  fornecimento e instalação. af_12/2015</t>
  </si>
  <si>
    <t>Tubo em cobre flexível, dn 3/8", com isolamento, instalado em forro, para ramal de alimentação de ar condicionado, incluso fixador. af_11/2021</t>
  </si>
  <si>
    <t xml:space="preserve">C.M. </t>
  </si>
  <si>
    <t xml:space="preserve">Suporte de concreto para as condensadoras </t>
  </si>
  <si>
    <t>Grelha de Porta com Contra Moldura 625x525mm (Mod. Ref. TROX AGS-T )</t>
  </si>
  <si>
    <t>GRELHA DE PORTA, MODELO AGS-T; TAMANHO: 0,14 M² A 0,30 M²</t>
  </si>
  <si>
    <t>CAIXA FILTRANTE DE AÇO GALVANIZADO COM FILTRO G4+M5 DE VAZÃO MÍNIMA 1512 M3/H, PRESSÃO ESTÁTICA: 120 PA. (MOD. REF.: SÉRIE MFL-315, FABRICANTE: SOLER PALAU)- FORNECIMENTO</t>
  </si>
  <si>
    <t>CAIXA FILTRANTE DE AÇO GALVANIZADO COM FILTRO G4+M5 DE VAZÃO MÍNIMA 675 M3/H, PRESSÃO ESTÁTICA: 20 PA. (MOD. REF.: SÉRIE MFL-315, FABRICANTE: SOLER PALAU)- FORNECIMENTO</t>
  </si>
  <si>
    <t>ITAIM</t>
  </si>
  <si>
    <t>19.051.881/0001-</t>
  </si>
  <si>
    <t xml:space="preserve">Piso podotátil, direcional ou alerta, solidarizado ao piso existente (elementos discretos). </t>
  </si>
  <si>
    <t>04.01.710</t>
  </si>
  <si>
    <t xml:space="preserve"> FITA ANTIDERRAPANTE SAFETY-WALK "3M" - L=5CM OU SIMILAR</t>
  </si>
  <si>
    <t>Porta simples de giro s/ bandeira e com alisar (PM01), barra, veneziana e chapa de proteção para porta</t>
  </si>
  <si>
    <t>Grelha de porta, modelo AGS-T; tamanho: 0,14 m² a 0,30 m²</t>
  </si>
  <si>
    <t>Grelha de porta, tamanho: 0,14 m² a 0,30 m²</t>
  </si>
  <si>
    <t>90843 MOD 1</t>
  </si>
  <si>
    <t>90843 MOD 2</t>
  </si>
  <si>
    <t>90843 MOD 3</t>
  </si>
  <si>
    <t>Porta simples de giro s/ bandeira e com alisar (PM03), barra, veneziana e chapa de proteção para porta</t>
  </si>
  <si>
    <t>25.01.020</t>
  </si>
  <si>
    <t>Caixilho em alumínio fixo, sob medida</t>
  </si>
  <si>
    <t>61.10.569</t>
  </si>
  <si>
    <t>Q.04.000.031434</t>
  </si>
  <si>
    <t>Grelha de porta, modelo AGS-T; tamanho: 0,03 m² a 0,06 m²</t>
  </si>
  <si>
    <t>Porta Acústica c/ 2 folhas de giro de madeira (L=60cm e e=65 cm) e veda porta (PM04)</t>
  </si>
  <si>
    <t>23.08.320</t>
  </si>
  <si>
    <t>Adesivo para poliuretano PA 02</t>
  </si>
  <si>
    <t>B.09.000.028074</t>
  </si>
  <si>
    <t>Batente madeira itauba/garapeira/cedro/angelim 14 x 3,5 cm, vão 52 a 92 x 210 cm</t>
  </si>
  <si>
    <t>D.04.000.030135</t>
  </si>
  <si>
    <t>Guarnição cedrinho de 210 x 100 x 1 x 5 cm</t>
  </si>
  <si>
    <t>D.04.000.030150</t>
  </si>
  <si>
    <t>D.04.000.030223</t>
  </si>
  <si>
    <t>Folha de porta lisa em madeira sarrafeada para pintura 82x210cm</t>
  </si>
  <si>
    <t>F.10.000.024520</t>
  </si>
  <si>
    <t>Espuma flexível poliuretano poliéter, auto extinguível, superfície em cunhas anecóicas ou ondulado,
natural grafite, e=50mm, densidade 28 até 35kg/m³; ref. Sonique Wave 50/10 Vibrasom, Sinus PLus
da Isopur ou equivalente</t>
  </si>
  <si>
    <t>BG</t>
  </si>
  <si>
    <t>Prego diversas bitolas (referência 18 x 27)</t>
  </si>
  <si>
    <t>E.02.000.026760</t>
  </si>
  <si>
    <t>Portão de correr com 2 folhas fixas e 2 de correr (GR01)</t>
  </si>
  <si>
    <t>Roldana para porta correr (superior)</t>
  </si>
  <si>
    <t xml:space="preserve"> Perfil Aço, Cantoneira abas iguais - 1" x 1/4" (2,22 kg/m)</t>
  </si>
  <si>
    <t>Tubo industrial, em aço, quadrado, dim 50 x 50 mm, e=2,00mm, 4,476 kg/m</t>
  </si>
  <si>
    <t>12013 MOD 1</t>
  </si>
  <si>
    <t>Magazine Luiza</t>
  </si>
  <si>
    <t>Americanas</t>
  </si>
  <si>
    <t>Safe Park Sinalizações</t>
  </si>
  <si>
    <t>Auditório ICH</t>
  </si>
  <si>
    <t>04.01.534.01</t>
  </si>
  <si>
    <t>04.01.534.02</t>
  </si>
  <si>
    <t>(composição representativa) do serviço de revestimento cerâmico para paredes internas, meia ou parede inteira, placas tipo esmaltada extra de 20x20 cm, para edificações habitacionais unifamiliar (casas) e edificações públicas padrão.</t>
  </si>
  <si>
    <t>Entrada</t>
  </si>
  <si>
    <t>Arco Esquerdo</t>
  </si>
  <si>
    <t>Arco Direito</t>
  </si>
  <si>
    <t>Alvenaria esquerda</t>
  </si>
  <si>
    <t>Fundo Auditório</t>
  </si>
  <si>
    <t>Palco</t>
  </si>
  <si>
    <t>EM-01</t>
  </si>
  <si>
    <t>PM 03</t>
  </si>
  <si>
    <t>PM 04</t>
  </si>
  <si>
    <t>Auditória esquerda</t>
  </si>
  <si>
    <t>PM04</t>
  </si>
  <si>
    <t>EM01</t>
  </si>
  <si>
    <t>PM004</t>
  </si>
  <si>
    <t>PM03</t>
  </si>
  <si>
    <t>PM 01 (faixa de 30 cm em volta da esquadria)</t>
  </si>
  <si>
    <t>PM02 (faixa de 30 cm em volta da esquadria)</t>
  </si>
  <si>
    <t>Parede Bancada</t>
  </si>
  <si>
    <t>Auditório</t>
  </si>
  <si>
    <t xml:space="preserve">Auditório </t>
  </si>
  <si>
    <t>PIA</t>
  </si>
  <si>
    <t>SAIA</t>
  </si>
  <si>
    <t>RODABANCA</t>
  </si>
  <si>
    <t>PISO TATIL/ PODOTATIL, ALERTA (BOLINHAS) ELEMENTOS SOLTOS / DISCRETOS EM PVC REVESTIDOS EM ACO INOX - MODELO FRISADO</t>
  </si>
  <si>
    <t xml:space="preserve">SITE </t>
  </si>
  <si>
    <t xml:space="preserve">PREÇO </t>
  </si>
  <si>
    <t>https://www.americanas.com.br/produto/1506928789?epar=bp_pl_00_go_cc_pmax_geral&amp;opn=YSMESP&amp;WT.srch=1&amp;offerId=61d6f472d9fd6ed%E2%80%A6&amp;cor=Inox&amp;tamanho=29x5mm#info-section</t>
  </si>
  <si>
    <t>18.139.645/0001-75</t>
  </si>
  <si>
    <t>https://safeparksinalizacao.com/produtos/detalhes/piso-tatil-elemento-de-alerta-inox-und/?gclid=Cj0KCQjwpcOTBhCZARIsAEAYLuV1VDS3nvp9%E2%80%A6</t>
  </si>
  <si>
    <t xml:space="preserve"> 00.776.574/0006-60</t>
  </si>
  <si>
    <t>47.960.950/1088-36</t>
  </si>
  <si>
    <t>https://www.magazineluiza.com.br/piso-tatil-alerta-elemento-solto-sem-dupla-face-lagge-acessibilidade/p/kkfchk93fj/cj/cspi/?&amp;seller_id=laggeacessibilidade&amp;utm_source=google&amp;utm_medium=pla&amp;utm_campaign=&amp;partner_id=64262&amp;&amp;&amp;utm_source=google&amp;utm_medium=pla&amp;utm_campaign=&amp;partner_id=58984&amp;gclid=Cj0KCQjwyMiTBhDKARIsAAJ-9Vsnx62lSl-icyfvlItS_xtE6piLYtlUogic8bdldqvwFMh2cFOOUIwaAsNeEALw_wcB&amp;gclsrc=aw.ds</t>
  </si>
  <si>
    <t>04.01.520</t>
  </si>
  <si>
    <t>Lateral e Frente Palco</t>
  </si>
  <si>
    <t>SONAPLASTIA E DEPOSITO</t>
  </si>
  <si>
    <t>PRC DEPOSITO</t>
  </si>
  <si>
    <t>ICH POS SALA DE ESTUDOS</t>
  </si>
  <si>
    <t>Rodapé</t>
  </si>
  <si>
    <t>Divisória direita</t>
  </si>
  <si>
    <t>04.01.702.01</t>
  </si>
  <si>
    <t>Sonoplastia</t>
  </si>
  <si>
    <t>98689 MOD</t>
  </si>
  <si>
    <t>Entrada 1</t>
  </si>
  <si>
    <t>Entrada 2</t>
  </si>
  <si>
    <t>86895 MOD</t>
  </si>
  <si>
    <t>Pilares externos</t>
  </si>
  <si>
    <t>Viga externa</t>
  </si>
  <si>
    <t>https://www.novaexaustores.com.br/exaustores/exaustor-para-banheiro-tipo-centrifugo-inline-mod-td-2000315-s-p?variant_id=1776</t>
  </si>
  <si>
    <t>https://www.novaexaustores.com.br/exaustores/exaustor-para-banheiro-tipo-centrifugo-inline-mod-td-1300250-s-p?variant_id=1770</t>
  </si>
  <si>
    <t>https://www.novaexaustores.com.br/exaustores/caixa-filtrante-pexaustor-linha-td-modelo-mfl-315-g4-s-p</t>
  </si>
  <si>
    <t>Peso</t>
  </si>
  <si>
    <t>(kg)</t>
  </si>
  <si>
    <t>Peso (kg/m)</t>
  </si>
  <si>
    <t>04.01.521.01</t>
  </si>
  <si>
    <t>04.01.551.02</t>
  </si>
  <si>
    <t>Recebida por e-mail</t>
  </si>
  <si>
    <t>INDÚSTRIA TOSI</t>
  </si>
  <si>
    <t>14.383.968/002-30</t>
  </si>
  <si>
    <t>PAINEL TEKS 50 COM ESTRUTURA DE FIXAÇÃO</t>
  </si>
  <si>
    <t>Painéis de MDF na cor Maple, ignífugo Classe IIA, modelo Cosmos, Nexacustic, Fabricante OWA ou equivalente (5)</t>
  </si>
  <si>
    <t>Painéis Nexacustic lisos, de mesmas especificações, Modulação 16x243 cm, borda macho fêmea, fabricante OWA Sonex ou equivalente (6)</t>
  </si>
  <si>
    <t>Painel absorvedor de som decorado, de lã de PET, modelo Revest Decor, IR50, placas de 80x110 cm, aplicado a 95 cm do piso, linha Revest, fabricante Trisoft ou equivalente. (7)</t>
  </si>
  <si>
    <t>PAINEL FRISADO FRT 32/8 COM ESTRUTURA DE FIXAÇÃO E DE LÃ DE PET</t>
  </si>
  <si>
    <t>PAINEL FRT LISO COM ESTRUTURA DE FIXAÇÃO E LÃ DE PET</t>
  </si>
  <si>
    <t>PAINEL FRISADO FRT 32/8 COM ESTRUTURA DE FIXAÇÃO E LÃ DE PET</t>
  </si>
  <si>
    <t>FORRO REMOVÍVEL BRANCO</t>
  </si>
  <si>
    <t>06.01.301.02</t>
  </si>
  <si>
    <t>Quadro de distribuicao com barramento trifasico, de sobrepor, em chapa de aco galvanizado, para 18 disjuntores din, 100A</t>
  </si>
  <si>
    <t>Quadro de distribuicao com barramento trifasico, de sobrepor, em chapa de aco galvanizado, para 28 disjuntores din, 100A</t>
  </si>
  <si>
    <t>101883 MOD</t>
  </si>
  <si>
    <t>101880 MOD</t>
  </si>
  <si>
    <t>Eletroduto flexível corrugado, pvc, dn 32 mm (1"), para circuitos terminais, instalado em laje - fornecimento e instalação. af_12/2015</t>
  </si>
  <si>
    <t>06.01.304.06</t>
  </si>
  <si>
    <t>Eletroduto em aço galvanizado Ø 1</t>
  </si>
  <si>
    <t>Eletroduto em aço galvanizado Ø 1.1/2”</t>
  </si>
  <si>
    <t>Eletroduto em aço galvanizado Ø 2”</t>
  </si>
  <si>
    <t>Sealtubo em aço galvanizado Ø 3/4”</t>
  </si>
  <si>
    <t>Sealtubo em aço galvanizado Ø 1.1/2”</t>
  </si>
  <si>
    <t>Curva 90° para eletroduto em aço galvanizado Ø 3/4”</t>
  </si>
  <si>
    <t>Curva 90° para eletroduto em aço galvanizado Ø 1”</t>
  </si>
  <si>
    <t>06.01.304.07</t>
  </si>
  <si>
    <t>06.01.304.08</t>
  </si>
  <si>
    <t>06.01.304.09</t>
  </si>
  <si>
    <t xml:space="preserve">
ELETRODUTO EM FERRO GALVANIZADO PESADO SEM COSTURA 2" X 3M
</t>
  </si>
  <si>
    <t>11749 MOD</t>
  </si>
  <si>
    <t>95770 MOD</t>
  </si>
  <si>
    <t>95764 MOD</t>
  </si>
  <si>
    <t>Cabo de Cobre flexível, isolante não halogenado, 450/750 V, Classe 4, #2,5 mm²</t>
  </si>
  <si>
    <t>Cabo de Cobre flexível, isolante não halogenado, 450/750 V, Classe 4, #4,0 mm²</t>
  </si>
  <si>
    <t>Cabo de cobre flexível, isolamento em EPR/90°C, 0,6/1kV, Classe 4, # 6,0 mm²</t>
  </si>
  <si>
    <t>Cabo de cobre flexível, isolamento em EPR/90°C, 0,6/1kV, Classe 4, # 16,0 mm²</t>
  </si>
  <si>
    <t>06.01.305.05</t>
  </si>
  <si>
    <t>06.01.305.06</t>
  </si>
  <si>
    <t>Cabo de cobre flexível, isolamento em EPR/90°C, 0,6/1kV, Classe 4, # 25,0 mm²</t>
  </si>
  <si>
    <t>Cabo de cobre flexível, isolamento em EPR/90°C, 0,6/1kV, Classe 4, # 35,0 mm²</t>
  </si>
  <si>
    <t xml:space="preserve">CABO COBRE FLEXÍVEL, NÃO HOLOGENADO, 2,5MM2 - 450/750V / 70º
</t>
  </si>
  <si>
    <t xml:space="preserve">CABO COBRE FLEXÍVEL, NÃO HOLOGENADO, 4,0MM2 - 450/750V / 70º
</t>
  </si>
  <si>
    <t>Condulete alumínio tipo E 3/4 polegada</t>
  </si>
  <si>
    <t>Condulete alumínio tipo C 3/4 polegada</t>
  </si>
  <si>
    <t>Condulete alumínio tipo LL 3/4 polegada</t>
  </si>
  <si>
    <t>Condulete alumínio tipo LR 3/4 polegada</t>
  </si>
  <si>
    <t>Condulete alumínio tipo LB 3/4 polegada</t>
  </si>
  <si>
    <t>Condulete alumínio tipo T 3/4 polegada</t>
  </si>
  <si>
    <t>Condulete alumínio tipo E 3/4 polegada 4x4</t>
  </si>
  <si>
    <t>Condulete alumínio tipo E 1 polegada</t>
  </si>
  <si>
    <t>Condulete alumínio tipo C 1 polegada</t>
  </si>
  <si>
    <t>Condulete alumínio tipo T 1 polegada</t>
  </si>
  <si>
    <t>Condulete alumínio tipo C 1.1/2 polegada</t>
  </si>
  <si>
    <t>Condulete alumínio tipo LL 1.1/2 polegada</t>
  </si>
  <si>
    <t>Condulete alumínio tipo LB 1.1/2 polegada</t>
  </si>
  <si>
    <t>Condulete alumínio tipo LB 2 polegadas</t>
  </si>
  <si>
    <t>Caixa de Passagem de embutir 4x2” alta</t>
  </si>
  <si>
    <t>Disjuntor Tripolar padrão DIN, Curva C, 16A</t>
  </si>
  <si>
    <t>Disjuntor Tripolar padrão DIN, Curva D, 50A</t>
  </si>
  <si>
    <t>Disjuntor Tripolar padrão DIN, Curva D, 63A</t>
  </si>
  <si>
    <t>Disjuntor Tripolar padrão DIN, Curva D, 80A</t>
  </si>
  <si>
    <t>Dispositivo DR 4 Polos 25A sensibilidade 30 mA</t>
  </si>
  <si>
    <t>Dispositivo de Proteção Contra Surtos classe II, 275 V, 20 KA monopolar</t>
  </si>
  <si>
    <t>06.01.308.08</t>
  </si>
  <si>
    <t>93673 MOD 1</t>
  </si>
  <si>
    <t>93673 MOD 2</t>
  </si>
  <si>
    <t>13149 MOD</t>
  </si>
  <si>
    <t>13150 MOD</t>
  </si>
  <si>
    <t>40.06.040</t>
  </si>
  <si>
    <t>40.06.100</t>
  </si>
  <si>
    <t>40.06.120</t>
  </si>
  <si>
    <t>P.07.000.045151</t>
  </si>
  <si>
    <t>CONDULETE DE 3/4", CORPO E TAMPA EM ALUMÍNIO INJETADO OU FUNDIDO, VÁRIOS MODELOS; REF. 56200/082/ 56104/042 / 56114/006 TRAMONTINA, LR / LB 3/4" / LLSR-15 WETZEL OU EQUIVALENTE</t>
  </si>
  <si>
    <t>P.07.000.045059</t>
  </si>
  <si>
    <t xml:space="preserve">CONDULETE DE 1 1/2´, CORPO E TAMPA EM ALUMÍNIO INJETADO OU FUNDIDO, COM SAÍDAS LATERAIS EM VÁRIOS
MODELOS, COM OU SEM ROSCA; REF. DAISA, CONDULETZEL DA WETZEL OU EQUIVALENTE
</t>
  </si>
  <si>
    <t>P.07.000.045060</t>
  </si>
  <si>
    <t>Eletrocalha em aço galvanizado seção 50x50 mm</t>
  </si>
  <si>
    <t xml:space="preserve">38.21.110 </t>
  </si>
  <si>
    <t>ok</t>
  </si>
  <si>
    <t>Fita de LED 4,8W/m</t>
  </si>
  <si>
    <t>Driver para fita de LED 12W</t>
  </si>
  <si>
    <t>Driver para fita de LED 50W</t>
  </si>
  <si>
    <t>Interruptor Simples sobrepor 2 seções 10A</t>
  </si>
  <si>
    <t>Interruptor Paralelo sobrepor 3 seções 10A</t>
  </si>
  <si>
    <t>06.01.400.01</t>
  </si>
  <si>
    <t>06.01.400.02</t>
  </si>
  <si>
    <t>06.01.400.03</t>
  </si>
  <si>
    <t>06.01.400.04</t>
  </si>
  <si>
    <t>06.01.400.05</t>
  </si>
  <si>
    <t>06.01.400.06</t>
  </si>
  <si>
    <t>06.01.400.07</t>
  </si>
  <si>
    <t>06.01.400.08</t>
  </si>
  <si>
    <t>06.01.403.06</t>
  </si>
  <si>
    <t>06.01.403.07</t>
  </si>
  <si>
    <t>Interruptor Simples sobrepor 1 seção 10A</t>
  </si>
  <si>
    <t>Interruptor Paralelo sobrepor 1 seção 10A</t>
  </si>
  <si>
    <t>Interruptor Paralelo sobrepor 2 seções 10A</t>
  </si>
  <si>
    <t>Interruptor simples 1 seção + interruptor paralelo 1 seção de sobrepor 10A</t>
  </si>
  <si>
    <t>Interruptor paralelo 1 seção + interruptor four way 1 seção de sobrepor 10A</t>
  </si>
  <si>
    <t>06.01.403.08</t>
  </si>
  <si>
    <t>Tomada Baixa Simples de Sobrepor 2P+T 10A</t>
  </si>
  <si>
    <t>06.01.404.05</t>
  </si>
  <si>
    <t>06.01.404.06</t>
  </si>
  <si>
    <t>Tomada Baixa Dupla de Sobrepor 2P+T 10A</t>
  </si>
  <si>
    <t>Tomada Média Dupla de Sobrepor 2P+T 10A</t>
  </si>
  <si>
    <t>Tomada Alta Simples de Sobrepor 2P+T 10A</t>
  </si>
  <si>
    <t>Tomada Média Dupla de Sobrepor 2P+T 20A</t>
  </si>
  <si>
    <t>Tomada alta simples de embutir em forro 2P+T 10A</t>
  </si>
  <si>
    <t>91957 MOD</t>
  </si>
  <si>
    <t>13156 MOD 1</t>
  </si>
  <si>
    <t>13156 MOD 2</t>
  </si>
  <si>
    <t>DRIVER PARA FITA DE LED 50W</t>
  </si>
  <si>
    <t>06.01.304.10</t>
  </si>
  <si>
    <t>06.01.304.11</t>
  </si>
  <si>
    <t>06.01.304.12</t>
  </si>
  <si>
    <t>Furos em alvenaria para passagem de Eletroduto Ø 3/4</t>
  </si>
  <si>
    <t>Furos em alvenaria para passagem de Eletroduto Ø 1</t>
  </si>
  <si>
    <t xml:space="preserve"> Furo em alvenaria para passagem de Eletroduto Ø 1.1/2</t>
  </si>
  <si>
    <t>06.01.304.13</t>
  </si>
  <si>
    <t>Furo em alvenaria para passagem de Eletroduto Ø 2</t>
  </si>
  <si>
    <t>TÉCNICA SOLUÇÕES ACÚSTICAS</t>
  </si>
  <si>
    <t>14.492.678/0001-43</t>
  </si>
  <si>
    <t>BRILLIA</t>
  </si>
  <si>
    <t>https://www.brilia.com/produto/driver-50w-12v-dimerizavel/4628537?IdSku=3229701</t>
  </si>
  <si>
    <t>LIVENCASA</t>
  </si>
  <si>
    <t>https://livencasa.com/tomada-modulo-hdmi-branco-pial-legrand?utm_source=google&amp;utm_medium=cpc&amp;utm_campaign=16164419896&amp;utm_term=&amp;utm_content=</t>
  </si>
  <si>
    <t>26.443.804/0003-10</t>
  </si>
  <si>
    <t>10.945.114/0001-68</t>
  </si>
  <si>
    <t>Recebido por email</t>
  </si>
  <si>
    <t>Extintor de pó químico seco (PQS) 6 kg. Capacidade extintora 40BC.</t>
  </si>
  <si>
    <t>Extintor de água pressurizada 10L. Capacidade extintora 3A.</t>
  </si>
  <si>
    <t>Luminária em bloco autônomo LED.</t>
  </si>
  <si>
    <t>05.03.305.01</t>
  </si>
  <si>
    <t>05.03.305.02</t>
  </si>
  <si>
    <t>05.03.000</t>
  </si>
  <si>
    <t>DRENAGEM DE ÁGUAS PLUVIAIS</t>
  </si>
  <si>
    <t>05.03.300</t>
  </si>
  <si>
    <t>Bucha de Redução Longa de PVC DN 40x25</t>
  </si>
  <si>
    <t>05.03.313</t>
  </si>
  <si>
    <t>05.03.309</t>
  </si>
  <si>
    <t>Tê de PVC DN 25</t>
  </si>
  <si>
    <t>02.01.201.01</t>
  </si>
  <si>
    <t>02.01.201.02</t>
  </si>
  <si>
    <t>Ligação provisória de esgoto DN 100mm, até a caixa existente</t>
  </si>
  <si>
    <t xml:space="preserve">
CALÇO DE NEOPRENE 100X100X25MM
</t>
  </si>
  <si>
    <t>Gás Refrigerante R410A</t>
  </si>
  <si>
    <t>GÁS REFRIGERANTE R410A EOS CILINDRO DE 11,34KG</t>
  </si>
  <si>
    <t>MAGALU</t>
  </si>
  <si>
    <t>https://www.magazineluiza.com.br/fluido-gas-refrigerante-dugold-r410a-113kg-onu3163/p/fha4k2bebc/ar/aave/?&amp;seller_id=dufrio&amp;utm_source=go%E2%80%A6</t>
  </si>
  <si>
    <t xml:space="preserve"> 47.960.950/1088-36</t>
  </si>
  <si>
    <t>FRIGELAR</t>
  </si>
  <si>
    <t>https://www.frigelar.com.br/gas-refrigerante-r410a-eos-cilindro-de-1134kg/p/kit5357?gclid=Cj0KCQjw1tGUBhDXARIsAIJx01kWvGSGq3ffcituFm7%E2%80%A6</t>
  </si>
  <si>
    <t>92.660.406/0001-19</t>
  </si>
  <si>
    <t>https://www.carrefour.com.br/gas-refrigerante-r410a-eos-cilindro-de-1134kg-mp922517022/p?utm_medium=sem&amp;utm_source=google_pmax_4p%E2%80%A6</t>
  </si>
  <si>
    <t>Carrefour</t>
  </si>
  <si>
    <t>45.543.915/0846-95</t>
  </si>
  <si>
    <t>Engenheiro Civil De Obra Junior Com Encargos Complementares (todos os dias, 4 horas por dia)</t>
  </si>
  <si>
    <t>Engenheiro mecânico Com Encargos Complementares ( 1 mês, 4 horas por dia)</t>
  </si>
  <si>
    <t>06.09.009.04.01</t>
  </si>
  <si>
    <t>06.09.009.04.02</t>
  </si>
  <si>
    <t>06.09.009.04.03</t>
  </si>
  <si>
    <t>06.09.009.04.04</t>
  </si>
  <si>
    <t>06.09.009.04.05</t>
  </si>
  <si>
    <t>Curva metálica 90° em eletroduto rígido de aço zincado a fogo 1 polegada</t>
  </si>
  <si>
    <t>Caixa Metálica 30x30cm, embutida no piso, com porta.</t>
  </si>
  <si>
    <t>Eletroduto rígido em aço com rebarba interna removida, zincado a fogo, pesado 1 polgada</t>
  </si>
  <si>
    <t>ELETRODUTO GALVANIZADO NBR 5597 25mm 1" (2,178kg/m)</t>
  </si>
  <si>
    <t xml:space="preserve"> Condulete em pvc rigido, p/eletroduto d=1", sem tampa (modelos: C,E,LB,LL,LR), Tigre ou similar</t>
  </si>
  <si>
    <t xml:space="preserve"> CURVA 90 ELETRODUTO GALVANIZADO ELETROLITICO 1"</t>
  </si>
  <si>
    <t>06.04.401.01</t>
  </si>
  <si>
    <t>06.04.401.02</t>
  </si>
  <si>
    <t>06.04.401.03</t>
  </si>
  <si>
    <t>06.04.410.01</t>
  </si>
  <si>
    <t>06.04.410.02</t>
  </si>
  <si>
    <t>06.04.410.03</t>
  </si>
  <si>
    <t>06.04.410.04</t>
  </si>
  <si>
    <t>CAIXA DE PASSAGEM EM ALUMINIO 30x30x12cm STAMPLAC</t>
  </si>
  <si>
    <t>Condulete em pvc multi-x 4x2 polegadas 1"</t>
  </si>
  <si>
    <t>Suporte de piso para extintor de incêndio</t>
  </si>
  <si>
    <t xml:space="preserve"> SUPORTE DE PISO PARA EXTINTOR DE INCENDIO</t>
  </si>
  <si>
    <t>ALUGUEL DE CACAMBA 48 HORAS</t>
  </si>
  <si>
    <t>Aluguel de cacamba 48 horas com retirada</t>
  </si>
  <si>
    <t>Condulete de pvc, tipo LL, para eletroduto de pvc soldável dn 25 mm (3/4''), aparente - fornecimento e instalação. af_11/2016</t>
  </si>
  <si>
    <t>Eletroduto flexível corrugado, pead, dn 50 (1 1/2"), para rede enterrada de distribuição de energia elétrica - fornecimento e instalação. af_12/2021</t>
  </si>
  <si>
    <t>Luva para eletroduto, pvc, roscável, dn 25 mm (3/4"), para circuitos terminais, instalada em parede - fornecimento e instalação. af_12/2015</t>
  </si>
  <si>
    <t>SISTEMA DE CABEAMENTO ESTRUTURADO (ok)</t>
  </si>
  <si>
    <t>06.04.000</t>
  </si>
  <si>
    <t>Condulete em alumínio tipo multi-x 4x2 polegada 1"</t>
  </si>
  <si>
    <t>OK</t>
  </si>
  <si>
    <t>SONORIZAÇÃO (ok)</t>
  </si>
  <si>
    <t>C.M</t>
  </si>
  <si>
    <t>CHAPA GALVANIZADA #24 600MM X 0,65MM (5,120 KG/M2)</t>
  </si>
  <si>
    <t>AR-CONDICIONADO CENTRAL  (ok)</t>
  </si>
  <si>
    <t>Evaporador para sistema VRF de ar condicionado, tipo piso teto, capacidade de  até 4,0TR-instalação</t>
  </si>
  <si>
    <t>Condensador para sistema VRF de ar condicionado, capacidade até 6 TR- instalação</t>
  </si>
  <si>
    <t>43.08.001</t>
  </si>
  <si>
    <t>43.08.033</t>
  </si>
  <si>
    <t>ÁGUA FRIA (ok)</t>
  </si>
  <si>
    <t>ESGOTOS SANITÁRIOS (ok)</t>
  </si>
  <si>
    <t>SUBTOTAL (08.02.000)</t>
  </si>
  <si>
    <t>PREVENÇÃO E COMBATE A INCÊNDIO (ok)</t>
  </si>
  <si>
    <t xml:space="preserve">Eletroduto em aço galvanizado Ø 3/4” </t>
  </si>
  <si>
    <t>ELETROCALHA LISA GALVANIZADA A FOGO, 50X50MM</t>
  </si>
  <si>
    <t>P.04.000.062038</t>
  </si>
  <si>
    <t>P.04.000.062115</t>
  </si>
  <si>
    <t>ELETROCALHA LISA GALVANIZADA A FOGO, 100X50MM</t>
  </si>
  <si>
    <t>INSTALAÇÕES ELÉTRICAS (ok)</t>
  </si>
  <si>
    <t>FITA LED 5 METROS IP20 6000K FRIO 4,8W/M 12V 10006 ROMALUX</t>
  </si>
  <si>
    <t xml:space="preserve"> FONTE/DRIVER 12W 12V 60010 ROMALUX</t>
  </si>
  <si>
    <t>60012 MOD</t>
  </si>
  <si>
    <t>SABÃO EM PÓ</t>
  </si>
  <si>
    <t xml:space="preserve">AS BUILT </t>
  </si>
  <si>
    <t>Remoção de portas, de forma manual, sem reaproveitamento</t>
  </si>
  <si>
    <t>97644 MOD</t>
  </si>
  <si>
    <t>CHAPA EXPANDIDA EM AÇO MALHA 50X100MM, ESP=1/4 (6,3MM) - 12,96 KG/M2</t>
  </si>
  <si>
    <t>101095 MOD</t>
  </si>
  <si>
    <t>Banheiro Portas</t>
  </si>
  <si>
    <t>Alvenaria Baixa</t>
  </si>
  <si>
    <t>PM WC</t>
  </si>
  <si>
    <t>Planta de Pisos</t>
  </si>
  <si>
    <t>PERFIL AÇO, U DOBRADO DE CHAPA - UDC SIMPLES - 50 X 25 X 2,00 MM (1,38 KG/M)</t>
  </si>
  <si>
    <t>Grelha de porta, tamanho: 0,03 m² a 0,06 m²</t>
  </si>
  <si>
    <t>Fixação Baseada na composição 100669 SINAPI</t>
  </si>
  <si>
    <t>Cantoneira aco abas iguais (qualquer bitola), espessura entre 1/8" e 1/4")- comprimento das abas 1"- acabamento palco</t>
  </si>
  <si>
    <t xml:space="preserve">SBC </t>
  </si>
  <si>
    <t>Soleira de granito, espessura 21cm, assentada sobre argamassa traço 1:4 (cimento e areia)</t>
  </si>
  <si>
    <t>110100 MOD 1</t>
  </si>
  <si>
    <t>110100 MOD 2</t>
  </si>
  <si>
    <t>110100 MOD 3</t>
  </si>
  <si>
    <t>110100 MOD 4</t>
  </si>
  <si>
    <t>110100 MOD 5</t>
  </si>
  <si>
    <t>110100 MOD 6</t>
  </si>
  <si>
    <t>05.01.530.01</t>
  </si>
  <si>
    <t xml:space="preserve">Válvula redutora de pressão 3/4, com manômetro integrado </t>
  </si>
  <si>
    <t xml:space="preserve">Filtro Y em latão 3/4 </t>
  </si>
  <si>
    <t xml:space="preserve"> VALVULA REDUTORA REGULADORA DE PRESSAO 3/4" - DN20 COM MANOMETRO INTEGRADO</t>
  </si>
  <si>
    <t>89362 MOD</t>
  </si>
  <si>
    <t>FILTRO Y BRONZE ROSCA BSP T 0,5 FIG. 085 3/4"</t>
  </si>
  <si>
    <t>06.01.404.07</t>
  </si>
  <si>
    <t>Totem em porta-equipamento</t>
  </si>
  <si>
    <t>04.01.516.01</t>
  </si>
  <si>
    <t>04.01.516.02</t>
  </si>
  <si>
    <t>87620 MOD</t>
  </si>
  <si>
    <t xml:space="preserve">ORSE </t>
  </si>
  <si>
    <t>Demolição de contrapiso</t>
  </si>
  <si>
    <t>Portais</t>
  </si>
  <si>
    <t>Antecamera</t>
  </si>
  <si>
    <t>Placas Inclinado</t>
  </si>
  <si>
    <t>04.01.833.02</t>
  </si>
  <si>
    <t>04.01.833.03</t>
  </si>
  <si>
    <t xml:space="preserve">POLTRONA COM PRANCHETA PARA AUDITÓRIO </t>
  </si>
  <si>
    <t xml:space="preserve">POLTRONA COM PRANCHETA PARA AUDITÓRIO PARA PCD (OBESO) </t>
  </si>
  <si>
    <t>Drywall Direita</t>
  </si>
  <si>
    <t xml:space="preserve">Auditório Direita </t>
  </si>
  <si>
    <t>DEPOSITO E DML</t>
  </si>
  <si>
    <t>Principal</t>
  </si>
  <si>
    <t>04.01.554</t>
  </si>
  <si>
    <t>Acabamentos para forro (sanca de gesso montada na obra).</t>
  </si>
  <si>
    <t>DEPOSITO DML</t>
  </si>
  <si>
    <t>Midea</t>
  </si>
  <si>
    <t>Recebido Por Whatsapp</t>
  </si>
  <si>
    <t xml:space="preserve">ISAR </t>
  </si>
  <si>
    <t>00.038.174/0001-43</t>
  </si>
  <si>
    <t>MENOR PREÇO</t>
  </si>
  <si>
    <t>CONTAINERS</t>
  </si>
  <si>
    <t>TRISOFT</t>
  </si>
  <si>
    <t>Contrapiso em argamassa traço 1:4 (cimento e areia), preparo mecânico com betoneira 400 l, aplicado em áreas secas sobre laje, aderido, acabamento reforçado, espessura 10cm.</t>
  </si>
  <si>
    <t>04.01.204.01</t>
  </si>
  <si>
    <t>04.01.204.02</t>
  </si>
  <si>
    <t>Portão de ferro com 1 folha de Giro (GR02)</t>
  </si>
  <si>
    <t xml:space="preserve">Aplicação manual de pintura com tinta látex acrilica em teto, duas demãos </t>
  </si>
  <si>
    <t>04.01.564</t>
  </si>
  <si>
    <t>Pintura tinta de acabamento (pigmentada) esmalte sintético acetinado em madeira, 2 demãos (rodapé em  madeira)</t>
  </si>
  <si>
    <t>Fita antiderrapante safety-walk "3M" l=5cm ou similar</t>
  </si>
  <si>
    <t>05.04.300</t>
  </si>
  <si>
    <t>05.01.108</t>
  </si>
  <si>
    <t>Niple Duplo em Aço Galvanizado DN 3/4</t>
  </si>
  <si>
    <t>05.01.532</t>
  </si>
  <si>
    <t>Eletroduto em PVC corrugado antichamas Ø 3/4”</t>
  </si>
  <si>
    <t>Unidade Condensadora VRF 324.000 Btu/h (Mod. Ref. Daikin RHXYQ36AYL + 6 Evaporadoras Teto 38.200 Btu/h (Mod. Ref. Daikin FXHQ100MAVE) + 3 Evaporadoras Teto 24.200 Btu/h (Mod. Ref. Daikin FXHQ63MAVE) + Evaporadora Hi-Wall 19.100 Btu/h (Mod. Ref. Daikin FXAQ50PVE)</t>
  </si>
  <si>
    <t>08.01.526</t>
  </si>
  <si>
    <t>08.01.600.01</t>
  </si>
  <si>
    <t>08.01.600.02</t>
  </si>
  <si>
    <t>08.01.600.03</t>
  </si>
  <si>
    <t>09.02.102</t>
  </si>
  <si>
    <t>Projeto e implementação de gerenciamento integrado de resíduos sólidos e gestão de perdas</t>
  </si>
  <si>
    <t>01.27.011</t>
  </si>
  <si>
    <t>CDHU MOD</t>
  </si>
  <si>
    <t>PORTA DE MADEIRA, SEMI-OCA (LEVE OU MÉDIA), 80X210CM, ESPESSURA DE 3,5CM, INCLUSO DOBRADIÇAS - FORNECIMENTO E INSTALAÇÃO. AF_12/2019</t>
  </si>
  <si>
    <t>Junta Flexível de aço galvanizado e lona de PVC- 7x10x 5 cm- Rolo 5 metros</t>
  </si>
  <si>
    <t>07.04.400.01</t>
  </si>
  <si>
    <t>07.04.400.02</t>
  </si>
  <si>
    <t>07.04.400.03</t>
  </si>
  <si>
    <t>07.04.400.04</t>
  </si>
  <si>
    <t>07.04.400.05</t>
  </si>
  <si>
    <t>Plaqueta em acrílico para identificação dos equipamentos e quadros na cor
preta e letras brancas. Ref.: Afixgraf ou equivalente</t>
  </si>
  <si>
    <t>97.02.190</t>
  </si>
  <si>
    <t xml:space="preserve">PLACA COM SINALIZAÇÃO INDICATIVA DE 7 X 25 CM, EM ACRÍLICO CRISTAL OU COLORIDO, COM ESPESSURA DE 2 MM, COM TEXTO EM VINÍLICO ADESIVO
</t>
  </si>
  <si>
    <t>N.04.000.039085</t>
  </si>
  <si>
    <t>https://www.magazineluiza.com.br/junta-flexivel-70-x-100-x-70mm-5-mts-novair/p/jc08f3edgb/cj/tfaa/?&amp;seller_id=novairimportacaoeexportacaoldt%E2%80%A6</t>
  </si>
  <si>
    <t>CONDULETE DE 2´, CORPO E TAMPA EM ALUMÍNIO INJETADO OU FUNDIDO, COM SAÍDAS LATERAIS EM VÁRIOS MODELOS, COM OU SEM ROSCA; REF. DAISA, CONDULETZEL DA WETZEL OU EQUIVALENTE</t>
  </si>
  <si>
    <t>Fixação de tubos horizontais de pex diametros iguais ou inferiores a 40 mm com abraçadeira plástica 390 mm, fixada em laje. af_05/2015</t>
  </si>
  <si>
    <t>Parafuso de aco tipo chumbador parabolt, diametro 3/8", comprimento 75 mm</t>
  </si>
  <si>
    <t>Tubo em cobre flexível, dn 1/4", com isolamento, instalado em ramal de alimentação de ar condicionado com condensadora central  fornecimento e instalação. af_12/2015</t>
  </si>
  <si>
    <t xml:space="preserve">LG </t>
  </si>
  <si>
    <t>DAIKIN</t>
  </si>
  <si>
    <t>Madeira Madeira</t>
  </si>
  <si>
    <t>10.490.181/0001-35</t>
  </si>
  <si>
    <t>https://www.madeiramadeira.com.br/junta-flexivel-p-dutos-70-mm-x-100-mm-rolo-c-5-mts-324359058.html?origem=pla-324359058&amp;utm_source=google&amp;utm_medium=cpc&amp;utm_content=flexivel-2140&amp;utm_term=&amp;utm_id=10817680013&amp;gclid=Cj0KCQjwn4qWBhCvARIsAFNAMiiGETPOtFgKkOFxN5v441vgR5eG5CEdtKnCY0KLdZalwkd7vMfMBkkaAnePEALw_wcB</t>
  </si>
  <si>
    <t xml:space="preserve">ADESIVO ACRILICO DE BASE AQUOSA / COLA DE CONTATO                                                                                                                                                                                                                                                                                                                                                                                                                                                         </t>
  </si>
  <si>
    <t xml:space="preserve">ADESIVO PLASTICO PARA PVC, FRASCO COM *850* GR                                                                                                                                                                                                                                                                                                                                                                                                                                                            </t>
  </si>
  <si>
    <t xml:space="preserve">ADITIVO ADESIVO LIQUIDO PARA ARGAMASSAS DE REVESTIMENTOS CIMENTICIOS                                                                                                                                                                                                                                                                                                                                                                                                                                      </t>
  </si>
  <si>
    <t xml:space="preserve">ARGAMASSA COLANTE AC I PARA CERAMICAS                                                                                                                                                                                                                                                                                                                                                                                                                                                                     </t>
  </si>
  <si>
    <t xml:space="preserve">ARGAMASSA COLANTE TIPO AC III                                                                                                                                                                                                                                                                                                                                                                                                                                                                             </t>
  </si>
  <si>
    <t xml:space="preserve">BUCHA DE NYLON SEM ABA S10, COM PARAFUSO DE 6,10 X 65 MM EM ACO ZINCADO COM ROSCA SOBERBA, CABECA CHATA E FENDA PHILLIPS                                                                                                                                                                                                                                                                                                                                                                                  </t>
  </si>
  <si>
    <t xml:space="preserve">BUCHA DE REDUCAO DE FERRO GALVANIZADO, COM ROSCA BSP, DE 1 1/2" X 3/4"                                                                                                                                                                                                                                                                                                                                                                                                                                    </t>
  </si>
  <si>
    <t xml:space="preserve">BUCHA DE REDUCAO DE PVC, SOLDAVEL, LONGA, COM 40 X 25 MM, PARA AGUA FRIA PREDIAL                                                                                                                                                                                                                                                                                                                                                                                                                          </t>
  </si>
  <si>
    <t xml:space="preserve">CAIBRO NAO APARELHADO  *7,5 X 7,5* CM, EM MACARANDUBA, ANGELIM OU EQUIVALENTE DA REGIAO -  BRUTA                                                                                                                                                                                                                                                                                                                                                                                                          </t>
  </si>
  <si>
    <t xml:space="preserve">CHAPA DE ACO GROSSA, SAE 1020, BITOLA 1/4", E = 6,35 MM (49,85 KG/M2)                                                                                                                                                                                                                                                                                                                                                                                                                                     </t>
  </si>
  <si>
    <t xml:space="preserve">CHUMBADOR, DIAMETRO 1/4" COM PARAFUSO 1/4" X 40 MM                                                                                                                                                                                                                                                                                                                                                                                                                                                        </t>
  </si>
  <si>
    <t xml:space="preserve">CIMENTO PORTLAND COMPOSTO CP II-32                                                                                                                                                                                                                                                                                                                                                                                                                                                                        </t>
  </si>
  <si>
    <t xml:space="preserve">CONDULETE EM PVC, TIPO "LL", SEM TAMPA, DE 1"                                                                                                                                                                                                                                                                                                                                                                                                                                                             </t>
  </si>
  <si>
    <t xml:space="preserve">CONECTOR / TOMADA FEMEA RJ 45, CATEGORIA 6 (CAT 6) PARA CABOS                                                                                                                                                                                                                                                                                                                                                                                                                                             </t>
  </si>
  <si>
    <t xml:space="preserve">CURVA 90 GRAUS, PARA ELETRODUTO, EM ACO GALVANIZADO ELETROLITICO, DIAMETRO DE 20 MM (3/4")                                                                                                                                                                                                                                                                                                                                                                                                                </t>
  </si>
  <si>
    <t xml:space="preserve">CURVA 90 GRAUS, PARA ELETRODUTO, EM ACO GALVANIZADO ELETROLITICO, DIAMETRO DE 25 MM (1")                                                                                                                                                                                                                                                                                                                                                                                                                  </t>
  </si>
  <si>
    <t xml:space="preserve">DISPOSITIVO DPS CLASSE II, 1 POLO, TENSAO MAXIMA DE 275 V, CORRENTE MAXIMA DE *20* KA (TIPO AC)                                                                                                                                                                                                                                                                                                                                                                                                           </t>
  </si>
  <si>
    <t xml:space="preserve">DISPOSITIVO DR, 4 POLOS, SENSIBILIDADE DE 30 MA, CORRENTE DE 25 A, TIPO AC                                                                                                                                                                                                                                                                                                                                                                                                                                </t>
  </si>
  <si>
    <t xml:space="preserve">DOBRADICA EM ACO/FERRO, 3 1/2" X  3", E= 1,9  A 2 MM, COM ANEL,  CROMADO OU ZINCADO, TAMPA BOLA, COM PARAFUSOS                                                                                                                                                                                                                                                                                                                                                                                            </t>
  </si>
  <si>
    <t xml:space="preserve">ELETRODO REVESTIDO AWS - E7018, DIAMETRO IGUAL A 4,00 MM                                                                                                                                                                                                                                                                                                                                                                                                                                                  </t>
  </si>
  <si>
    <t xml:space="preserve">ELETRODUTO FLEXIVEL, EM ACO GALVANIZADO, REVESTIDO EXTERNAMENTE COM PVC PRETO, DIAMETRO EXTERNO DE 25 MM (3/4"), TIPO SEALTUBO                                                                                                                                                                                                                                                                                                                                                                            </t>
  </si>
  <si>
    <t xml:space="preserve">ELETRODUTO FLEXIVEL, EM ACO GALVANIZADO, REVESTIDO EXTERNAMENTE COM PVC PRETO, DIAMETRO EXTERNO DE 50 MM( 1 1/2"), TIPO SEALTUBO                                                                                                                                                                                                                                                                                                                                                                          </t>
  </si>
  <si>
    <t xml:space="preserve">FECHADRUA BICO DE PAPAGAIO PARA PORTA DE CORRER EXTERNA, EM ACO INOX COM ACABAMENTO CROMADO, MAQUINA COM 45 MM, INCLUINDO CHAVE TIPO CILINDRO                                                                                                                                                                                                                                                                                                                                                             </t>
  </si>
  <si>
    <t xml:space="preserve">GRANITO PARA BANCADA, POLIDO, TIPO ANDORINHA/ QUARTZ/ CASTELO/ CORUMBA OU OUTROS EQUIVALENTES DA REGIAO, E=  *2,5* CM                                                                                                                                                                                                                                                                                                                                                                                     </t>
  </si>
  <si>
    <t xml:space="preserve">LUVA PARA ELETRODUTO, EM ACO GALVANIZADO ELETROLITICO, DIAMETRO DE 20 MM (3/4")                                                                                                                                                                                                                                                                                                                                                                                                                           </t>
  </si>
  <si>
    <t xml:space="preserve">LUVA PARA ELETRODUTO, EM ACO GALVANIZADO ELETROLITICO, DIAMETRO DE 25 MM (1")                                                                                                                                                                                                                                                                                                                                                                                                                             </t>
  </si>
  <si>
    <t xml:space="preserve">MASSA PLASTICA PARA MARMORE/GRANITO                                                                                                                                                                                                                                                                                                                                                                                                                                                                       </t>
  </si>
  <si>
    <t xml:space="preserve">PARAFUSO ROSCA SOBERBA ZINCADO CABECA CHATA FENDA SIMPLES 3,5 X 25 MM (1 ")                                                                                                                                                                                                                                                                                                                                                                                                                               </t>
  </si>
  <si>
    <t xml:space="preserve">PLACA DE OBRA (PARA CONSTRUCAO CIVIL) EM CHAPA GALVANIZADA *N. 22*, ADESIVADA, DE *2,4 X 1,2* M (SEM POSTES PARA FIXACAO)                                                                                                                                                                                                                                                                                                                                                                                 </t>
  </si>
  <si>
    <t xml:space="preserve">PORTA DE ABRIR / GIRO, DE MADEIRA FOLHA MEDIA (NBR 15930) DE 800 X 2100 MM, DE 35 MM A 40 MM DE ESPESSURA, NUCLEO SEMI-SOLIDO (SARRAFEADO), CAPA FRISADA EM HDF, ACABAMENTO MELAMINICO EM PADRAO MADEIRA                                                                                                                                                                                                                                                                                                  </t>
  </si>
  <si>
    <t xml:space="preserve">PREGO DE ACO POLIDO COM CABECA 16 X 24 (2 1/4 X 12)                                                                                                                                                                                                                                                                                                                                                                                                                                                       </t>
  </si>
  <si>
    <t xml:space="preserve">PREGO DE ACO POLIDO COM CABECA 18 X 30 (2 3/4 X 10)                                                                                                                                                                                                                                                                                                                                                                                                                                                       </t>
  </si>
  <si>
    <t xml:space="preserve">PUXADOR TUBULAR RETO DUPLO, EM ALUMINIO CROMADO, COMPRIMENTO DE APROX 400 MM E DIAMETRO DE 25 MM (1")                                                                                                                                                                                                                                                                                                                                                                                                     </t>
  </si>
  <si>
    <t xml:space="preserve">QUADRO DE DISTRIBUICAO COM BARRAMENTO TRIFASICO, DE EMBUTIR, EM CHAPA DE ACO GALVANIZADO, PARA 18 DISJUNTORES DIN, 100 A, INCLUINDO BARRAMENTO                                                                                                                                                                                                                                                                                                                                                            </t>
  </si>
  <si>
    <t xml:space="preserve">QUADRO DE DISTRIBUICAO COM BARRAMENTO TRIFASICO, DE EMBUTIR, EM CHAPA DE ACO GALVANIZADO, PARA 28 DISJUNTORES DIN, 100 A                                                                                                                                                                                                                                                                                                                                                                                  </t>
  </si>
  <si>
    <t xml:space="preserve">REJUNTE EPOXI, QUALQUER COR                                                                                                                                                                                                                                                                                                                                                                                                                                                                               </t>
  </si>
  <si>
    <t xml:space="preserve">SELANTE ELASTICO MONOCOMPONENTE A BASE DE POLIURETANO (PU) PARA JUNTAS DIVERSAS                                                                                                                                                                                                                                                                                                                                                                                                                           </t>
  </si>
  <si>
    <t xml:space="preserve">SILICONE ACETICO USO GERAL INCOLOR 280 G                                                                                                                                                                                                                                                                                                                                                                                                                                                                  </t>
  </si>
  <si>
    <t xml:space="preserve">SOLUCAO PREPARADORA / LIMPADORA PARA PVC, FRASCO COM 1000 CM3                                                                                                                                                                                                                                                                                                                                                                                                                                             </t>
  </si>
  <si>
    <t xml:space="preserve">SUPORTE MAO-FRANCESA EM ACO, ABAS IGUAIS 30 CM, CAPACIDADE MINIMA 60 KG, BRANCO                                                                                                                                                                                                                                                                                                                                                                                                                           </t>
  </si>
  <si>
    <t xml:space="preserve">SUPORTE MAO-FRANCESA EM ACO, ABAS IGUAIS 40 CM, CAPACIDADE MINIMA 70 KG, BRANCO                                                                                                                                                                                                                                                                                                                                                                                                                           </t>
  </si>
  <si>
    <t xml:space="preserve">VASSOURA 40 CM COM CABO                                                                                                                                                                                                                                                                                                                                                                                                                                                                                   </t>
  </si>
  <si>
    <t xml:space="preserve">VIDRO TEMPERADO INCOLOR E = 6 MM, SEM COLOCACAO                                                                                                                                                                                                                                                                                                                                                                                                                                                           </t>
  </si>
  <si>
    <t>BATENTE PARA PORTA DE MADEIRA, FIXAÇÃO COM ARGAMASSA, PADRÃO MÉDIO - FORNECIMENTO E INSTALAÇÃO. AF_12/2019</t>
  </si>
  <si>
    <t>Encarregado de obras com encargos complementares</t>
  </si>
  <si>
    <t>Julho de 2022</t>
  </si>
  <si>
    <t>MÊS 7</t>
  </si>
  <si>
    <t>5. Curva ABC de serviços .....................................................................................................</t>
  </si>
  <si>
    <t>6. Cronograma Físico-Financeiro .........................................................................................</t>
  </si>
  <si>
    <t>Eletrocalha perfurada galvanizada a fogo, 100 x 50 mm, com acessórios</t>
  </si>
  <si>
    <t>07.02.801.07</t>
  </si>
  <si>
    <t>07.02.801.08</t>
  </si>
  <si>
    <t>Tubo em cobre flexível, dn 1/2", com isolamento, instalado em ramal de alimentação de ar condicionado com condensadora central  fornecimento e instalação. af_12/2015</t>
  </si>
  <si>
    <t>pç</t>
  </si>
  <si>
    <t>COMPRASNET</t>
  </si>
  <si>
    <t>ATA DE REGISTRO DE PREÇOS Nº 00088/2022 (SRP)</t>
  </si>
  <si>
    <t>SINAPI 05/2022; ORSE 05/2022; DER-ES 04/2022; SBC 06/2022; CDHU 05/2022</t>
  </si>
  <si>
    <t>04.01.552.02/04.01.540.02</t>
  </si>
  <si>
    <t>04.01.552.01/04.01.540.01</t>
  </si>
  <si>
    <t>BDI UNITÁRIO (26,93%)</t>
  </si>
  <si>
    <t xml:space="preserve">PISO PODOTÁTIL, DIRECIONAL OU ALERTA, SOLIDARIZADO AO PISO EXISTENTE (ELEMENTOS DISCRETOS). </t>
  </si>
  <si>
    <t>BDI (26,93%)</t>
  </si>
  <si>
    <t>UNIDADE CONDENSADORA VRF 324.000 BTU/H (MOD. REF. DAIKIN RHXYQ36AYL + 6 EVAPORADORAS TETO 38.200 BTU/H (MOD. REF. DAIKIN FXHQ100MAVE) + 3 EVAPORADORAS TETO 24.200 BTU/H (MOD. REF. DAIKIN FXHQ63MAVE) + EVAPORADORA HI-WALL 19.100 BTU/H (MOD. REF. DAIKIN FXAQ50PVE)</t>
  </si>
  <si>
    <t>BDI UNITÁRIO (20,93%)</t>
  </si>
  <si>
    <t>VENTILADOR HELIOCENTRÍFUGO “IN LINE” ULTRASILENCIOSO COM VAZÃO MÍNIMA 1512M3/H, PRESSÃO ESTÁTICA: 300 PA (MOD. REF.: SÉRIE TD-2000/315, FABRICANTE: SOLER PALAU)- FORNECIMENTO</t>
  </si>
  <si>
    <t>VENTILADOR HELIOCENTRÍFUGO “IN LINE” ULTRASILENCIOSO COM VAZÃO MÍNIMA 675 M3/H, PRESSÃO ESTÁTICA: 300 PA. (MOD. REF.: SÉRIE TD-1300/250, FABRICANTE: SOLER PALAU.)- FORNECIMENTO</t>
  </si>
  <si>
    <t>VENEZIANA DE AR EXTERNO DE ALUMÍNIO COM CONTRA MOLDURA ANODIZADO DE ALETAS HORIZONTAIS FIXAS MOLDURA E TELA ANTI-INSETO (MOD. REF. TROPICAL VHT 400X400 MM)</t>
  </si>
  <si>
    <t>VENEZIANA DE AR EXTERNO DE ALUMÍNIO COM CONTRA MOLDURA ANODIZADO DE ALETAS HORIZONTAIS FIXAS MOLDURA E TELA ANTI-INSETO (MOD. REF. TROPICAL VHT 300X300 MM)</t>
  </si>
  <si>
    <t>GRELHA DE VENTILAÇÃO DE ALUMÍNIO, ALETAS HORIZONTAIS AJUSTÁVEIS INDIVIDUALMENTE, DUPLA DEFLEXÃO, COM REGISTRO, LXH (325X225)MM (MOD. REF. TROX AT-DG)</t>
  </si>
  <si>
    <t>GRELHA DE VENTILAÇÃO DE ALUMÍNIO, ALETAS HORIZONTAIS AJUSTÁVEIS INDIVIDUALMENTE, DUPLA DEFLEXÃO, COM REGISTRO, LXH (165X325)MM (MOD. REF. TROX AT-DG)</t>
  </si>
  <si>
    <t>JUNTA FLEXÍVEL DE AÇO GALVANIZADO E LONA DE PVC- 7X10X 5 CM- ROLO 5 METROS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</si>
</sst>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R$&quot;* #,##0.00_-;\-&quot;R$&quot;* #,##0.00_-;_-&quot;R$&quot;* &quot;-&quot;??_-;_-@_-"/>
    <numFmt numFmtId="43" formatCode="_-* #,##0.00_-;\-* #,##0.00_-;_-* &quot;-&quot;??_-;_-@_-"/>
    <numFmt numFmtId="164" formatCode="&quot;R$&quot;\ #,##0.00;[Red]\-&quot;R$&quot;\ #,##0.00"/>
    <numFmt numFmtId="165" formatCode="_-&quot;R$&quot;\ * #,##0.00_-;\-&quot;R$&quot;\ * #,##0.00_-;_-&quot;R$&quot;\ * &quot;-&quot;??_-;_-@_-"/>
    <numFmt numFmtId="166" formatCode="#,##0.00;[Red]#,##0.00"/>
    <numFmt numFmtId="167" formatCode="&quot;R$ &quot;#,##0.00"/>
    <numFmt numFmtId="168" formatCode="&quot;R$&quot;\ #,##0.00"/>
    <numFmt numFmtId="169" formatCode="_(* #,##0.000_);_(* \(#,##0.000\);_(* \-??_);_(@_)"/>
    <numFmt numFmtId="170" formatCode="_(* #,##0.0000_);_(* \(#,##0.0000\);_(* \-??_);_(@_)"/>
    <numFmt numFmtId="171" formatCode="_-[$R$-416]\ * #,##0.00_-;\-[$R$-416]\ * #,##0.00_-;_-[$R$-416]\ * &quot;-&quot;??_-;_-@_-"/>
    <numFmt numFmtId="172" formatCode="_(* #,##0.00_);_(* \(#,##0.00\);_(* \-??_);_(@_)"/>
    <numFmt numFmtId="173" formatCode="_(* #,##0.00_);_(* \(#,##0.00\);_(* &quot;-&quot;??_);_(@_)"/>
    <numFmt numFmtId="174" formatCode="_(&quot;R$ &quot;* #,##0.00_);_(&quot;R$ &quot;* \(#,##0.00\);_(&quot;R$ &quot;* &quot;-&quot;??_);_(@_)"/>
    <numFmt numFmtId="175" formatCode="_-* #,##0.00\ &quot;R$&quot;_-;\-* #,##0.00\ &quot;R$&quot;_-;_-* &quot;-&quot;??\ &quot;R$&quot;_-;_-@_-"/>
    <numFmt numFmtId="176" formatCode="_(&quot;R$ &quot;* #,##0.00_);_(&quot;R$ &quot;* \(#,##0.00\);_(&quot;R$ &quot;* \-??_);_(@_)"/>
    <numFmt numFmtId="177" formatCode="0.000"/>
    <numFmt numFmtId="178" formatCode="_-&quot;R$&quot;* #,##0.00_-;&quot;-R$&quot;* #,##0.00_-;_-&quot;R$&quot;* \-??_-;_-@_-"/>
    <numFmt numFmtId="179" formatCode="\$#,##0.00\ ;\(\$#,##0.00\)"/>
    <numFmt numFmtId="180" formatCode="\$#,##0\ ;\(\$#,##0\)"/>
    <numFmt numFmtId="181" formatCode="#,##0.00\ ;&quot; (&quot;#,##0.00\);&quot; -&quot;#\ ;@\ "/>
    <numFmt numFmtId="182" formatCode="_-&quot;R$&quot;\ * #,##0.0000_-;\-&quot;R$&quot;\ * #,##0.0000_-;_-&quot;R$&quot;\ * &quot;-&quot;??_-;_-@_-"/>
    <numFmt numFmtId="183" formatCode="_-&quot;R$&quot;* #,##0.0000000_-;\-&quot;R$&quot;* #,##0.0000000_-;_-&quot;R$&quot;* &quot;-&quot;???????_-;_-@_-"/>
    <numFmt numFmtId="184" formatCode="0.0000000"/>
  </numFmts>
  <fonts count="12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Verdana"/>
      <family val="2"/>
    </font>
    <font>
      <b/>
      <sz val="10"/>
      <name val="Verdana"/>
      <family val="2"/>
    </font>
    <font>
      <b/>
      <sz val="9"/>
      <name val="Verdana"/>
      <family val="2"/>
    </font>
    <font>
      <b/>
      <sz val="12"/>
      <name val="Verdana"/>
      <family val="2"/>
    </font>
    <font>
      <b/>
      <sz val="11"/>
      <color theme="0"/>
      <name val="Calibri"/>
      <family val="2"/>
      <scheme val="minor"/>
    </font>
    <font>
      <b/>
      <sz val="11"/>
      <color theme="1"/>
      <name val="Calibri"/>
      <family val="2"/>
      <scheme val="minor"/>
    </font>
    <font>
      <sz val="10"/>
      <name val="Calibri"/>
      <family val="2"/>
      <scheme val="minor"/>
    </font>
    <font>
      <b/>
      <sz val="10"/>
      <name val="Calibri"/>
      <family val="2"/>
      <scheme val="minor"/>
    </font>
    <font>
      <sz val="11"/>
      <name val="Calibri"/>
      <family val="2"/>
      <scheme val="minor"/>
    </font>
    <font>
      <b/>
      <sz val="11"/>
      <name val="Calibri"/>
      <family val="2"/>
      <scheme val="minor"/>
    </font>
    <font>
      <i/>
      <sz val="11"/>
      <name val="Calibri"/>
      <family val="2"/>
      <scheme val="minor"/>
    </font>
    <font>
      <i/>
      <sz val="11"/>
      <color indexed="9"/>
      <name val="Calibri"/>
      <family val="2"/>
      <scheme val="minor"/>
    </font>
    <font>
      <b/>
      <sz val="16"/>
      <name val="Calibri"/>
      <family val="2"/>
      <scheme val="minor"/>
    </font>
    <font>
      <sz val="11"/>
      <color theme="1"/>
      <name val="Verdana"/>
      <family val="2"/>
    </font>
    <font>
      <b/>
      <sz val="11"/>
      <color indexed="9"/>
      <name val="Calibri"/>
      <family val="2"/>
      <scheme val="minor"/>
    </font>
    <font>
      <b/>
      <sz val="18"/>
      <name val="Calibri"/>
      <family val="2"/>
      <scheme val="minor"/>
    </font>
    <font>
      <sz val="12"/>
      <name val="Calibri"/>
      <family val="2"/>
      <scheme val="minor"/>
    </font>
    <font>
      <b/>
      <sz val="12"/>
      <name val="Calibri"/>
      <family val="2"/>
      <scheme val="minor"/>
    </font>
    <font>
      <b/>
      <sz val="24"/>
      <name val="Calibri"/>
      <family val="2"/>
      <scheme val="minor"/>
    </font>
    <font>
      <sz val="16"/>
      <name val="Calibri"/>
      <family val="2"/>
      <scheme val="minor"/>
    </font>
    <font>
      <sz val="14"/>
      <name val="Calibri"/>
      <family val="2"/>
      <scheme val="minor"/>
    </font>
    <font>
      <sz val="8"/>
      <color indexed="24"/>
      <name val="Arial"/>
      <family val="2"/>
    </font>
    <font>
      <sz val="8"/>
      <color rgb="FFFF0000"/>
      <name val="Arial"/>
      <family val="2"/>
    </font>
    <font>
      <sz val="8"/>
      <name val="Arial"/>
      <family val="2"/>
    </font>
    <font>
      <b/>
      <sz val="9"/>
      <name val="Arial"/>
      <family val="2"/>
    </font>
    <font>
      <b/>
      <sz val="8"/>
      <name val="Arial"/>
      <family val="2"/>
    </font>
    <font>
      <b/>
      <sz val="8"/>
      <color rgb="FF000000"/>
      <name val="Arial"/>
      <family val="2"/>
    </font>
    <font>
      <b/>
      <sz val="8"/>
      <color indexed="24"/>
      <name val="Arial"/>
      <family val="2"/>
    </font>
    <font>
      <sz val="11"/>
      <color rgb="FFFF0000"/>
      <name val="Calibri"/>
      <family val="2"/>
      <scheme val="minor"/>
    </font>
    <font>
      <sz val="10"/>
      <color indexed="8"/>
      <name val="MS Sans Serif"/>
      <family val="2"/>
    </font>
    <font>
      <u/>
      <sz val="10"/>
      <color indexed="12"/>
      <name val="MS Sans Serif"/>
      <family val="2"/>
    </font>
    <font>
      <sz val="10"/>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0"/>
      <color theme="1"/>
      <name val="Arial"/>
      <family val="2"/>
    </font>
    <font>
      <sz val="8"/>
      <color theme="1"/>
      <name val="Arial"/>
      <family val="2"/>
    </font>
    <font>
      <sz val="11"/>
      <color indexed="9"/>
      <name val="Calibri"/>
      <family val="2"/>
    </font>
    <font>
      <sz val="8"/>
      <color theme="0"/>
      <name val="Arial"/>
      <family val="2"/>
    </font>
    <font>
      <sz val="11"/>
      <color indexed="20"/>
      <name val="Calibri"/>
      <family val="2"/>
    </font>
    <font>
      <sz val="11"/>
      <color indexed="17"/>
      <name val="Calibri"/>
      <family val="2"/>
    </font>
    <font>
      <sz val="8"/>
      <color rgb="FF006100"/>
      <name val="Arial"/>
      <family val="2"/>
    </font>
    <font>
      <sz val="18"/>
      <color indexed="24"/>
      <name val="Arial"/>
      <family val="2"/>
    </font>
    <font>
      <b/>
      <sz val="11"/>
      <color indexed="52"/>
      <name val="Calibri"/>
      <family val="2"/>
    </font>
    <font>
      <b/>
      <sz val="11"/>
      <color indexed="10"/>
      <name val="Calibri"/>
      <family val="2"/>
    </font>
    <font>
      <b/>
      <sz val="8"/>
      <color rgb="FFFA7D00"/>
      <name val="Arial"/>
      <family val="2"/>
    </font>
    <font>
      <b/>
      <sz val="11"/>
      <color indexed="9"/>
      <name val="Calibri"/>
      <family val="2"/>
    </font>
    <font>
      <b/>
      <sz val="8"/>
      <color theme="0"/>
      <name val="Arial"/>
      <family val="2"/>
    </font>
    <font>
      <sz val="11"/>
      <color indexed="52"/>
      <name val="Calibri"/>
      <family val="2"/>
    </font>
    <font>
      <sz val="11"/>
      <color indexed="10"/>
      <name val="Calibri"/>
      <family val="2"/>
    </font>
    <font>
      <sz val="8"/>
      <color rgb="FFFA7D00"/>
      <name val="Arial"/>
      <family val="2"/>
    </font>
    <font>
      <sz val="12"/>
      <color indexed="24"/>
      <name val="Arial"/>
      <family val="2"/>
    </font>
    <font>
      <sz val="12"/>
      <name val="Times New Roman"/>
      <family val="1"/>
    </font>
    <font>
      <sz val="11"/>
      <color indexed="62"/>
      <name val="Calibri"/>
      <family val="2"/>
    </font>
    <font>
      <sz val="8"/>
      <color rgb="FF3F3F76"/>
      <name val="Arial"/>
      <family val="2"/>
    </font>
    <font>
      <i/>
      <sz val="11"/>
      <color indexed="23"/>
      <name val="Calibri"/>
      <family val="2"/>
    </font>
    <font>
      <sz val="12"/>
      <color rgb="FF9999FF"/>
      <name val="Arial"/>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u/>
      <sz val="10"/>
      <color indexed="12"/>
      <name val="Arial"/>
      <family val="2"/>
    </font>
    <font>
      <sz val="8"/>
      <color rgb="FF9C0006"/>
      <name val="Arial"/>
      <family val="2"/>
    </font>
    <font>
      <sz val="12"/>
      <color rgb="FF000000"/>
      <name val="Verdana"/>
      <family val="2"/>
    </font>
    <font>
      <sz val="10"/>
      <name val="MS Sans Serif"/>
      <family val="2"/>
    </font>
    <font>
      <sz val="11"/>
      <color rgb="FF000000"/>
      <name val="Calibri"/>
      <family val="2"/>
      <charset val="1"/>
    </font>
    <font>
      <sz val="11"/>
      <color indexed="9"/>
      <name val="Helvetica Neue"/>
    </font>
    <font>
      <sz val="11"/>
      <color indexed="60"/>
      <name val="Calibri"/>
      <family val="2"/>
    </font>
    <font>
      <sz val="11"/>
      <color indexed="19"/>
      <name val="Calibri"/>
      <family val="2"/>
    </font>
    <font>
      <sz val="8"/>
      <color rgb="FF9C6500"/>
      <name val="Arial"/>
      <family val="2"/>
    </font>
    <font>
      <sz val="11"/>
      <color rgb="FF000000"/>
      <name val="Calibri"/>
      <family val="2"/>
      <scheme val="minor"/>
    </font>
    <font>
      <sz val="10"/>
      <color rgb="FF000000"/>
      <name val="Arial"/>
      <family val="2"/>
    </font>
    <font>
      <sz val="8"/>
      <name val="Times New Roman"/>
      <family val="1"/>
    </font>
    <font>
      <sz val="9"/>
      <color rgb="FF000000"/>
      <name val="Arial"/>
      <family val="2"/>
    </font>
    <font>
      <sz val="10"/>
      <name val="Lucida Sans Unicode"/>
      <family val="2"/>
    </font>
    <font>
      <sz val="9"/>
      <color theme="1"/>
      <name val="Arial"/>
      <family val="2"/>
    </font>
    <font>
      <sz val="10"/>
      <color indexed="8"/>
      <name val="MS Sans Serif"/>
      <family val="2"/>
    </font>
    <font>
      <sz val="11"/>
      <color indexed="8"/>
      <name val="Helvetica Neue"/>
    </font>
    <font>
      <sz val="7.5"/>
      <name val="MS Sans Serif"/>
      <family val="2"/>
    </font>
    <font>
      <sz val="10"/>
      <color indexed="8"/>
      <name val="Arial"/>
      <family val="2"/>
    </font>
    <font>
      <b/>
      <sz val="11"/>
      <color indexed="63"/>
      <name val="Calibri"/>
      <family val="2"/>
    </font>
    <font>
      <b/>
      <sz val="8"/>
      <color rgb="FF3F3F3F"/>
      <name val="Arial"/>
      <family val="2"/>
    </font>
    <font>
      <i/>
      <sz val="8"/>
      <color rgb="FF7F7F7F"/>
      <name val="Arial"/>
      <family val="2"/>
    </font>
    <font>
      <b/>
      <sz val="18"/>
      <color indexed="56"/>
      <name val="Cambria"/>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b/>
      <sz val="18"/>
      <color indexed="62"/>
      <name val="Cambria"/>
      <family val="2"/>
    </font>
    <font>
      <b/>
      <sz val="11"/>
      <color indexed="8"/>
      <name val="Calibri"/>
      <family val="2"/>
    </font>
    <font>
      <b/>
      <sz val="8"/>
      <color theme="1"/>
      <name val="Arial"/>
      <family val="2"/>
    </font>
    <font>
      <u/>
      <sz val="13"/>
      <color theme="10"/>
      <name val="Arial"/>
      <family val="2"/>
    </font>
    <font>
      <u/>
      <sz val="8"/>
      <color theme="10"/>
      <name val="Arial"/>
      <family val="2"/>
    </font>
    <font>
      <sz val="10"/>
      <name val="Arial"/>
      <family val="2"/>
    </font>
    <font>
      <b/>
      <sz val="10"/>
      <name val="Arial"/>
      <family val="2"/>
    </font>
    <font>
      <b/>
      <sz val="8"/>
      <color rgb="FFFF0000"/>
      <name val="Arial"/>
      <family val="2"/>
    </font>
    <font>
      <sz val="10"/>
      <color rgb="FFFF0000"/>
      <name val="Arial"/>
      <family val="2"/>
    </font>
    <font>
      <u/>
      <sz val="8"/>
      <name val="Arial"/>
      <family val="2"/>
    </font>
    <font>
      <sz val="10"/>
      <color rgb="FF1E1E1E"/>
      <name val="Open Sans"/>
      <family val="2"/>
    </font>
    <font>
      <sz val="10"/>
      <name val="Arial"/>
    </font>
  </fonts>
  <fills count="99">
    <fill>
      <patternFill patternType="none"/>
    </fill>
    <fill>
      <patternFill patternType="gray125"/>
    </fill>
    <fill>
      <patternFill patternType="solid">
        <fgColor indexed="31"/>
        <bgColor indexed="42"/>
      </patternFill>
    </fill>
    <fill>
      <patternFill patternType="solid">
        <fgColor indexed="8"/>
        <bgColor indexed="58"/>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2986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249977111117893"/>
        <bgColor indexed="42"/>
      </patternFill>
    </fill>
    <fill>
      <patternFill patternType="solid">
        <fgColor theme="1"/>
        <bgColor indexed="42"/>
      </patternFill>
    </fill>
    <fill>
      <patternFill patternType="solid">
        <fgColor theme="1"/>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4"/>
      </patternFill>
    </fill>
    <fill>
      <patternFill patternType="solid">
        <fgColor indexed="45"/>
        <bgColor indexed="29"/>
      </patternFill>
    </fill>
    <fill>
      <patternFill patternType="solid">
        <fgColor indexed="29"/>
      </patternFill>
    </fill>
    <fill>
      <patternFill patternType="solid">
        <fgColor indexed="42"/>
        <bgColor indexed="27"/>
      </patternFill>
    </fill>
    <fill>
      <patternFill patternType="solid">
        <fgColor indexed="26"/>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43"/>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53"/>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22"/>
        <bgColor indexed="31"/>
      </patternFill>
    </fill>
    <fill>
      <patternFill patternType="solid">
        <fgColor indexed="9"/>
      </patternFill>
    </fill>
    <fill>
      <patternFill patternType="solid">
        <fgColor indexed="55"/>
      </patternFill>
    </fill>
    <fill>
      <patternFill patternType="solid">
        <fgColor indexed="55"/>
        <bgColor indexed="23"/>
      </patternFill>
    </fill>
    <fill>
      <patternFill patternType="solid">
        <fgColor indexed="62"/>
        <bgColor indexed="56"/>
      </patternFill>
    </fill>
    <fill>
      <patternFill patternType="solid">
        <fgColor indexed="56"/>
      </patternFill>
    </fill>
    <fill>
      <patternFill patternType="solid">
        <fgColor indexed="10"/>
        <bgColor indexed="60"/>
      </patternFill>
    </fill>
    <fill>
      <patternFill patternType="solid">
        <fgColor indexed="57"/>
        <bgColor indexed="21"/>
      </patternFill>
    </fill>
    <fill>
      <patternFill patternType="solid">
        <fgColor indexed="54"/>
      </patternFill>
    </fill>
    <fill>
      <patternFill patternType="solid">
        <fgColor indexed="53"/>
        <bgColor indexed="52"/>
      </patternFill>
    </fill>
    <fill>
      <patternFill patternType="solid">
        <fgColor theme="0" tint="-0.14996795556505021"/>
        <bgColor indexed="64"/>
      </patternFill>
    </fill>
    <fill>
      <patternFill patternType="solid">
        <fgColor indexed="43"/>
        <bgColor indexed="26"/>
      </patternFill>
    </fill>
    <fill>
      <patternFill patternType="solid">
        <fgColor indexed="26"/>
        <bgColor indexed="9"/>
      </patternFill>
    </fill>
    <fill>
      <patternFill patternType="solid">
        <fgColor rgb="FFFFFF99"/>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bgColor indexed="64"/>
      </patternFill>
    </fill>
    <fill>
      <patternFill patternType="solid">
        <fgColor rgb="FFFFFFFF"/>
        <bgColor indexed="64"/>
      </patternFill>
    </fill>
  </fills>
  <borders count="64">
    <border>
      <left/>
      <right/>
      <top/>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top style="thin">
        <color theme="4"/>
      </top>
      <bottom style="double">
        <color theme="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double">
        <color indexed="64"/>
      </top>
      <bottom/>
      <diagonal/>
    </border>
    <border>
      <left/>
      <right/>
      <top style="thin">
        <color indexed="62"/>
      </top>
      <bottom style="double">
        <color indexed="62"/>
      </bottom>
      <diagonal/>
    </border>
    <border>
      <left/>
      <right style="thin">
        <color indexed="64"/>
      </right>
      <top/>
      <bottom/>
      <diagonal/>
    </border>
    <border>
      <left style="medium">
        <color indexed="64"/>
      </left>
      <right/>
      <top/>
      <bottom/>
      <diagonal/>
    </border>
    <border>
      <left/>
      <right style="medium">
        <color indexed="64"/>
      </right>
      <top/>
      <bottom/>
      <diagonal/>
    </border>
    <border>
      <left/>
      <right/>
      <top/>
      <bottom style="medium">
        <color rgb="FFDDDDDD"/>
      </bottom>
      <diagonal/>
    </border>
    <border>
      <left style="medium">
        <color indexed="64"/>
      </left>
      <right/>
      <top style="medium">
        <color indexed="64"/>
      </top>
      <bottom style="medium">
        <color indexed="64"/>
      </bottom>
      <diagonal/>
    </border>
  </borders>
  <cellStyleXfs count="53509">
    <xf numFmtId="0" fontId="0" fillId="0" borderId="0"/>
    <xf numFmtId="165" fontId="7" fillId="0" borderId="0" applyFill="0" applyBorder="0" applyAlignment="0" applyProtection="0"/>
    <xf numFmtId="43" fontId="7" fillId="0" borderId="0" applyFill="0" applyBorder="0" applyAlignment="0" applyProtection="0"/>
    <xf numFmtId="0" fontId="13" fillId="0" borderId="20" applyNumberFormat="0" applyFill="0" applyAlignment="0" applyProtection="0"/>
    <xf numFmtId="0" fontId="37" fillId="0" borderId="0"/>
    <xf numFmtId="0" fontId="38" fillId="0" borderId="0" applyNumberFormat="0" applyFill="0" applyBorder="0" applyAlignment="0" applyProtection="0">
      <alignment vertical="top"/>
      <protection locked="0"/>
    </xf>
    <xf numFmtId="0" fontId="7" fillId="0" borderId="0"/>
    <xf numFmtId="172" fontId="7" fillId="0" borderId="0" applyFill="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0" borderId="0" applyNumberFormat="0" applyBorder="0" applyAlignment="0" applyProtection="0"/>
    <xf numFmtId="0" fontId="53" fillId="5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46"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46"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46"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46"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46" borderId="0" applyNumberFormat="0" applyBorder="0" applyAlignment="0" applyProtection="0"/>
    <xf numFmtId="0" fontId="53" fillId="52" borderId="0" applyNumberFormat="0" applyBorder="0" applyAlignment="0" applyProtection="0"/>
    <xf numFmtId="0" fontId="54" fillId="23"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5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46"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53" borderId="0" applyNumberFormat="0" applyBorder="0" applyAlignment="0" applyProtection="0"/>
    <xf numFmtId="0" fontId="53" fillId="46"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53" borderId="0" applyNumberFormat="0" applyBorder="0" applyAlignment="0" applyProtection="0"/>
    <xf numFmtId="0" fontId="53" fillId="46"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53" borderId="0" applyNumberFormat="0" applyBorder="0" applyAlignment="0" applyProtection="0"/>
    <xf numFmtId="0" fontId="53" fillId="46"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46"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23" borderId="0" applyNumberFormat="0" applyBorder="0" applyAlignment="0" applyProtection="0"/>
    <xf numFmtId="0" fontId="53" fillId="46" borderId="0" applyNumberFormat="0" applyBorder="0" applyAlignment="0" applyProtection="0"/>
    <xf numFmtId="0" fontId="54" fillId="23" borderId="0" applyNumberFormat="0" applyBorder="0" applyAlignment="0" applyProtection="0"/>
    <xf numFmtId="0" fontId="53" fillId="4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4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4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4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4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47" borderId="0" applyNumberFormat="0" applyBorder="0" applyAlignment="0" applyProtection="0"/>
    <xf numFmtId="0" fontId="53" fillId="54" borderId="0" applyNumberFormat="0" applyBorder="0" applyAlignment="0" applyProtection="0"/>
    <xf numFmtId="0" fontId="54" fillId="27"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5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4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55" borderId="0" applyNumberFormat="0" applyBorder="0" applyAlignment="0" applyProtection="0"/>
    <xf numFmtId="0" fontId="53" fillId="47"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55" borderId="0" applyNumberFormat="0" applyBorder="0" applyAlignment="0" applyProtection="0"/>
    <xf numFmtId="0" fontId="53" fillId="47"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55" borderId="0" applyNumberFormat="0" applyBorder="0" applyAlignment="0" applyProtection="0"/>
    <xf numFmtId="0" fontId="53" fillId="47"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47"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27" borderId="0" applyNumberFormat="0" applyBorder="0" applyAlignment="0" applyProtection="0"/>
    <xf numFmtId="0" fontId="53" fillId="47" borderId="0" applyNumberFormat="0" applyBorder="0" applyAlignment="0" applyProtection="0"/>
    <xf numFmtId="0" fontId="54" fillId="27" borderId="0" applyNumberFormat="0" applyBorder="0" applyAlignment="0" applyProtection="0"/>
    <xf numFmtId="0" fontId="53" fillId="4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48"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48"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48"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48"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48" borderId="0" applyNumberFormat="0" applyBorder="0" applyAlignment="0" applyProtection="0"/>
    <xf numFmtId="0" fontId="53" fillId="56" borderId="0" applyNumberFormat="0" applyBorder="0" applyAlignment="0" applyProtection="0"/>
    <xf numFmtId="0" fontId="54" fillId="3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5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48"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57" borderId="0" applyNumberFormat="0" applyBorder="0" applyAlignment="0" applyProtection="0"/>
    <xf numFmtId="0" fontId="53" fillId="48"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57" borderId="0" applyNumberFormat="0" applyBorder="0" applyAlignment="0" applyProtection="0"/>
    <xf numFmtId="0" fontId="53" fillId="48"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57" borderId="0" applyNumberFormat="0" applyBorder="0" applyAlignment="0" applyProtection="0"/>
    <xf numFmtId="0" fontId="53" fillId="48"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48"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31" borderId="0" applyNumberFormat="0" applyBorder="0" applyAlignment="0" applyProtection="0"/>
    <xf numFmtId="0" fontId="53" fillId="48" borderId="0" applyNumberFormat="0" applyBorder="0" applyAlignment="0" applyProtection="0"/>
    <xf numFmtId="0" fontId="54" fillId="31" borderId="0" applyNumberFormat="0" applyBorder="0" applyAlignment="0" applyProtection="0"/>
    <xf numFmtId="0" fontId="53" fillId="48"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49"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49"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49"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49"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58" borderId="0" applyNumberFormat="0" applyBorder="0" applyAlignment="0" applyProtection="0"/>
    <xf numFmtId="0" fontId="53" fillId="51" borderId="0" applyNumberFormat="0" applyBorder="0" applyAlignment="0" applyProtection="0"/>
    <xf numFmtId="0" fontId="53" fillId="49" borderId="0" applyNumberFormat="0" applyBorder="0" applyAlignment="0" applyProtection="0"/>
    <xf numFmtId="0" fontId="53" fillId="58" borderId="0" applyNumberFormat="0" applyBorder="0" applyAlignment="0" applyProtection="0"/>
    <xf numFmtId="0" fontId="54" fillId="35"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5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49"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51" borderId="0" applyNumberFormat="0" applyBorder="0" applyAlignment="0" applyProtection="0"/>
    <xf numFmtId="0" fontId="53" fillId="49"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51" borderId="0" applyNumberFormat="0" applyBorder="0" applyAlignment="0" applyProtection="0"/>
    <xf numFmtId="0" fontId="53" fillId="49"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51" borderId="0" applyNumberFormat="0" applyBorder="0" applyAlignment="0" applyProtection="0"/>
    <xf numFmtId="0" fontId="53" fillId="49"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49"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35" borderId="0" applyNumberFormat="0" applyBorder="0" applyAlignment="0" applyProtection="0"/>
    <xf numFmtId="0" fontId="53" fillId="49" borderId="0" applyNumberFormat="0" applyBorder="0" applyAlignment="0" applyProtection="0"/>
    <xf numFmtId="0" fontId="54" fillId="35" borderId="0" applyNumberFormat="0" applyBorder="0" applyAlignment="0" applyProtection="0"/>
    <xf numFmtId="0" fontId="53"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3" fillId="5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3" fillId="5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3" fillId="5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3" fillId="5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9" borderId="0" applyNumberFormat="0" applyBorder="0" applyAlignment="0" applyProtection="0"/>
    <xf numFmtId="0" fontId="53" fillId="50" borderId="0" applyNumberFormat="0" applyBorder="0" applyAlignment="0" applyProtection="0"/>
    <xf numFmtId="0" fontId="53" fillId="59" borderId="0" applyNumberFormat="0" applyBorder="0" applyAlignment="0" applyProtection="0"/>
    <xf numFmtId="0" fontId="54" fillId="39" borderId="0" applyNumberFormat="0" applyBorder="0" applyAlignment="0" applyProtection="0"/>
    <xf numFmtId="0" fontId="55"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3" fillId="5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3" fillId="5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3" fillId="50" borderId="0" applyNumberFormat="0" applyBorder="0" applyAlignment="0" applyProtection="0"/>
    <xf numFmtId="0" fontId="5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4" fillId="39" borderId="0" applyNumberFormat="0" applyBorder="0" applyAlignment="0" applyProtection="0"/>
    <xf numFmtId="0" fontId="53" fillId="50" borderId="0" applyNumberFormat="0" applyBorder="0" applyAlignment="0" applyProtection="0"/>
    <xf numFmtId="0" fontId="54" fillId="39" borderId="0" applyNumberFormat="0" applyBorder="0" applyAlignment="0" applyProtection="0"/>
    <xf numFmtId="0" fontId="53" fillId="50"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53" fillId="51"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53" fillId="51"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53" fillId="51"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53" fillId="51"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60" borderId="0" applyNumberFormat="0" applyBorder="0" applyAlignment="0" applyProtection="0"/>
    <xf numFmtId="0" fontId="53" fillId="57" borderId="0" applyNumberFormat="0" applyBorder="0" applyAlignment="0" applyProtection="0"/>
    <xf numFmtId="0" fontId="53" fillId="51" borderId="0" applyNumberFormat="0" applyBorder="0" applyAlignment="0" applyProtection="0"/>
    <xf numFmtId="0" fontId="53" fillId="60"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53" fillId="57"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53" fillId="51"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5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53" fillId="57" borderId="0" applyNumberFormat="0" applyBorder="0" applyAlignment="0" applyProtection="0"/>
    <xf numFmtId="0" fontId="53" fillId="51" borderId="0" applyNumberFormat="0" applyBorder="0" applyAlignment="0" applyProtection="0"/>
    <xf numFmtId="0" fontId="5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53" fillId="57" borderId="0" applyNumberFormat="0" applyBorder="0" applyAlignment="0" applyProtection="0"/>
    <xf numFmtId="0" fontId="53" fillId="51" borderId="0" applyNumberFormat="0" applyBorder="0" applyAlignment="0" applyProtection="0"/>
    <xf numFmtId="0" fontId="5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53" fillId="57" borderId="0" applyNumberFormat="0" applyBorder="0" applyAlignment="0" applyProtection="0"/>
    <xf numFmtId="0" fontId="53" fillId="51" borderId="0" applyNumberFormat="0" applyBorder="0" applyAlignment="0" applyProtection="0"/>
    <xf numFmtId="0" fontId="5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53" fillId="51" borderId="0" applyNumberFormat="0" applyBorder="0" applyAlignment="0" applyProtection="0"/>
    <xf numFmtId="0" fontId="5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54" fillId="43" borderId="0" applyNumberFormat="0" applyBorder="0" applyAlignment="0" applyProtection="0"/>
    <xf numFmtId="0" fontId="53" fillId="51" borderId="0" applyNumberFormat="0" applyBorder="0" applyAlignment="0" applyProtection="0"/>
    <xf numFmtId="0" fontId="54" fillId="43"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5" borderId="0" applyNumberFormat="0" applyBorder="0" applyAlignment="0" applyProtection="0"/>
    <xf numFmtId="0" fontId="53" fillId="61"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6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3" fillId="5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3" fillId="5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3" fillId="5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3" fillId="5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63" borderId="0" applyNumberFormat="0" applyBorder="0" applyAlignment="0" applyProtection="0"/>
    <xf numFmtId="0" fontId="53" fillId="50" borderId="0" applyNumberFormat="0" applyBorder="0" applyAlignment="0" applyProtection="0"/>
    <xf numFmtId="0" fontId="53" fillId="53" borderId="0" applyNumberFormat="0" applyBorder="0" applyAlignment="0" applyProtection="0"/>
    <xf numFmtId="0" fontId="53" fillId="63" borderId="0" applyNumberFormat="0" applyBorder="0" applyAlignment="0" applyProtection="0"/>
    <xf numFmtId="0" fontId="54" fillId="24" borderId="0" applyNumberFormat="0" applyBorder="0" applyAlignment="0" applyProtection="0"/>
    <xf numFmtId="0" fontId="55"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3" fillId="5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3" fillId="5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3" fillId="50" borderId="0" applyNumberFormat="0" applyBorder="0" applyAlignment="0" applyProtection="0"/>
    <xf numFmtId="0" fontId="53" fillId="53" borderId="0" applyNumberFormat="0" applyBorder="0" applyAlignment="0" applyProtection="0"/>
    <xf numFmtId="0" fontId="5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3" fillId="50" borderId="0" applyNumberFormat="0" applyBorder="0" applyAlignment="0" applyProtection="0"/>
    <xf numFmtId="0" fontId="53" fillId="53" borderId="0" applyNumberFormat="0" applyBorder="0" applyAlignment="0" applyProtection="0"/>
    <xf numFmtId="0" fontId="5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3" fillId="50" borderId="0" applyNumberFormat="0" applyBorder="0" applyAlignment="0" applyProtection="0"/>
    <xf numFmtId="0" fontId="53" fillId="53" borderId="0" applyNumberFormat="0" applyBorder="0" applyAlignment="0" applyProtection="0"/>
    <xf numFmtId="0" fontId="5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3" fillId="53" borderId="0" applyNumberFormat="0" applyBorder="0" applyAlignment="0" applyProtection="0"/>
    <xf numFmtId="0" fontId="5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53" fillId="53" borderId="0" applyNumberFormat="0" applyBorder="0" applyAlignment="0" applyProtection="0"/>
    <xf numFmtId="0" fontId="54" fillId="24" borderId="0" applyNumberFormat="0" applyBorder="0" applyAlignment="0" applyProtection="0"/>
    <xf numFmtId="0" fontId="53" fillId="5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3" fillId="5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3" fillId="5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3" fillId="5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3" fillId="5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64" borderId="0" applyNumberFormat="0" applyBorder="0" applyAlignment="0" applyProtection="0"/>
    <xf numFmtId="0" fontId="53" fillId="55" borderId="0" applyNumberFormat="0" applyBorder="0" applyAlignment="0" applyProtection="0"/>
    <xf numFmtId="0" fontId="53" fillId="64" borderId="0" applyNumberFormat="0" applyBorder="0" applyAlignment="0" applyProtection="0"/>
    <xf numFmtId="0" fontId="54" fillId="28" borderId="0" applyNumberFormat="0" applyBorder="0" applyAlignment="0" applyProtection="0"/>
    <xf numFmtId="0" fontId="55"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3" fillId="5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3" fillId="5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3" fillId="55" borderId="0" applyNumberFormat="0" applyBorder="0" applyAlignment="0" applyProtection="0"/>
    <xf numFmtId="0" fontId="5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53" fillId="55" borderId="0" applyNumberFormat="0" applyBorder="0" applyAlignment="0" applyProtection="0"/>
    <xf numFmtId="0" fontId="54" fillId="28" borderId="0" applyNumberFormat="0" applyBorder="0" applyAlignment="0" applyProtection="0"/>
    <xf numFmtId="0" fontId="53" fillId="55"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3" fillId="6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3" fillId="6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3" fillId="6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3" fillId="6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5" borderId="0" applyNumberFormat="0" applyBorder="0" applyAlignment="0" applyProtection="0"/>
    <xf numFmtId="0" fontId="53" fillId="66" borderId="0" applyNumberFormat="0" applyBorder="0" applyAlignment="0" applyProtection="0"/>
    <xf numFmtId="0" fontId="53" fillId="61" borderId="0" applyNumberFormat="0" applyBorder="0" applyAlignment="0" applyProtection="0"/>
    <xf numFmtId="0" fontId="53" fillId="65" borderId="0" applyNumberFormat="0" applyBorder="0" applyAlignment="0" applyProtection="0"/>
    <xf numFmtId="0" fontId="54" fillId="32" borderId="0" applyNumberFormat="0" applyBorder="0" applyAlignment="0" applyProtection="0"/>
    <xf numFmtId="0" fontId="55"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3" fillId="6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3" fillId="6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3" fillId="66" borderId="0" applyNumberFormat="0" applyBorder="0" applyAlignment="0" applyProtection="0"/>
    <xf numFmtId="0" fontId="53" fillId="61" borderId="0" applyNumberFormat="0" applyBorder="0" applyAlignment="0" applyProtection="0"/>
    <xf numFmtId="0" fontId="5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3" fillId="66" borderId="0" applyNumberFormat="0" applyBorder="0" applyAlignment="0" applyProtection="0"/>
    <xf numFmtId="0" fontId="53" fillId="61" borderId="0" applyNumberFormat="0" applyBorder="0" applyAlignment="0" applyProtection="0"/>
    <xf numFmtId="0" fontId="5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3" fillId="66" borderId="0" applyNumberFormat="0" applyBorder="0" applyAlignment="0" applyProtection="0"/>
    <xf numFmtId="0" fontId="53" fillId="61" borderId="0" applyNumberFormat="0" applyBorder="0" applyAlignment="0" applyProtection="0"/>
    <xf numFmtId="0" fontId="5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3" fillId="61" borderId="0" applyNumberFormat="0" applyBorder="0" applyAlignment="0" applyProtection="0"/>
    <xf numFmtId="0" fontId="5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53" fillId="61" borderId="0" applyNumberFormat="0" applyBorder="0" applyAlignment="0" applyProtection="0"/>
    <xf numFmtId="0" fontId="54" fillId="32" borderId="0" applyNumberFormat="0" applyBorder="0" applyAlignment="0" applyProtection="0"/>
    <xf numFmtId="0" fontId="53" fillId="61"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3" fillId="4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3" fillId="4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3" fillId="4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3" fillId="4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58" borderId="0" applyNumberFormat="0" applyBorder="0" applyAlignment="0" applyProtection="0"/>
    <xf numFmtId="0" fontId="53" fillId="47" borderId="0" applyNumberFormat="0" applyBorder="0" applyAlignment="0" applyProtection="0"/>
    <xf numFmtId="0" fontId="53" fillId="49" borderId="0" applyNumberFormat="0" applyBorder="0" applyAlignment="0" applyProtection="0"/>
    <xf numFmtId="0" fontId="53" fillId="58" borderId="0" applyNumberFormat="0" applyBorder="0" applyAlignment="0" applyProtection="0"/>
    <xf numFmtId="0" fontId="54" fillId="36" borderId="0" applyNumberFormat="0" applyBorder="0" applyAlignment="0" applyProtection="0"/>
    <xf numFmtId="0" fontId="55"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3" fillId="47"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3" fillId="4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3" fillId="47" borderId="0" applyNumberFormat="0" applyBorder="0" applyAlignment="0" applyProtection="0"/>
    <xf numFmtId="0" fontId="53" fillId="49" borderId="0" applyNumberFormat="0" applyBorder="0" applyAlignment="0" applyProtection="0"/>
    <xf numFmtId="0" fontId="5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3" fillId="47" borderId="0" applyNumberFormat="0" applyBorder="0" applyAlignment="0" applyProtection="0"/>
    <xf numFmtId="0" fontId="53" fillId="49" borderId="0" applyNumberFormat="0" applyBorder="0" applyAlignment="0" applyProtection="0"/>
    <xf numFmtId="0" fontId="5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3" fillId="47" borderId="0" applyNumberFormat="0" applyBorder="0" applyAlignment="0" applyProtection="0"/>
    <xf numFmtId="0" fontId="53" fillId="49" borderId="0" applyNumberFormat="0" applyBorder="0" applyAlignment="0" applyProtection="0"/>
    <xf numFmtId="0" fontId="5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3" fillId="49" borderId="0" applyNumberFormat="0" applyBorder="0" applyAlignment="0" applyProtection="0"/>
    <xf numFmtId="0" fontId="5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4" fillId="36" borderId="0" applyNumberFormat="0" applyBorder="0" applyAlignment="0" applyProtection="0"/>
    <xf numFmtId="0" fontId="53" fillId="49" borderId="0" applyNumberFormat="0" applyBorder="0" applyAlignment="0" applyProtection="0"/>
    <xf numFmtId="0" fontId="54" fillId="36" borderId="0" applyNumberFormat="0" applyBorder="0" applyAlignment="0" applyProtection="0"/>
    <xf numFmtId="0" fontId="53" fillId="4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53" fillId="5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53" fillId="5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53" fillId="5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53" fillId="5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63" borderId="0" applyNumberFormat="0" applyBorder="0" applyAlignment="0" applyProtection="0"/>
    <xf numFmtId="0" fontId="53" fillId="50" borderId="0" applyNumberFormat="0" applyBorder="0" applyAlignment="0" applyProtection="0"/>
    <xf numFmtId="0" fontId="53" fillId="53" borderId="0" applyNumberFormat="0" applyBorder="0" applyAlignment="0" applyProtection="0"/>
    <xf numFmtId="0" fontId="53" fillId="63" borderId="0" applyNumberFormat="0" applyBorder="0" applyAlignment="0" applyProtection="0"/>
    <xf numFmtId="0" fontId="54" fillId="40" borderId="0" applyNumberFormat="0" applyBorder="0" applyAlignment="0" applyProtection="0"/>
    <xf numFmtId="0" fontId="55"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53" fillId="5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53" fillId="5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5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53" fillId="50" borderId="0" applyNumberFormat="0" applyBorder="0" applyAlignment="0" applyProtection="0"/>
    <xf numFmtId="0" fontId="53" fillId="53" borderId="0" applyNumberFormat="0" applyBorder="0" applyAlignment="0" applyProtection="0"/>
    <xf numFmtId="0" fontId="5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53" fillId="50" borderId="0" applyNumberFormat="0" applyBorder="0" applyAlignment="0" applyProtection="0"/>
    <xf numFmtId="0" fontId="53" fillId="53" borderId="0" applyNumberFormat="0" applyBorder="0" applyAlignment="0" applyProtection="0"/>
    <xf numFmtId="0" fontId="5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53" fillId="50" borderId="0" applyNumberFormat="0" applyBorder="0" applyAlignment="0" applyProtection="0"/>
    <xf numFmtId="0" fontId="53" fillId="53" borderId="0" applyNumberFormat="0" applyBorder="0" applyAlignment="0" applyProtection="0"/>
    <xf numFmtId="0" fontId="5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53" fillId="53" borderId="0" applyNumberFormat="0" applyBorder="0" applyAlignment="0" applyProtection="0"/>
    <xf numFmtId="0" fontId="5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54" fillId="40" borderId="0" applyNumberFormat="0" applyBorder="0" applyAlignment="0" applyProtection="0"/>
    <xf numFmtId="0" fontId="53" fillId="53" borderId="0" applyNumberFormat="0" applyBorder="0" applyAlignment="0" applyProtection="0"/>
    <xf numFmtId="0" fontId="54" fillId="40" borderId="0" applyNumberFormat="0" applyBorder="0" applyAlignment="0" applyProtection="0"/>
    <xf numFmtId="0" fontId="53" fillId="5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53" fillId="62"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53" fillId="62"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53" fillId="62"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53" fillId="62"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7" borderId="0" applyNumberFormat="0" applyBorder="0" applyAlignment="0" applyProtection="0"/>
    <xf numFmtId="0" fontId="53" fillId="57" borderId="0" applyNumberFormat="0" applyBorder="0" applyAlignment="0" applyProtection="0"/>
    <xf numFmtId="0" fontId="53" fillId="62" borderId="0" applyNumberFormat="0" applyBorder="0" applyAlignment="0" applyProtection="0"/>
    <xf numFmtId="0" fontId="53" fillId="67"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53" fillId="5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53" fillId="62"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5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53" fillId="57" borderId="0" applyNumberFormat="0" applyBorder="0" applyAlignment="0" applyProtection="0"/>
    <xf numFmtId="0" fontId="53" fillId="62" borderId="0" applyNumberFormat="0" applyBorder="0" applyAlignment="0" applyProtection="0"/>
    <xf numFmtId="0" fontId="5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53" fillId="57" borderId="0" applyNumberFormat="0" applyBorder="0" applyAlignment="0" applyProtection="0"/>
    <xf numFmtId="0" fontId="53" fillId="62" borderId="0" applyNumberFormat="0" applyBorder="0" applyAlignment="0" applyProtection="0"/>
    <xf numFmtId="0" fontId="5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53" fillId="57" borderId="0" applyNumberFormat="0" applyBorder="0" applyAlignment="0" applyProtection="0"/>
    <xf numFmtId="0" fontId="53" fillId="62" borderId="0" applyNumberFormat="0" applyBorder="0" applyAlignment="0" applyProtection="0"/>
    <xf numFmtId="0" fontId="5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53" fillId="62" borderId="0" applyNumberFormat="0" applyBorder="0" applyAlignment="0" applyProtection="0"/>
    <xf numFmtId="0" fontId="5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54" fillId="44" borderId="0" applyNumberFormat="0" applyBorder="0" applyAlignment="0" applyProtection="0"/>
    <xf numFmtId="0" fontId="53" fillId="62" borderId="0" applyNumberFormat="0" applyBorder="0" applyAlignment="0" applyProtection="0"/>
    <xf numFmtId="0" fontId="54" fillId="44" borderId="0" applyNumberFormat="0" applyBorder="0" applyAlignment="0" applyProtection="0"/>
    <xf numFmtId="0" fontId="53" fillId="62" borderId="0" applyNumberFormat="0" applyBorder="0" applyAlignment="0" applyProtection="0"/>
    <xf numFmtId="0" fontId="56" fillId="68" borderId="0" applyNumberFormat="0" applyBorder="0" applyAlignment="0" applyProtection="0"/>
    <xf numFmtId="0" fontId="56" fillId="55" borderId="0" applyNumberFormat="0" applyBorder="0" applyAlignment="0" applyProtection="0"/>
    <xf numFmtId="0" fontId="56" fillId="61" borderId="0" applyNumberFormat="0" applyBorder="0" applyAlignment="0" applyProtection="0"/>
    <xf numFmtId="0" fontId="56" fillId="69" borderId="0" applyNumberFormat="0" applyBorder="0" applyAlignment="0" applyProtection="0"/>
    <xf numFmtId="0" fontId="56" fillId="70" borderId="0" applyNumberFormat="0" applyBorder="0" applyAlignment="0" applyProtection="0"/>
    <xf numFmtId="0" fontId="56" fillId="71"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72" borderId="0" applyNumberFormat="0" applyBorder="0" applyAlignment="0" applyProtection="0"/>
    <xf numFmtId="0" fontId="56" fillId="50" borderId="0" applyNumberFormat="0" applyBorder="0" applyAlignment="0" applyProtection="0"/>
    <xf numFmtId="0" fontId="56" fillId="68" borderId="0" applyNumberFormat="0" applyBorder="0" applyAlignment="0" applyProtection="0"/>
    <xf numFmtId="0" fontId="56" fillId="72" borderId="0" applyNumberFormat="0" applyBorder="0" applyAlignment="0" applyProtection="0"/>
    <xf numFmtId="0" fontId="57" fillId="25" borderId="0" applyNumberFormat="0" applyBorder="0" applyAlignment="0" applyProtection="0"/>
    <xf numFmtId="0" fontId="52" fillId="25" borderId="0" applyNumberFormat="0" applyBorder="0" applyAlignment="0" applyProtection="0"/>
    <xf numFmtId="0" fontId="56" fillId="50" borderId="0" applyNumberFormat="0" applyBorder="0" applyAlignment="0" applyProtection="0"/>
    <xf numFmtId="0" fontId="52" fillId="25" borderId="0" applyNumberFormat="0" applyBorder="0" applyAlignment="0" applyProtection="0"/>
    <xf numFmtId="0" fontId="56" fillId="68" borderId="0" applyNumberFormat="0" applyBorder="0" applyAlignment="0" applyProtection="0"/>
    <xf numFmtId="0" fontId="56" fillId="50" borderId="0" applyNumberFormat="0" applyBorder="0" applyAlignment="0" applyProtection="0"/>
    <xf numFmtId="0" fontId="56" fillId="68" borderId="0" applyNumberFormat="0" applyBorder="0" applyAlignment="0" applyProtection="0"/>
    <xf numFmtId="0" fontId="52" fillId="25" borderId="0" applyNumberFormat="0" applyBorder="0" applyAlignment="0" applyProtection="0"/>
    <xf numFmtId="0" fontId="56" fillId="50" borderId="0" applyNumberFormat="0" applyBorder="0" applyAlignment="0" applyProtection="0"/>
    <xf numFmtId="0" fontId="56" fillId="68" borderId="0" applyNumberFormat="0" applyBorder="0" applyAlignment="0" applyProtection="0"/>
    <xf numFmtId="0" fontId="52" fillId="25" borderId="0" applyNumberFormat="0" applyBorder="0" applyAlignment="0" applyProtection="0"/>
    <xf numFmtId="0" fontId="56" fillId="50"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64" borderId="0" applyNumberFormat="0" applyBorder="0" applyAlignment="0" applyProtection="0"/>
    <xf numFmtId="0" fontId="56" fillId="73" borderId="0" applyNumberFormat="0" applyBorder="0" applyAlignment="0" applyProtection="0"/>
    <xf numFmtId="0" fontId="56" fillId="55" borderId="0" applyNumberFormat="0" applyBorder="0" applyAlignment="0" applyProtection="0"/>
    <xf numFmtId="0" fontId="56" fillId="64" borderId="0" applyNumberFormat="0" applyBorder="0" applyAlignment="0" applyProtection="0"/>
    <xf numFmtId="0" fontId="57" fillId="29" borderId="0" applyNumberFormat="0" applyBorder="0" applyAlignment="0" applyProtection="0"/>
    <xf numFmtId="0" fontId="52" fillId="29" borderId="0" applyNumberFormat="0" applyBorder="0" applyAlignment="0" applyProtection="0"/>
    <xf numFmtId="0" fontId="56" fillId="73" borderId="0" applyNumberFormat="0" applyBorder="0" applyAlignment="0" applyProtection="0"/>
    <xf numFmtId="0" fontId="52" fillId="29" borderId="0" applyNumberFormat="0" applyBorder="0" applyAlignment="0" applyProtection="0"/>
    <xf numFmtId="0" fontId="56" fillId="55" borderId="0" applyNumberFormat="0" applyBorder="0" applyAlignment="0" applyProtection="0"/>
    <xf numFmtId="0" fontId="56" fillId="73" borderId="0" applyNumberFormat="0" applyBorder="0" applyAlignment="0" applyProtection="0"/>
    <xf numFmtId="0" fontId="56" fillId="55" borderId="0" applyNumberFormat="0" applyBorder="0" applyAlignment="0" applyProtection="0"/>
    <xf numFmtId="0" fontId="52" fillId="29" borderId="0" applyNumberFormat="0" applyBorder="0" applyAlignment="0" applyProtection="0"/>
    <xf numFmtId="0" fontId="56" fillId="73" borderId="0" applyNumberFormat="0" applyBorder="0" applyAlignment="0" applyProtection="0"/>
    <xf numFmtId="0" fontId="56" fillId="55" borderId="0" applyNumberFormat="0" applyBorder="0" applyAlignment="0" applyProtection="0"/>
    <xf numFmtId="0" fontId="52" fillId="29" borderId="0" applyNumberFormat="0" applyBorder="0" applyAlignment="0" applyProtection="0"/>
    <xf numFmtId="0" fontId="56" fillId="73"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5" borderId="0" applyNumberFormat="0" applyBorder="0" applyAlignment="0" applyProtection="0"/>
    <xf numFmtId="0" fontId="56" fillId="62" borderId="0" applyNumberFormat="0" applyBorder="0" applyAlignment="0" applyProtection="0"/>
    <xf numFmtId="0" fontId="56" fillId="61" borderId="0" applyNumberFormat="0" applyBorder="0" applyAlignment="0" applyProtection="0"/>
    <xf numFmtId="0" fontId="56" fillId="65" borderId="0" applyNumberFormat="0" applyBorder="0" applyAlignment="0" applyProtection="0"/>
    <xf numFmtId="0" fontId="57" fillId="33" borderId="0" applyNumberFormat="0" applyBorder="0" applyAlignment="0" applyProtection="0"/>
    <xf numFmtId="0" fontId="52" fillId="33" borderId="0" applyNumberFormat="0" applyBorder="0" applyAlignment="0" applyProtection="0"/>
    <xf numFmtId="0" fontId="56" fillId="62" borderId="0" applyNumberFormat="0" applyBorder="0" applyAlignment="0" applyProtection="0"/>
    <xf numFmtId="0" fontId="52" fillId="33" borderId="0" applyNumberFormat="0" applyBorder="0" applyAlignment="0" applyProtection="0"/>
    <xf numFmtId="0" fontId="56" fillId="61" borderId="0" applyNumberFormat="0" applyBorder="0" applyAlignment="0" applyProtection="0"/>
    <xf numFmtId="0" fontId="56" fillId="62" borderId="0" applyNumberFormat="0" applyBorder="0" applyAlignment="0" applyProtection="0"/>
    <xf numFmtId="0" fontId="56" fillId="61" borderId="0" applyNumberFormat="0" applyBorder="0" applyAlignment="0" applyProtection="0"/>
    <xf numFmtId="0" fontId="52" fillId="33" borderId="0" applyNumberFormat="0" applyBorder="0" applyAlignment="0" applyProtection="0"/>
    <xf numFmtId="0" fontId="56" fillId="62" borderId="0" applyNumberFormat="0" applyBorder="0" applyAlignment="0" applyProtection="0"/>
    <xf numFmtId="0" fontId="56" fillId="61" borderId="0" applyNumberFormat="0" applyBorder="0" applyAlignment="0" applyProtection="0"/>
    <xf numFmtId="0" fontId="52" fillId="33" borderId="0" applyNumberFormat="0" applyBorder="0" applyAlignment="0" applyProtection="0"/>
    <xf numFmtId="0" fontId="56" fillId="62"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9" borderId="0" applyNumberFormat="0" applyBorder="0" applyAlignment="0" applyProtection="0"/>
    <xf numFmtId="0" fontId="56" fillId="69" borderId="0" applyNumberFormat="0" applyBorder="0" applyAlignment="0" applyProtection="0"/>
    <xf numFmtId="0" fontId="56" fillId="69" borderId="0" applyNumberFormat="0" applyBorder="0" applyAlignment="0" applyProtection="0"/>
    <xf numFmtId="0" fontId="56" fillId="69" borderId="0" applyNumberFormat="0" applyBorder="0" applyAlignment="0" applyProtection="0"/>
    <xf numFmtId="0" fontId="56" fillId="69" borderId="0" applyNumberFormat="0" applyBorder="0" applyAlignment="0" applyProtection="0"/>
    <xf numFmtId="0" fontId="56" fillId="69" borderId="0" applyNumberFormat="0" applyBorder="0" applyAlignment="0" applyProtection="0"/>
    <xf numFmtId="0" fontId="56" fillId="69" borderId="0" applyNumberFormat="0" applyBorder="0" applyAlignment="0" applyProtection="0"/>
    <xf numFmtId="0" fontId="56" fillId="69" borderId="0" applyNumberFormat="0" applyBorder="0" applyAlignment="0" applyProtection="0"/>
    <xf numFmtId="0" fontId="56" fillId="74" borderId="0" applyNumberFormat="0" applyBorder="0" applyAlignment="0" applyProtection="0"/>
    <xf numFmtId="0" fontId="56" fillId="47" borderId="0" applyNumberFormat="0" applyBorder="0" applyAlignment="0" applyProtection="0"/>
    <xf numFmtId="0" fontId="56" fillId="69" borderId="0" applyNumberFormat="0" applyBorder="0" applyAlignment="0" applyProtection="0"/>
    <xf numFmtId="0" fontId="56" fillId="74" borderId="0" applyNumberFormat="0" applyBorder="0" applyAlignment="0" applyProtection="0"/>
    <xf numFmtId="0" fontId="57" fillId="37" borderId="0" applyNumberFormat="0" applyBorder="0" applyAlignment="0" applyProtection="0"/>
    <xf numFmtId="0" fontId="52" fillId="37" borderId="0" applyNumberFormat="0" applyBorder="0" applyAlignment="0" applyProtection="0"/>
    <xf numFmtId="0" fontId="56" fillId="47" borderId="0" applyNumberFormat="0" applyBorder="0" applyAlignment="0" applyProtection="0"/>
    <xf numFmtId="0" fontId="52" fillId="37" borderId="0" applyNumberFormat="0" applyBorder="0" applyAlignment="0" applyProtection="0"/>
    <xf numFmtId="0" fontId="56" fillId="69" borderId="0" applyNumberFormat="0" applyBorder="0" applyAlignment="0" applyProtection="0"/>
    <xf numFmtId="0" fontId="56" fillId="47" borderId="0" applyNumberFormat="0" applyBorder="0" applyAlignment="0" applyProtection="0"/>
    <xf numFmtId="0" fontId="56" fillId="69" borderId="0" applyNumberFormat="0" applyBorder="0" applyAlignment="0" applyProtection="0"/>
    <xf numFmtId="0" fontId="52" fillId="37" borderId="0" applyNumberFormat="0" applyBorder="0" applyAlignment="0" applyProtection="0"/>
    <xf numFmtId="0" fontId="56" fillId="47" borderId="0" applyNumberFormat="0" applyBorder="0" applyAlignment="0" applyProtection="0"/>
    <xf numFmtId="0" fontId="56" fillId="69" borderId="0" applyNumberFormat="0" applyBorder="0" applyAlignment="0" applyProtection="0"/>
    <xf numFmtId="0" fontId="52" fillId="37" borderId="0" applyNumberFormat="0" applyBorder="0" applyAlignment="0" applyProtection="0"/>
    <xf numFmtId="0" fontId="56" fillId="47" borderId="0" applyNumberFormat="0" applyBorder="0" applyAlignment="0" applyProtection="0"/>
    <xf numFmtId="0" fontId="56" fillId="69" borderId="0" applyNumberFormat="0" applyBorder="0" applyAlignment="0" applyProtection="0"/>
    <xf numFmtId="0" fontId="56" fillId="69" borderId="0" applyNumberFormat="0" applyBorder="0" applyAlignment="0" applyProtection="0"/>
    <xf numFmtId="0" fontId="56" fillId="69" borderId="0" applyNumberFormat="0" applyBorder="0" applyAlignment="0" applyProtection="0"/>
    <xf numFmtId="0" fontId="56" fillId="69"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5" borderId="0" applyNumberFormat="0" applyBorder="0" applyAlignment="0" applyProtection="0"/>
    <xf numFmtId="0" fontId="56" fillId="50" borderId="0" applyNumberFormat="0" applyBorder="0" applyAlignment="0" applyProtection="0"/>
    <xf numFmtId="0" fontId="56" fillId="70" borderId="0" applyNumberFormat="0" applyBorder="0" applyAlignment="0" applyProtection="0"/>
    <xf numFmtId="0" fontId="56" fillId="75" borderId="0" applyNumberFormat="0" applyBorder="0" applyAlignment="0" applyProtection="0"/>
    <xf numFmtId="0" fontId="57" fillId="41" borderId="0" applyNumberFormat="0" applyBorder="0" applyAlignment="0" applyProtection="0"/>
    <xf numFmtId="0" fontId="52" fillId="41" borderId="0" applyNumberFormat="0" applyBorder="0" applyAlignment="0" applyProtection="0"/>
    <xf numFmtId="0" fontId="56" fillId="50" borderId="0" applyNumberFormat="0" applyBorder="0" applyAlignment="0" applyProtection="0"/>
    <xf numFmtId="0" fontId="52" fillId="41" borderId="0" applyNumberFormat="0" applyBorder="0" applyAlignment="0" applyProtection="0"/>
    <xf numFmtId="0" fontId="56" fillId="70" borderId="0" applyNumberFormat="0" applyBorder="0" applyAlignment="0" applyProtection="0"/>
    <xf numFmtId="0" fontId="56" fillId="50" borderId="0" applyNumberFormat="0" applyBorder="0" applyAlignment="0" applyProtection="0"/>
    <xf numFmtId="0" fontId="56" fillId="70" borderId="0" applyNumberFormat="0" applyBorder="0" applyAlignment="0" applyProtection="0"/>
    <xf numFmtId="0" fontId="52" fillId="41" borderId="0" applyNumberFormat="0" applyBorder="0" applyAlignment="0" applyProtection="0"/>
    <xf numFmtId="0" fontId="56" fillId="50" borderId="0" applyNumberFormat="0" applyBorder="0" applyAlignment="0" applyProtection="0"/>
    <xf numFmtId="0" fontId="56" fillId="70" borderId="0" applyNumberFormat="0" applyBorder="0" applyAlignment="0" applyProtection="0"/>
    <xf numFmtId="0" fontId="52" fillId="41" borderId="0" applyNumberFormat="0" applyBorder="0" applyAlignment="0" applyProtection="0"/>
    <xf numFmtId="0" fontId="56" fillId="5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6" borderId="0" applyNumberFormat="0" applyBorder="0" applyAlignment="0" applyProtection="0"/>
    <xf numFmtId="0" fontId="56" fillId="55" borderId="0" applyNumberFormat="0" applyBorder="0" applyAlignment="0" applyProtection="0"/>
    <xf numFmtId="0" fontId="56" fillId="71" borderId="0" applyNumberFormat="0" applyBorder="0" applyAlignment="0" applyProtection="0"/>
    <xf numFmtId="0" fontId="56" fillId="76" borderId="0" applyNumberFormat="0" applyBorder="0" applyAlignment="0" applyProtection="0"/>
    <xf numFmtId="0" fontId="57" fillId="45" borderId="0" applyNumberFormat="0" applyBorder="0" applyAlignment="0" applyProtection="0"/>
    <xf numFmtId="0" fontId="52" fillId="45" borderId="0" applyNumberFormat="0" applyBorder="0" applyAlignment="0" applyProtection="0"/>
    <xf numFmtId="0" fontId="56" fillId="55" borderId="0" applyNumberFormat="0" applyBorder="0" applyAlignment="0" applyProtection="0"/>
    <xf numFmtId="0" fontId="52" fillId="45" borderId="0" applyNumberFormat="0" applyBorder="0" applyAlignment="0" applyProtection="0"/>
    <xf numFmtId="0" fontId="56" fillId="71" borderId="0" applyNumberFormat="0" applyBorder="0" applyAlignment="0" applyProtection="0"/>
    <xf numFmtId="0" fontId="56" fillId="55" borderId="0" applyNumberFormat="0" applyBorder="0" applyAlignment="0" applyProtection="0"/>
    <xf numFmtId="0" fontId="56" fillId="71" borderId="0" applyNumberFormat="0" applyBorder="0" applyAlignment="0" applyProtection="0"/>
    <xf numFmtId="0" fontId="52" fillId="45" borderId="0" applyNumberFormat="0" applyBorder="0" applyAlignment="0" applyProtection="0"/>
    <xf numFmtId="0" fontId="56" fillId="55" borderId="0" applyNumberFormat="0" applyBorder="0" applyAlignment="0" applyProtection="0"/>
    <xf numFmtId="0" fontId="56" fillId="71" borderId="0" applyNumberFormat="0" applyBorder="0" applyAlignment="0" applyProtection="0"/>
    <xf numFmtId="0" fontId="52" fillId="45" borderId="0" applyNumberFormat="0" applyBorder="0" applyAlignment="0" applyProtection="0"/>
    <xf numFmtId="0" fontId="56" fillId="55"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7" borderId="0" applyNumberFormat="0" applyBorder="0" applyAlignment="0" applyProtection="0"/>
    <xf numFmtId="0" fontId="56" fillId="78" borderId="0" applyNumberFormat="0" applyBorder="0" applyAlignment="0" applyProtection="0"/>
    <xf numFmtId="0" fontId="56" fillId="79" borderId="0" applyNumberFormat="0" applyBorder="0" applyAlignment="0" applyProtection="0"/>
    <xf numFmtId="0" fontId="56" fillId="69" borderId="0" applyNumberFormat="0" applyBorder="0" applyAlignment="0" applyProtection="0"/>
    <xf numFmtId="0" fontId="56" fillId="70" borderId="0" applyNumberFormat="0" applyBorder="0" applyAlignment="0" applyProtection="0"/>
    <xf numFmtId="0" fontId="56" fillId="73" borderId="0" applyNumberFormat="0" applyBorder="0" applyAlignment="0" applyProtection="0"/>
    <xf numFmtId="0" fontId="58" fillId="47"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56" borderId="0" applyNumberFormat="0" applyBorder="0" applyAlignment="0" applyProtection="0"/>
    <xf numFmtId="0" fontId="59" fillId="50" borderId="0" applyNumberFormat="0" applyBorder="0" applyAlignment="0" applyProtection="0"/>
    <xf numFmtId="0" fontId="59" fillId="48" borderId="0" applyNumberFormat="0" applyBorder="0" applyAlignment="0" applyProtection="0"/>
    <xf numFmtId="0" fontId="59" fillId="56" borderId="0" applyNumberFormat="0" applyBorder="0" applyAlignment="0" applyProtection="0"/>
    <xf numFmtId="0" fontId="60" fillId="15" borderId="0" applyNumberFormat="0" applyBorder="0" applyAlignment="0" applyProtection="0"/>
    <xf numFmtId="0" fontId="44" fillId="15" borderId="0" applyNumberFormat="0" applyBorder="0" applyAlignment="0" applyProtection="0"/>
    <xf numFmtId="0" fontId="59" fillId="50" borderId="0" applyNumberFormat="0" applyBorder="0" applyAlignment="0" applyProtection="0"/>
    <xf numFmtId="0" fontId="44" fillId="15" borderId="0" applyNumberFormat="0" applyBorder="0" applyAlignment="0" applyProtection="0"/>
    <xf numFmtId="0" fontId="59" fillId="48" borderId="0" applyNumberFormat="0" applyBorder="0" applyAlignment="0" applyProtection="0"/>
    <xf numFmtId="0" fontId="59" fillId="50" borderId="0" applyNumberFormat="0" applyBorder="0" applyAlignment="0" applyProtection="0"/>
    <xf numFmtId="0" fontId="59" fillId="48" borderId="0" applyNumberFormat="0" applyBorder="0" applyAlignment="0" applyProtection="0"/>
    <xf numFmtId="0" fontId="44" fillId="15" borderId="0" applyNumberFormat="0" applyBorder="0" applyAlignment="0" applyProtection="0"/>
    <xf numFmtId="0" fontId="59" fillId="50" borderId="0" applyNumberFormat="0" applyBorder="0" applyAlignment="0" applyProtection="0"/>
    <xf numFmtId="0" fontId="59" fillId="48" borderId="0" applyNumberFormat="0" applyBorder="0" applyAlignment="0" applyProtection="0"/>
    <xf numFmtId="0" fontId="44" fillId="15" borderId="0" applyNumberFormat="0" applyBorder="0" applyAlignment="0" applyProtection="0"/>
    <xf numFmtId="0" fontId="59" fillId="50"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2" fillId="80" borderId="44" applyNumberFormat="0" applyAlignment="0" applyProtection="0"/>
    <xf numFmtId="0" fontId="62" fillId="80" borderId="44" applyNumberFormat="0" applyAlignment="0" applyProtection="0"/>
    <xf numFmtId="0" fontId="62" fillId="80" borderId="44" applyNumberFormat="0" applyAlignment="0" applyProtection="0"/>
    <xf numFmtId="0" fontId="62" fillId="80" borderId="44" applyNumberFormat="0" applyAlignment="0" applyProtection="0"/>
    <xf numFmtId="0" fontId="62" fillId="80" borderId="44" applyNumberFormat="0" applyAlignment="0" applyProtection="0"/>
    <xf numFmtId="0" fontId="62" fillId="80" borderId="44" applyNumberFormat="0" applyAlignment="0" applyProtection="0"/>
    <xf numFmtId="0" fontId="62" fillId="80" borderId="44" applyNumberFormat="0" applyAlignment="0" applyProtection="0"/>
    <xf numFmtId="0" fontId="62" fillId="80" borderId="44" applyNumberFormat="0" applyAlignment="0" applyProtection="0"/>
    <xf numFmtId="0" fontId="62" fillId="80" borderId="44" applyNumberFormat="0" applyAlignment="0" applyProtection="0"/>
    <xf numFmtId="0" fontId="62" fillId="80" borderId="44" applyNumberFormat="0" applyAlignment="0" applyProtection="0"/>
    <xf numFmtId="0" fontId="62" fillId="80" borderId="44" applyNumberFormat="0" applyAlignment="0" applyProtection="0"/>
    <xf numFmtId="0" fontId="62" fillId="80" borderId="44" applyNumberFormat="0" applyAlignment="0" applyProtection="0"/>
    <xf numFmtId="0" fontId="62" fillId="80" borderId="44" applyNumberFormat="0" applyAlignment="0" applyProtection="0"/>
    <xf numFmtId="0" fontId="62" fillId="80" borderId="44" applyNumberFormat="0" applyAlignment="0" applyProtection="0"/>
    <xf numFmtId="0" fontId="62" fillId="80" borderId="44" applyNumberFormat="0" applyAlignment="0" applyProtection="0"/>
    <xf numFmtId="0" fontId="62" fillId="80" borderId="44" applyNumberFormat="0" applyAlignment="0" applyProtection="0"/>
    <xf numFmtId="0" fontId="62" fillId="80" borderId="44" applyNumberFormat="0" applyAlignment="0" applyProtection="0"/>
    <xf numFmtId="0" fontId="62" fillId="80" borderId="44" applyNumberFormat="0" applyAlignment="0" applyProtection="0"/>
    <xf numFmtId="0" fontId="62" fillId="80" borderId="44" applyNumberFormat="0" applyAlignment="0" applyProtection="0"/>
    <xf numFmtId="0" fontId="62" fillId="80" borderId="44" applyNumberFormat="0" applyAlignment="0" applyProtection="0"/>
    <xf numFmtId="0" fontId="62" fillId="80" borderId="44" applyNumberFormat="0" applyAlignment="0" applyProtection="0"/>
    <xf numFmtId="0" fontId="62" fillId="80" borderId="44" applyNumberFormat="0" applyAlignment="0" applyProtection="0"/>
    <xf numFmtId="0" fontId="62" fillId="80" borderId="44" applyNumberFormat="0" applyAlignment="0" applyProtection="0"/>
    <xf numFmtId="0" fontId="62" fillId="80" borderId="44" applyNumberFormat="0" applyAlignment="0" applyProtection="0"/>
    <xf numFmtId="0" fontId="62" fillId="80" borderId="44" applyNumberFormat="0" applyAlignment="0" applyProtection="0"/>
    <xf numFmtId="0" fontId="62" fillId="81" borderId="44" applyNumberFormat="0" applyAlignment="0" applyProtection="0"/>
    <xf numFmtId="0" fontId="63" fillId="82" borderId="44" applyNumberFormat="0" applyAlignment="0" applyProtection="0"/>
    <xf numFmtId="0" fontId="63" fillId="82" borderId="44" applyNumberFormat="0" applyAlignment="0" applyProtection="0"/>
    <xf numFmtId="0" fontId="63" fillId="82" borderId="44" applyNumberFormat="0" applyAlignment="0" applyProtection="0"/>
    <xf numFmtId="0" fontId="62" fillId="80" borderId="44" applyNumberFormat="0" applyAlignment="0" applyProtection="0"/>
    <xf numFmtId="0" fontId="62" fillId="81" borderId="44" applyNumberFormat="0" applyAlignment="0" applyProtection="0"/>
    <xf numFmtId="0" fontId="62" fillId="81" borderId="44" applyNumberFormat="0" applyAlignment="0" applyProtection="0"/>
    <xf numFmtId="0" fontId="62" fillId="81" borderId="44" applyNumberFormat="0" applyAlignment="0" applyProtection="0"/>
    <xf numFmtId="0" fontId="63" fillId="82" borderId="44" applyNumberFormat="0" applyAlignment="0" applyProtection="0"/>
    <xf numFmtId="0" fontId="63" fillId="82" borderId="44" applyNumberFormat="0" applyAlignment="0" applyProtection="0"/>
    <xf numFmtId="0" fontId="63" fillId="82" borderId="44" applyNumberFormat="0" applyAlignment="0" applyProtection="0"/>
    <xf numFmtId="0" fontId="63" fillId="82" borderId="44" applyNumberFormat="0" applyAlignment="0" applyProtection="0"/>
    <xf numFmtId="0" fontId="64" fillId="19" borderId="39" applyNumberFormat="0" applyAlignment="0" applyProtection="0"/>
    <xf numFmtId="0" fontId="63" fillId="82" borderId="44" applyNumberFormat="0" applyAlignment="0" applyProtection="0"/>
    <xf numFmtId="0" fontId="49" fillId="19" borderId="39" applyNumberFormat="0" applyAlignment="0" applyProtection="0"/>
    <xf numFmtId="0" fontId="63" fillId="82" borderId="44" applyNumberFormat="0" applyAlignment="0" applyProtection="0"/>
    <xf numFmtId="0" fontId="63" fillId="82" borderId="44" applyNumberFormat="0" applyAlignment="0" applyProtection="0"/>
    <xf numFmtId="0" fontId="63" fillId="82" borderId="44" applyNumberFormat="0" applyAlignment="0" applyProtection="0"/>
    <xf numFmtId="0" fontId="63" fillId="82" borderId="44" applyNumberFormat="0" applyAlignment="0" applyProtection="0"/>
    <xf numFmtId="0" fontId="63" fillId="82" borderId="44" applyNumberFormat="0" applyAlignment="0" applyProtection="0"/>
    <xf numFmtId="0" fontId="63" fillId="82" borderId="44" applyNumberFormat="0" applyAlignment="0" applyProtection="0"/>
    <xf numFmtId="0" fontId="63" fillId="82" borderId="44" applyNumberFormat="0" applyAlignment="0" applyProtection="0"/>
    <xf numFmtId="0" fontId="62" fillId="80" borderId="44" applyNumberFormat="0" applyAlignment="0" applyProtection="0"/>
    <xf numFmtId="0" fontId="63" fillId="82" borderId="44" applyNumberFormat="0" applyAlignment="0" applyProtection="0"/>
    <xf numFmtId="0" fontId="63" fillId="82" borderId="44" applyNumberFormat="0" applyAlignment="0" applyProtection="0"/>
    <xf numFmtId="0" fontId="63" fillId="82" borderId="44" applyNumberFormat="0" applyAlignment="0" applyProtection="0"/>
    <xf numFmtId="0" fontId="63" fillId="82" borderId="44" applyNumberFormat="0" applyAlignment="0" applyProtection="0"/>
    <xf numFmtId="0" fontId="49" fillId="19" borderId="39" applyNumberFormat="0" applyAlignment="0" applyProtection="0"/>
    <xf numFmtId="0" fontId="63" fillId="82" borderId="44" applyNumberFormat="0" applyAlignment="0" applyProtection="0"/>
    <xf numFmtId="0" fontId="63" fillId="82" borderId="44" applyNumberFormat="0" applyAlignment="0" applyProtection="0"/>
    <xf numFmtId="0" fontId="63" fillId="82" borderId="44" applyNumberFormat="0" applyAlignment="0" applyProtection="0"/>
    <xf numFmtId="0" fontId="62" fillId="80" borderId="44" applyNumberFormat="0" applyAlignment="0" applyProtection="0"/>
    <xf numFmtId="0" fontId="49" fillId="19" borderId="39" applyNumberFormat="0" applyAlignment="0" applyProtection="0"/>
    <xf numFmtId="0" fontId="63" fillId="82" borderId="44" applyNumberFormat="0" applyAlignment="0" applyProtection="0"/>
    <xf numFmtId="0" fontId="63" fillId="82" borderId="44" applyNumberFormat="0" applyAlignment="0" applyProtection="0"/>
    <xf numFmtId="0" fontId="63" fillId="82" borderId="44" applyNumberFormat="0" applyAlignment="0" applyProtection="0"/>
    <xf numFmtId="0" fontId="62" fillId="80" borderId="44" applyNumberFormat="0" applyAlignment="0" applyProtection="0"/>
    <xf numFmtId="0" fontId="49" fillId="19" borderId="39" applyNumberFormat="0" applyAlignment="0" applyProtection="0"/>
    <xf numFmtId="0" fontId="63" fillId="82" borderId="44" applyNumberFormat="0" applyAlignment="0" applyProtection="0"/>
    <xf numFmtId="0" fontId="63" fillId="82" borderId="44" applyNumberFormat="0" applyAlignment="0" applyProtection="0"/>
    <xf numFmtId="0" fontId="63" fillId="82" borderId="44" applyNumberFormat="0" applyAlignment="0" applyProtection="0"/>
    <xf numFmtId="0" fontId="62" fillId="80" borderId="44" applyNumberFormat="0" applyAlignment="0" applyProtection="0"/>
    <xf numFmtId="0" fontId="62" fillId="80" borderId="44" applyNumberFormat="0" applyAlignment="0" applyProtection="0"/>
    <xf numFmtId="0" fontId="62" fillId="80" borderId="44" applyNumberFormat="0" applyAlignment="0" applyProtection="0"/>
    <xf numFmtId="0" fontId="62" fillId="80" borderId="44" applyNumberFormat="0" applyAlignment="0" applyProtection="0"/>
    <xf numFmtId="0" fontId="65" fillId="83" borderId="45" applyNumberFormat="0" applyAlignment="0" applyProtection="0"/>
    <xf numFmtId="0" fontId="65" fillId="83" borderId="45" applyNumberFormat="0" applyAlignment="0" applyProtection="0"/>
    <xf numFmtId="0" fontId="65" fillId="83" borderId="45" applyNumberFormat="0" applyAlignment="0" applyProtection="0"/>
    <xf numFmtId="0" fontId="65" fillId="83" borderId="45" applyNumberFormat="0" applyAlignment="0" applyProtection="0"/>
    <xf numFmtId="0" fontId="65" fillId="83" borderId="45" applyNumberFormat="0" applyAlignment="0" applyProtection="0"/>
    <xf numFmtId="0" fontId="65" fillId="83" borderId="45" applyNumberFormat="0" applyAlignment="0" applyProtection="0"/>
    <xf numFmtId="0" fontId="65" fillId="83" borderId="45" applyNumberFormat="0" applyAlignment="0" applyProtection="0"/>
    <xf numFmtId="0" fontId="65" fillId="83" borderId="45" applyNumberFormat="0" applyAlignment="0" applyProtection="0"/>
    <xf numFmtId="0" fontId="65" fillId="84" borderId="45" applyNumberFormat="0" applyAlignment="0" applyProtection="0"/>
    <xf numFmtId="0" fontId="65" fillId="83" borderId="45" applyNumberFormat="0" applyAlignment="0" applyProtection="0"/>
    <xf numFmtId="0" fontId="65" fillId="84" borderId="45" applyNumberFormat="0" applyAlignment="0" applyProtection="0"/>
    <xf numFmtId="0" fontId="66" fillId="20" borderId="42" applyNumberFormat="0" applyAlignment="0" applyProtection="0"/>
    <xf numFmtId="0" fontId="12" fillId="20" borderId="42" applyNumberFormat="0" applyAlignment="0" applyProtection="0"/>
    <xf numFmtId="0" fontId="65" fillId="83" borderId="45" applyNumberFormat="0" applyAlignment="0" applyProtection="0"/>
    <xf numFmtId="0" fontId="12" fillId="20" borderId="42" applyNumberFormat="0" applyAlignment="0" applyProtection="0"/>
    <xf numFmtId="0" fontId="65" fillId="83" borderId="45" applyNumberFormat="0" applyAlignment="0" applyProtection="0"/>
    <xf numFmtId="0" fontId="65" fillId="83" borderId="45" applyNumberFormat="0" applyAlignment="0" applyProtection="0"/>
    <xf numFmtId="0" fontId="65" fillId="83" borderId="45" applyNumberFormat="0" applyAlignment="0" applyProtection="0"/>
    <xf numFmtId="0" fontId="12" fillId="20" borderId="42" applyNumberFormat="0" applyAlignment="0" applyProtection="0"/>
    <xf numFmtId="0" fontId="65" fillId="83" borderId="45" applyNumberFormat="0" applyAlignment="0" applyProtection="0"/>
    <xf numFmtId="0" fontId="65" fillId="83" borderId="45" applyNumberFormat="0" applyAlignment="0" applyProtection="0"/>
    <xf numFmtId="0" fontId="12" fillId="20" borderId="42" applyNumberFormat="0" applyAlignment="0" applyProtection="0"/>
    <xf numFmtId="0" fontId="65" fillId="83" borderId="45" applyNumberFormat="0" applyAlignment="0" applyProtection="0"/>
    <xf numFmtId="0" fontId="65" fillId="83" borderId="45" applyNumberFormat="0" applyAlignment="0" applyProtection="0"/>
    <xf numFmtId="0" fontId="65" fillId="83" borderId="45" applyNumberFormat="0" applyAlignment="0" applyProtection="0"/>
    <xf numFmtId="0" fontId="65" fillId="83" borderId="45" applyNumberFormat="0" applyAlignment="0" applyProtection="0"/>
    <xf numFmtId="0" fontId="65" fillId="83" borderId="45" applyNumberFormat="0" applyAlignment="0" applyProtection="0"/>
    <xf numFmtId="0" fontId="67" fillId="0" borderId="46" applyNumberFormat="0" applyFill="0" applyAlignment="0" applyProtection="0"/>
    <xf numFmtId="0" fontId="67" fillId="0" borderId="46" applyNumberFormat="0" applyFill="0" applyAlignment="0" applyProtection="0"/>
    <xf numFmtId="0" fontId="67" fillId="0" borderId="46" applyNumberFormat="0" applyFill="0" applyAlignment="0" applyProtection="0"/>
    <xf numFmtId="0" fontId="67" fillId="0" borderId="46" applyNumberFormat="0" applyFill="0" applyAlignment="0" applyProtection="0"/>
    <xf numFmtId="0" fontId="67" fillId="0" borderId="46" applyNumberFormat="0" applyFill="0" applyAlignment="0" applyProtection="0"/>
    <xf numFmtId="0" fontId="67" fillId="0" borderId="46" applyNumberFormat="0" applyFill="0" applyAlignment="0" applyProtection="0"/>
    <xf numFmtId="0" fontId="67" fillId="0" borderId="46" applyNumberFormat="0" applyFill="0" applyAlignment="0" applyProtection="0"/>
    <xf numFmtId="0" fontId="67" fillId="0" borderId="46" applyNumberFormat="0" applyFill="0" applyAlignment="0" applyProtection="0"/>
    <xf numFmtId="0" fontId="67" fillId="0" borderId="46" applyNumberFormat="0" applyFill="0" applyAlignment="0" applyProtection="0"/>
    <xf numFmtId="0" fontId="68" fillId="0" borderId="47" applyNumberFormat="0" applyFill="0" applyAlignment="0" applyProtection="0"/>
    <xf numFmtId="0" fontId="67" fillId="0" borderId="46" applyNumberFormat="0" applyFill="0" applyAlignment="0" applyProtection="0"/>
    <xf numFmtId="0" fontId="67" fillId="0" borderId="46" applyNumberFormat="0" applyFill="0" applyAlignment="0" applyProtection="0"/>
    <xf numFmtId="0" fontId="69" fillId="0" borderId="41" applyNumberFormat="0" applyFill="0" applyAlignment="0" applyProtection="0"/>
    <xf numFmtId="0" fontId="50" fillId="0" borderId="41" applyNumberFormat="0" applyFill="0" applyAlignment="0" applyProtection="0"/>
    <xf numFmtId="0" fontId="68" fillId="0" borderId="47" applyNumberFormat="0" applyFill="0" applyAlignment="0" applyProtection="0"/>
    <xf numFmtId="0" fontId="50" fillId="0" borderId="41" applyNumberFormat="0" applyFill="0" applyAlignment="0" applyProtection="0"/>
    <xf numFmtId="0" fontId="67" fillId="0" borderId="46" applyNumberFormat="0" applyFill="0" applyAlignment="0" applyProtection="0"/>
    <xf numFmtId="0" fontId="68" fillId="0" borderId="47" applyNumberFormat="0" applyFill="0" applyAlignment="0" applyProtection="0"/>
    <xf numFmtId="0" fontId="67" fillId="0" borderId="46" applyNumberFormat="0" applyFill="0" applyAlignment="0" applyProtection="0"/>
    <xf numFmtId="0" fontId="50" fillId="0" borderId="41" applyNumberFormat="0" applyFill="0" applyAlignment="0" applyProtection="0"/>
    <xf numFmtId="0" fontId="68" fillId="0" borderId="47" applyNumberFormat="0" applyFill="0" applyAlignment="0" applyProtection="0"/>
    <xf numFmtId="0" fontId="67" fillId="0" borderId="46" applyNumberFormat="0" applyFill="0" applyAlignment="0" applyProtection="0"/>
    <xf numFmtId="0" fontId="50" fillId="0" borderId="41" applyNumberFormat="0" applyFill="0" applyAlignment="0" applyProtection="0"/>
    <xf numFmtId="0" fontId="68" fillId="0" borderId="47" applyNumberFormat="0" applyFill="0" applyAlignment="0" applyProtection="0"/>
    <xf numFmtId="0" fontId="67" fillId="0" borderId="46" applyNumberFormat="0" applyFill="0" applyAlignment="0" applyProtection="0"/>
    <xf numFmtId="0" fontId="67" fillId="0" borderId="46" applyNumberFormat="0" applyFill="0" applyAlignment="0" applyProtection="0"/>
    <xf numFmtId="0" fontId="67" fillId="0" borderId="46" applyNumberFormat="0" applyFill="0" applyAlignment="0" applyProtection="0"/>
    <xf numFmtId="0" fontId="67" fillId="0" borderId="46" applyNumberFormat="0" applyFill="0" applyAlignment="0" applyProtection="0"/>
    <xf numFmtId="0" fontId="65" fillId="83" borderId="45" applyNumberFormat="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4" fontId="71" fillId="0" borderId="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85" borderId="0" applyNumberFormat="0" applyBorder="0" applyAlignment="0" applyProtection="0"/>
    <xf numFmtId="0" fontId="56" fillId="86" borderId="0" applyNumberFormat="0" applyBorder="0" applyAlignment="0" applyProtection="0"/>
    <xf numFmtId="0" fontId="56" fillId="77" borderId="0" applyNumberFormat="0" applyBorder="0" applyAlignment="0" applyProtection="0"/>
    <xf numFmtId="0" fontId="56" fillId="85" borderId="0" applyNumberFormat="0" applyBorder="0" applyAlignment="0" applyProtection="0"/>
    <xf numFmtId="0" fontId="57" fillId="22" borderId="0" applyNumberFormat="0" applyBorder="0" applyAlignment="0" applyProtection="0"/>
    <xf numFmtId="0" fontId="52" fillId="22" borderId="0" applyNumberFormat="0" applyBorder="0" applyAlignment="0" applyProtection="0"/>
    <xf numFmtId="0" fontId="56" fillId="86" borderId="0" applyNumberFormat="0" applyBorder="0" applyAlignment="0" applyProtection="0"/>
    <xf numFmtId="0" fontId="52" fillId="22" borderId="0" applyNumberFormat="0" applyBorder="0" applyAlignment="0" applyProtection="0"/>
    <xf numFmtId="0" fontId="56" fillId="77" borderId="0" applyNumberFormat="0" applyBorder="0" applyAlignment="0" applyProtection="0"/>
    <xf numFmtId="0" fontId="56" fillId="86" borderId="0" applyNumberFormat="0" applyBorder="0" applyAlignment="0" applyProtection="0"/>
    <xf numFmtId="0" fontId="56" fillId="77" borderId="0" applyNumberFormat="0" applyBorder="0" applyAlignment="0" applyProtection="0"/>
    <xf numFmtId="0" fontId="52" fillId="22" borderId="0" applyNumberFormat="0" applyBorder="0" applyAlignment="0" applyProtection="0"/>
    <xf numFmtId="0" fontId="56" fillId="86" borderId="0" applyNumberFormat="0" applyBorder="0" applyAlignment="0" applyProtection="0"/>
    <xf numFmtId="0" fontId="56" fillId="77" borderId="0" applyNumberFormat="0" applyBorder="0" applyAlignment="0" applyProtection="0"/>
    <xf numFmtId="0" fontId="52" fillId="22" borderId="0" applyNumberFormat="0" applyBorder="0" applyAlignment="0" applyProtection="0"/>
    <xf numFmtId="0" fontId="56" fillId="86"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87" borderId="0" applyNumberFormat="0" applyBorder="0" applyAlignment="0" applyProtection="0"/>
    <xf numFmtId="0" fontId="56" fillId="73" borderId="0" applyNumberFormat="0" applyBorder="0" applyAlignment="0" applyProtection="0"/>
    <xf numFmtId="0" fontId="56" fillId="78" borderId="0" applyNumberFormat="0" applyBorder="0" applyAlignment="0" applyProtection="0"/>
    <xf numFmtId="0" fontId="56" fillId="87" borderId="0" applyNumberFormat="0" applyBorder="0" applyAlignment="0" applyProtection="0"/>
    <xf numFmtId="0" fontId="57" fillId="26" borderId="0" applyNumberFormat="0" applyBorder="0" applyAlignment="0" applyProtection="0"/>
    <xf numFmtId="0" fontId="52" fillId="26" borderId="0" applyNumberFormat="0" applyBorder="0" applyAlignment="0" applyProtection="0"/>
    <xf numFmtId="0" fontId="56" fillId="73" borderId="0" applyNumberFormat="0" applyBorder="0" applyAlignment="0" applyProtection="0"/>
    <xf numFmtId="0" fontId="52" fillId="26" borderId="0" applyNumberFormat="0" applyBorder="0" applyAlignment="0" applyProtection="0"/>
    <xf numFmtId="0" fontId="56" fillId="78" borderId="0" applyNumberFormat="0" applyBorder="0" applyAlignment="0" applyProtection="0"/>
    <xf numFmtId="0" fontId="56" fillId="73" borderId="0" applyNumberFormat="0" applyBorder="0" applyAlignment="0" applyProtection="0"/>
    <xf numFmtId="0" fontId="56" fillId="78" borderId="0" applyNumberFormat="0" applyBorder="0" applyAlignment="0" applyProtection="0"/>
    <xf numFmtId="0" fontId="52" fillId="26" borderId="0" applyNumberFormat="0" applyBorder="0" applyAlignment="0" applyProtection="0"/>
    <xf numFmtId="0" fontId="56" fillId="73" borderId="0" applyNumberFormat="0" applyBorder="0" applyAlignment="0" applyProtection="0"/>
    <xf numFmtId="0" fontId="56" fillId="78" borderId="0" applyNumberFormat="0" applyBorder="0" applyAlignment="0" applyProtection="0"/>
    <xf numFmtId="0" fontId="52" fillId="26" borderId="0" applyNumberFormat="0" applyBorder="0" applyAlignment="0" applyProtection="0"/>
    <xf numFmtId="0" fontId="56" fillId="73"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88" borderId="0" applyNumberFormat="0" applyBorder="0" applyAlignment="0" applyProtection="0"/>
    <xf numFmtId="0" fontId="56" fillId="62" borderId="0" applyNumberFormat="0" applyBorder="0" applyAlignment="0" applyProtection="0"/>
    <xf numFmtId="0" fontId="56" fillId="79" borderId="0" applyNumberFormat="0" applyBorder="0" applyAlignment="0" applyProtection="0"/>
    <xf numFmtId="0" fontId="56" fillId="88" borderId="0" applyNumberFormat="0" applyBorder="0" applyAlignment="0" applyProtection="0"/>
    <xf numFmtId="0" fontId="57" fillId="30" borderId="0" applyNumberFormat="0" applyBorder="0" applyAlignment="0" applyProtection="0"/>
    <xf numFmtId="0" fontId="52" fillId="30" borderId="0" applyNumberFormat="0" applyBorder="0" applyAlignment="0" applyProtection="0"/>
    <xf numFmtId="0" fontId="56" fillId="62" borderId="0" applyNumberFormat="0" applyBorder="0" applyAlignment="0" applyProtection="0"/>
    <xf numFmtId="0" fontId="52" fillId="30" borderId="0" applyNumberFormat="0" applyBorder="0" applyAlignment="0" applyProtection="0"/>
    <xf numFmtId="0" fontId="56" fillId="79" borderId="0" applyNumberFormat="0" applyBorder="0" applyAlignment="0" applyProtection="0"/>
    <xf numFmtId="0" fontId="56" fillId="62" borderId="0" applyNumberFormat="0" applyBorder="0" applyAlignment="0" applyProtection="0"/>
    <xf numFmtId="0" fontId="56" fillId="79" borderId="0" applyNumberFormat="0" applyBorder="0" applyAlignment="0" applyProtection="0"/>
    <xf numFmtId="0" fontId="52" fillId="30" borderId="0" applyNumberFormat="0" applyBorder="0" applyAlignment="0" applyProtection="0"/>
    <xf numFmtId="0" fontId="56" fillId="62" borderId="0" applyNumberFormat="0" applyBorder="0" applyAlignment="0" applyProtection="0"/>
    <xf numFmtId="0" fontId="56" fillId="79" borderId="0" applyNumberFormat="0" applyBorder="0" applyAlignment="0" applyProtection="0"/>
    <xf numFmtId="0" fontId="52" fillId="30" borderId="0" applyNumberFormat="0" applyBorder="0" applyAlignment="0" applyProtection="0"/>
    <xf numFmtId="0" fontId="56" fillId="6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69" borderId="0" applyNumberFormat="0" applyBorder="0" applyAlignment="0" applyProtection="0"/>
    <xf numFmtId="0" fontId="56" fillId="69" borderId="0" applyNumberFormat="0" applyBorder="0" applyAlignment="0" applyProtection="0"/>
    <xf numFmtId="0" fontId="56" fillId="69" borderId="0" applyNumberFormat="0" applyBorder="0" applyAlignment="0" applyProtection="0"/>
    <xf numFmtId="0" fontId="56" fillId="69" borderId="0" applyNumberFormat="0" applyBorder="0" applyAlignment="0" applyProtection="0"/>
    <xf numFmtId="0" fontId="56" fillId="69" borderId="0" applyNumberFormat="0" applyBorder="0" applyAlignment="0" applyProtection="0"/>
    <xf numFmtId="0" fontId="56" fillId="69" borderId="0" applyNumberFormat="0" applyBorder="0" applyAlignment="0" applyProtection="0"/>
    <xf numFmtId="0" fontId="56" fillId="69" borderId="0" applyNumberFormat="0" applyBorder="0" applyAlignment="0" applyProtection="0"/>
    <xf numFmtId="0" fontId="56" fillId="69" borderId="0" applyNumberFormat="0" applyBorder="0" applyAlignment="0" applyProtection="0"/>
    <xf numFmtId="0" fontId="56" fillId="74" borderId="0" applyNumberFormat="0" applyBorder="0" applyAlignment="0" applyProtection="0"/>
    <xf numFmtId="0" fontId="56" fillId="89" borderId="0" applyNumberFormat="0" applyBorder="0" applyAlignment="0" applyProtection="0"/>
    <xf numFmtId="0" fontId="56" fillId="69" borderId="0" applyNumberFormat="0" applyBorder="0" applyAlignment="0" applyProtection="0"/>
    <xf numFmtId="0" fontId="56" fillId="74" borderId="0" applyNumberFormat="0" applyBorder="0" applyAlignment="0" applyProtection="0"/>
    <xf numFmtId="0" fontId="57" fillId="34" borderId="0" applyNumberFormat="0" applyBorder="0" applyAlignment="0" applyProtection="0"/>
    <xf numFmtId="0" fontId="52" fillId="34" borderId="0" applyNumberFormat="0" applyBorder="0" applyAlignment="0" applyProtection="0"/>
    <xf numFmtId="0" fontId="56" fillId="89" borderId="0" applyNumberFormat="0" applyBorder="0" applyAlignment="0" applyProtection="0"/>
    <xf numFmtId="0" fontId="52" fillId="34" borderId="0" applyNumberFormat="0" applyBorder="0" applyAlignment="0" applyProtection="0"/>
    <xf numFmtId="0" fontId="56" fillId="69" borderId="0" applyNumberFormat="0" applyBorder="0" applyAlignment="0" applyProtection="0"/>
    <xf numFmtId="0" fontId="56" fillId="89" borderId="0" applyNumberFormat="0" applyBorder="0" applyAlignment="0" applyProtection="0"/>
    <xf numFmtId="0" fontId="56" fillId="69" borderId="0" applyNumberFormat="0" applyBorder="0" applyAlignment="0" applyProtection="0"/>
    <xf numFmtId="0" fontId="52" fillId="34" borderId="0" applyNumberFormat="0" applyBorder="0" applyAlignment="0" applyProtection="0"/>
    <xf numFmtId="0" fontId="56" fillId="89" borderId="0" applyNumberFormat="0" applyBorder="0" applyAlignment="0" applyProtection="0"/>
    <xf numFmtId="0" fontId="56" fillId="69" borderId="0" applyNumberFormat="0" applyBorder="0" applyAlignment="0" applyProtection="0"/>
    <xf numFmtId="0" fontId="52" fillId="34" borderId="0" applyNumberFormat="0" applyBorder="0" applyAlignment="0" applyProtection="0"/>
    <xf numFmtId="0" fontId="56" fillId="89" borderId="0" applyNumberFormat="0" applyBorder="0" applyAlignment="0" applyProtection="0"/>
    <xf numFmtId="0" fontId="56" fillId="69" borderId="0" applyNumberFormat="0" applyBorder="0" applyAlignment="0" applyProtection="0"/>
    <xf numFmtId="0" fontId="56" fillId="69" borderId="0" applyNumberFormat="0" applyBorder="0" applyAlignment="0" applyProtection="0"/>
    <xf numFmtId="0" fontId="56" fillId="69" borderId="0" applyNumberFormat="0" applyBorder="0" applyAlignment="0" applyProtection="0"/>
    <xf numFmtId="0" fontId="56" fillId="69"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5" borderId="0" applyNumberFormat="0" applyBorder="0" applyAlignment="0" applyProtection="0"/>
    <xf numFmtId="0" fontId="56" fillId="70" borderId="0" applyNumberFormat="0" applyBorder="0" applyAlignment="0" applyProtection="0"/>
    <xf numFmtId="0" fontId="56" fillId="75" borderId="0" applyNumberFormat="0" applyBorder="0" applyAlignment="0" applyProtection="0"/>
    <xf numFmtId="0" fontId="57" fillId="38" borderId="0" applyNumberFormat="0" applyBorder="0" applyAlignment="0" applyProtection="0"/>
    <xf numFmtId="0" fontId="52" fillId="38" borderId="0" applyNumberFormat="0" applyBorder="0" applyAlignment="0" applyProtection="0"/>
    <xf numFmtId="0" fontId="56" fillId="70" borderId="0" applyNumberFormat="0" applyBorder="0" applyAlignment="0" applyProtection="0"/>
    <xf numFmtId="0" fontId="52" fillId="38"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2" fillId="38"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2" fillId="38"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90" borderId="0" applyNumberFormat="0" applyBorder="0" applyAlignment="0" applyProtection="0"/>
    <xf numFmtId="0" fontId="56" fillId="78" borderId="0" applyNumberFormat="0" applyBorder="0" applyAlignment="0" applyProtection="0"/>
    <xf numFmtId="0" fontId="56" fillId="73" borderId="0" applyNumberFormat="0" applyBorder="0" applyAlignment="0" applyProtection="0"/>
    <xf numFmtId="0" fontId="56" fillId="90" borderId="0" applyNumberFormat="0" applyBorder="0" applyAlignment="0" applyProtection="0"/>
    <xf numFmtId="0" fontId="57" fillId="42" borderId="0" applyNumberFormat="0" applyBorder="0" applyAlignment="0" applyProtection="0"/>
    <xf numFmtId="0" fontId="52" fillId="42" borderId="0" applyNumberFormat="0" applyBorder="0" applyAlignment="0" applyProtection="0"/>
    <xf numFmtId="0" fontId="56" fillId="78" borderId="0" applyNumberFormat="0" applyBorder="0" applyAlignment="0" applyProtection="0"/>
    <xf numFmtId="0" fontId="52" fillId="42" borderId="0" applyNumberFormat="0" applyBorder="0" applyAlignment="0" applyProtection="0"/>
    <xf numFmtId="0" fontId="56" fillId="73" borderId="0" applyNumberFormat="0" applyBorder="0" applyAlignment="0" applyProtection="0"/>
    <xf numFmtId="0" fontId="56" fillId="78" borderId="0" applyNumberFormat="0" applyBorder="0" applyAlignment="0" applyProtection="0"/>
    <xf numFmtId="0" fontId="56" fillId="73" borderId="0" applyNumberFormat="0" applyBorder="0" applyAlignment="0" applyProtection="0"/>
    <xf numFmtId="0" fontId="52" fillId="42" borderId="0" applyNumberFormat="0" applyBorder="0" applyAlignment="0" applyProtection="0"/>
    <xf numFmtId="0" fontId="56" fillId="78" borderId="0" applyNumberFormat="0" applyBorder="0" applyAlignment="0" applyProtection="0"/>
    <xf numFmtId="0" fontId="56" fillId="73" borderId="0" applyNumberFormat="0" applyBorder="0" applyAlignment="0" applyProtection="0"/>
    <xf numFmtId="0" fontId="52" fillId="42" borderId="0" applyNumberFormat="0" applyBorder="0" applyAlignment="0" applyProtection="0"/>
    <xf numFmtId="0" fontId="56" fillId="78"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72" fillId="51" borderId="44" applyNumberFormat="0" applyAlignment="0" applyProtection="0"/>
    <xf numFmtId="0" fontId="72" fillId="51" borderId="44" applyNumberFormat="0" applyAlignment="0" applyProtection="0"/>
    <xf numFmtId="0" fontId="72" fillId="51" borderId="44" applyNumberFormat="0" applyAlignment="0" applyProtection="0"/>
    <xf numFmtId="0" fontId="72" fillId="51" borderId="44" applyNumberFormat="0" applyAlignment="0" applyProtection="0"/>
    <xf numFmtId="0" fontId="72" fillId="51" borderId="44" applyNumberFormat="0" applyAlignment="0" applyProtection="0"/>
    <xf numFmtId="0" fontId="72" fillId="51" borderId="44" applyNumberFormat="0" applyAlignment="0" applyProtection="0"/>
    <xf numFmtId="0" fontId="72" fillId="51" borderId="44" applyNumberFormat="0" applyAlignment="0" applyProtection="0"/>
    <xf numFmtId="0" fontId="72" fillId="51" borderId="44" applyNumberFormat="0" applyAlignment="0" applyProtection="0"/>
    <xf numFmtId="0" fontId="72" fillId="60" borderId="44" applyNumberFormat="0" applyAlignment="0" applyProtection="0"/>
    <xf numFmtId="0" fontId="72" fillId="66" borderId="44" applyNumberFormat="0" applyAlignment="0" applyProtection="0"/>
    <xf numFmtId="0" fontId="72" fillId="66" borderId="44" applyNumberFormat="0" applyAlignment="0" applyProtection="0"/>
    <xf numFmtId="0" fontId="72" fillId="66" borderId="44" applyNumberFormat="0" applyAlignment="0" applyProtection="0"/>
    <xf numFmtId="0" fontId="72" fillId="51" borderId="44" applyNumberFormat="0" applyAlignment="0" applyProtection="0"/>
    <xf numFmtId="0" fontId="72" fillId="60" borderId="44" applyNumberFormat="0" applyAlignment="0" applyProtection="0"/>
    <xf numFmtId="0" fontId="72" fillId="60" borderId="44" applyNumberFormat="0" applyAlignment="0" applyProtection="0"/>
    <xf numFmtId="0" fontId="72" fillId="60" borderId="44" applyNumberFormat="0" applyAlignment="0" applyProtection="0"/>
    <xf numFmtId="0" fontId="72" fillId="66" borderId="44" applyNumberFormat="0" applyAlignment="0" applyProtection="0"/>
    <xf numFmtId="0" fontId="72" fillId="66" borderId="44" applyNumberFormat="0" applyAlignment="0" applyProtection="0"/>
    <xf numFmtId="0" fontId="72" fillId="66" borderId="44" applyNumberFormat="0" applyAlignment="0" applyProtection="0"/>
    <xf numFmtId="0" fontId="72" fillId="66" borderId="44" applyNumberFormat="0" applyAlignment="0" applyProtection="0"/>
    <xf numFmtId="0" fontId="73" fillId="18" borderId="39" applyNumberFormat="0" applyAlignment="0" applyProtection="0"/>
    <xf numFmtId="0" fontId="72" fillId="66" borderId="44" applyNumberFormat="0" applyAlignment="0" applyProtection="0"/>
    <xf numFmtId="0" fontId="47" fillId="18" borderId="39" applyNumberFormat="0" applyAlignment="0" applyProtection="0"/>
    <xf numFmtId="0" fontId="72" fillId="66" borderId="44" applyNumberFormat="0" applyAlignment="0" applyProtection="0"/>
    <xf numFmtId="0" fontId="72" fillId="66" borderId="44" applyNumberFormat="0" applyAlignment="0" applyProtection="0"/>
    <xf numFmtId="0" fontId="72" fillId="66" borderId="44" applyNumberFormat="0" applyAlignment="0" applyProtection="0"/>
    <xf numFmtId="0" fontId="72" fillId="66" borderId="44" applyNumberFormat="0" applyAlignment="0" applyProtection="0"/>
    <xf numFmtId="0" fontId="72" fillId="66" borderId="44" applyNumberFormat="0" applyAlignment="0" applyProtection="0"/>
    <xf numFmtId="0" fontId="72" fillId="66" borderId="44" applyNumberFormat="0" applyAlignment="0" applyProtection="0"/>
    <xf numFmtId="0" fontId="72" fillId="66" borderId="44" applyNumberFormat="0" applyAlignment="0" applyProtection="0"/>
    <xf numFmtId="0" fontId="72" fillId="51" borderId="44" applyNumberFormat="0" applyAlignment="0" applyProtection="0"/>
    <xf numFmtId="0" fontId="72" fillId="66" borderId="44" applyNumberFormat="0" applyAlignment="0" applyProtection="0"/>
    <xf numFmtId="0" fontId="72" fillId="66" borderId="44" applyNumberFormat="0" applyAlignment="0" applyProtection="0"/>
    <xf numFmtId="0" fontId="72" fillId="66" borderId="44" applyNumberFormat="0" applyAlignment="0" applyProtection="0"/>
    <xf numFmtId="0" fontId="72" fillId="66" borderId="44" applyNumberFormat="0" applyAlignment="0" applyProtection="0"/>
    <xf numFmtId="0" fontId="47" fillId="18" borderId="39" applyNumberFormat="0" applyAlignment="0" applyProtection="0"/>
    <xf numFmtId="0" fontId="72" fillId="66" borderId="44" applyNumberFormat="0" applyAlignment="0" applyProtection="0"/>
    <xf numFmtId="0" fontId="72" fillId="66" borderId="44" applyNumberFormat="0" applyAlignment="0" applyProtection="0"/>
    <xf numFmtId="0" fontId="72" fillId="66" borderId="44" applyNumberFormat="0" applyAlignment="0" applyProtection="0"/>
    <xf numFmtId="0" fontId="72" fillId="51" borderId="44" applyNumberFormat="0" applyAlignment="0" applyProtection="0"/>
    <xf numFmtId="0" fontId="47" fillId="18" borderId="39" applyNumberFormat="0" applyAlignment="0" applyProtection="0"/>
    <xf numFmtId="0" fontId="72" fillId="66" borderId="44" applyNumberFormat="0" applyAlignment="0" applyProtection="0"/>
    <xf numFmtId="0" fontId="72" fillId="66" borderId="44" applyNumberFormat="0" applyAlignment="0" applyProtection="0"/>
    <xf numFmtId="0" fontId="72" fillId="66" borderId="44" applyNumberFormat="0" applyAlignment="0" applyProtection="0"/>
    <xf numFmtId="0" fontId="72" fillId="51" borderId="44" applyNumberFormat="0" applyAlignment="0" applyProtection="0"/>
    <xf numFmtId="0" fontId="47" fillId="18" borderId="39" applyNumberFormat="0" applyAlignment="0" applyProtection="0"/>
    <xf numFmtId="0" fontId="72" fillId="66" borderId="44" applyNumberFormat="0" applyAlignment="0" applyProtection="0"/>
    <xf numFmtId="0" fontId="72" fillId="66" borderId="44" applyNumberFormat="0" applyAlignment="0" applyProtection="0"/>
    <xf numFmtId="0" fontId="72" fillId="66" borderId="44" applyNumberFormat="0" applyAlignment="0" applyProtection="0"/>
    <xf numFmtId="0" fontId="72" fillId="51" borderId="44" applyNumberFormat="0" applyAlignment="0" applyProtection="0"/>
    <xf numFmtId="0" fontId="72" fillId="51" borderId="44" applyNumberFormat="0" applyAlignment="0" applyProtection="0"/>
    <xf numFmtId="0" fontId="72" fillId="51" borderId="44" applyNumberFormat="0" applyAlignment="0" applyProtection="0"/>
    <xf numFmtId="0" fontId="72" fillId="51" borderId="44" applyNumberFormat="0" applyAlignment="0" applyProtection="0"/>
    <xf numFmtId="0" fontId="55" fillId="91" borderId="3" applyAlignment="0">
      <alignment horizontal="center" vertical="center"/>
    </xf>
    <xf numFmtId="172" fontId="7" fillId="0" borderId="0"/>
    <xf numFmtId="172" fontId="7" fillId="0" borderId="0"/>
    <xf numFmtId="0" fontId="7" fillId="0" borderId="0"/>
    <xf numFmtId="0" fontId="53" fillId="0" borderId="0"/>
    <xf numFmtId="0" fontId="7" fillId="0" borderId="0"/>
    <xf numFmtId="0" fontId="74" fillId="0" borderId="0" applyNumberFormat="0" applyFill="0" applyBorder="0" applyAlignment="0" applyProtection="0"/>
    <xf numFmtId="2" fontId="70" fillId="0" borderId="0" applyFont="0" applyFill="0" applyBorder="0" applyAlignment="0" applyProtection="0"/>
    <xf numFmtId="2" fontId="70" fillId="0" borderId="0" applyFont="0" applyFill="0" applyBorder="0" applyAlignment="0" applyProtection="0"/>
    <xf numFmtId="2" fontId="70" fillId="0" borderId="0" applyFont="0" applyFill="0" applyBorder="0" applyAlignment="0" applyProtection="0"/>
    <xf numFmtId="2" fontId="70" fillId="0" borderId="0" applyFont="0" applyFill="0" applyBorder="0" applyAlignment="0" applyProtection="0"/>
    <xf numFmtId="0" fontId="59" fillId="48" borderId="0" applyNumberFormat="0" applyBorder="0" applyAlignment="0" applyProtection="0"/>
    <xf numFmtId="4" fontId="75" fillId="0" borderId="0" applyNumberFormat="0" applyFont="0" applyFill="0" applyBorder="0" applyAlignment="0" applyProtection="0">
      <alignment vertical="center" wrapText="1"/>
      <protection locked="0"/>
    </xf>
    <xf numFmtId="0" fontId="76" fillId="0" borderId="48" applyNumberFormat="0" applyFill="0" applyAlignment="0" applyProtection="0"/>
    <xf numFmtId="0" fontId="77" fillId="0" borderId="49" applyNumberFormat="0" applyFill="0" applyAlignment="0" applyProtection="0"/>
    <xf numFmtId="0" fontId="78" fillId="0" borderId="50"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79" fillId="0" borderId="0" applyNumberFormat="0" applyFill="0" applyBorder="0" applyAlignment="0" applyProtection="0"/>
    <xf numFmtId="0" fontId="79" fillId="0" borderId="0" applyNumberFormat="0" applyFill="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54" borderId="0" applyNumberFormat="0" applyBorder="0" applyAlignment="0" applyProtection="0"/>
    <xf numFmtId="0" fontId="58" fillId="49" borderId="0" applyNumberFormat="0" applyBorder="0" applyAlignment="0" applyProtection="0"/>
    <xf numFmtId="0" fontId="58" fillId="47" borderId="0" applyNumberFormat="0" applyBorder="0" applyAlignment="0" applyProtection="0"/>
    <xf numFmtId="0" fontId="58" fillId="54" borderId="0" applyNumberFormat="0" applyBorder="0" applyAlignment="0" applyProtection="0"/>
    <xf numFmtId="0" fontId="81" fillId="16" borderId="0" applyNumberFormat="0" applyBorder="0" applyAlignment="0" applyProtection="0"/>
    <xf numFmtId="0" fontId="45" fillId="16" borderId="0" applyNumberFormat="0" applyBorder="0" applyAlignment="0" applyProtection="0"/>
    <xf numFmtId="0" fontId="58" fillId="49" borderId="0" applyNumberFormat="0" applyBorder="0" applyAlignment="0" applyProtection="0"/>
    <xf numFmtId="0" fontId="45" fillId="16"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7" borderId="0" applyNumberFormat="0" applyBorder="0" applyAlignment="0" applyProtection="0"/>
    <xf numFmtId="0" fontId="45" fillId="16" borderId="0" applyNumberFormat="0" applyBorder="0" applyAlignment="0" applyProtection="0"/>
    <xf numFmtId="0" fontId="58" fillId="49" borderId="0" applyNumberFormat="0" applyBorder="0" applyAlignment="0" applyProtection="0"/>
    <xf numFmtId="0" fontId="58" fillId="47" borderId="0" applyNumberFormat="0" applyBorder="0" applyAlignment="0" applyProtection="0"/>
    <xf numFmtId="0" fontId="45" fillId="16" borderId="0" applyNumberFormat="0" applyBorder="0" applyAlignment="0" applyProtection="0"/>
    <xf numFmtId="0" fontId="58" fillId="49"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72" fillId="51" borderId="44" applyNumberFormat="0" applyAlignment="0" applyProtection="0"/>
    <xf numFmtId="0" fontId="72" fillId="51" borderId="44" applyNumberFormat="0" applyAlignment="0" applyProtection="0"/>
    <xf numFmtId="0" fontId="72" fillId="51" borderId="44" applyNumberFormat="0" applyAlignment="0" applyProtection="0"/>
    <xf numFmtId="0" fontId="72" fillId="51" borderId="44" applyNumberFormat="0" applyAlignment="0" applyProtection="0"/>
    <xf numFmtId="0" fontId="72" fillId="51" borderId="44" applyNumberFormat="0" applyAlignment="0" applyProtection="0"/>
    <xf numFmtId="0" fontId="72" fillId="51" borderId="44" applyNumberFormat="0" applyAlignment="0" applyProtection="0"/>
    <xf numFmtId="0" fontId="72" fillId="51" borderId="44" applyNumberFormat="0" applyAlignment="0" applyProtection="0"/>
    <xf numFmtId="0" fontId="72" fillId="51" borderId="44" applyNumberFormat="0" applyAlignment="0" applyProtection="0"/>
    <xf numFmtId="0" fontId="72" fillId="51" borderId="44" applyNumberFormat="0" applyAlignment="0" applyProtection="0"/>
    <xf numFmtId="0" fontId="72" fillId="51" borderId="44" applyNumberFormat="0" applyAlignment="0" applyProtection="0"/>
    <xf numFmtId="0" fontId="72" fillId="51" borderId="44" applyNumberFormat="0" applyAlignment="0" applyProtection="0"/>
    <xf numFmtId="0" fontId="72" fillId="51" borderId="44" applyNumberFormat="0" applyAlignment="0" applyProtection="0"/>
    <xf numFmtId="0" fontId="72" fillId="51" borderId="44" applyNumberFormat="0" applyAlignment="0" applyProtection="0"/>
    <xf numFmtId="0" fontId="72" fillId="51" borderId="44" applyNumberFormat="0" applyAlignment="0" applyProtection="0"/>
    <xf numFmtId="0" fontId="72" fillId="51" borderId="44" applyNumberFormat="0" applyAlignment="0" applyProtection="0"/>
    <xf numFmtId="0" fontId="72" fillId="51" borderId="44" applyNumberFormat="0" applyAlignment="0" applyProtection="0"/>
    <xf numFmtId="0" fontId="72" fillId="51" borderId="44" applyNumberFormat="0" applyAlignment="0" applyProtection="0"/>
    <xf numFmtId="0" fontId="67" fillId="0" borderId="46" applyNumberFormat="0" applyFill="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65" fontId="8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4" fontId="7" fillId="0" borderId="0" applyFont="0" applyFill="0" applyBorder="0" applyAlignment="0" applyProtection="0"/>
    <xf numFmtId="165" fontId="54"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4" fontId="7" fillId="0" borderId="0" applyFont="0" applyFill="0" applyBorder="0" applyAlignment="0" applyProtection="0"/>
    <xf numFmtId="176" fontId="7" fillId="0" borderId="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6" fontId="7" fillId="0" borderId="0" applyFill="0" applyBorder="0" applyAlignment="0" applyProtection="0"/>
    <xf numFmtId="174" fontId="7" fillId="0" borderId="0" applyFont="0" applyFill="0" applyBorder="0" applyAlignment="0" applyProtection="0"/>
    <xf numFmtId="164" fontId="83" fillId="0" borderId="0" applyFont="0" applyFill="0" applyBorder="0" applyAlignment="0" applyProtection="0"/>
    <xf numFmtId="174" fontId="7" fillId="0" borderId="0" applyFont="0" applyFill="0" applyBorder="0" applyAlignment="0" applyProtection="0"/>
    <xf numFmtId="176" fontId="7" fillId="0" borderId="0" applyFill="0" applyBorder="0" applyAlignment="0" applyProtection="0"/>
    <xf numFmtId="176"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7" fillId="0" borderId="0" applyFill="0" applyBorder="0" applyAlignment="0" applyProtection="0"/>
    <xf numFmtId="174"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65" fontId="7" fillId="0" borderId="0" applyFill="0" applyBorder="0" applyAlignment="0" applyProtection="0"/>
    <xf numFmtId="174" fontId="7" fillId="0" borderId="0" applyFont="0" applyFill="0" applyBorder="0" applyAlignment="0" applyProtection="0"/>
    <xf numFmtId="176" fontId="7" fillId="0" borderId="0" applyFill="0" applyBorder="0" applyAlignment="0" applyProtection="0"/>
    <xf numFmtId="176" fontId="7" fillId="0" borderId="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6" fontId="7" fillId="0" borderId="0" applyFill="0" applyBorder="0" applyAlignment="0" applyProtection="0"/>
    <xf numFmtId="176" fontId="7" fillId="0" borderId="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65" fontId="7" fillId="0" borderId="0" applyFill="0" applyBorder="0" applyAlignment="0" applyProtection="0"/>
    <xf numFmtId="165" fontId="7" fillId="0" borderId="0" applyFill="0" applyBorder="0" applyAlignment="0" applyProtection="0"/>
    <xf numFmtId="165" fontId="7" fillId="0" borderId="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8" fontId="84" fillId="0" borderId="0" applyBorder="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9" fontId="70"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9" fontId="70"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5"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65" fontId="85"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0" fontId="86" fillId="66" borderId="0" applyNumberFormat="0" applyBorder="0" applyAlignment="0" applyProtection="0"/>
    <xf numFmtId="0" fontId="86" fillId="66" borderId="0" applyNumberFormat="0" applyBorder="0" applyAlignment="0" applyProtection="0"/>
    <xf numFmtId="0" fontId="86" fillId="66" borderId="0" applyNumberFormat="0" applyBorder="0" applyAlignment="0" applyProtection="0"/>
    <xf numFmtId="0" fontId="86" fillId="66" borderId="0" applyNumberFormat="0" applyBorder="0" applyAlignment="0" applyProtection="0"/>
    <xf numFmtId="0" fontId="86" fillId="66" borderId="0" applyNumberFormat="0" applyBorder="0" applyAlignment="0" applyProtection="0"/>
    <xf numFmtId="0" fontId="86" fillId="66" borderId="0" applyNumberFormat="0" applyBorder="0" applyAlignment="0" applyProtection="0"/>
    <xf numFmtId="0" fontId="86" fillId="66" borderId="0" applyNumberFormat="0" applyBorder="0" applyAlignment="0" applyProtection="0"/>
    <xf numFmtId="0" fontId="86" fillId="66" borderId="0" applyNumberFormat="0" applyBorder="0" applyAlignment="0" applyProtection="0"/>
    <xf numFmtId="0" fontId="86" fillId="92" borderId="0" applyNumberFormat="0" applyBorder="0" applyAlignment="0" applyProtection="0"/>
    <xf numFmtId="0" fontId="87" fillId="66" borderId="0" applyNumberFormat="0" applyBorder="0" applyAlignment="0" applyProtection="0"/>
    <xf numFmtId="0" fontId="86" fillId="66" borderId="0" applyNumberFormat="0" applyBorder="0" applyAlignment="0" applyProtection="0"/>
    <xf numFmtId="0" fontId="86" fillId="92" borderId="0" applyNumberFormat="0" applyBorder="0" applyAlignment="0" applyProtection="0"/>
    <xf numFmtId="0" fontId="88" fillId="17" borderId="0" applyNumberFormat="0" applyBorder="0" applyAlignment="0" applyProtection="0"/>
    <xf numFmtId="0" fontId="46" fillId="17" borderId="0" applyNumberFormat="0" applyBorder="0" applyAlignment="0" applyProtection="0"/>
    <xf numFmtId="0" fontId="87" fillId="66" borderId="0" applyNumberFormat="0" applyBorder="0" applyAlignment="0" applyProtection="0"/>
    <xf numFmtId="0" fontId="46" fillId="17" borderId="0" applyNumberFormat="0" applyBorder="0" applyAlignment="0" applyProtection="0"/>
    <xf numFmtId="0" fontId="86" fillId="66" borderId="0" applyNumberFormat="0" applyBorder="0" applyAlignment="0" applyProtection="0"/>
    <xf numFmtId="0" fontId="87" fillId="66" borderId="0" applyNumberFormat="0" applyBorder="0" applyAlignment="0" applyProtection="0"/>
    <xf numFmtId="0" fontId="86" fillId="66" borderId="0" applyNumberFormat="0" applyBorder="0" applyAlignment="0" applyProtection="0"/>
    <xf numFmtId="0" fontId="46" fillId="17" borderId="0" applyNumberFormat="0" applyBorder="0" applyAlignment="0" applyProtection="0"/>
    <xf numFmtId="0" fontId="87" fillId="66" borderId="0" applyNumberFormat="0" applyBorder="0" applyAlignment="0" applyProtection="0"/>
    <xf numFmtId="0" fontId="86" fillId="66" borderId="0" applyNumberFormat="0" applyBorder="0" applyAlignment="0" applyProtection="0"/>
    <xf numFmtId="0" fontId="46" fillId="17" borderId="0" applyNumberFormat="0" applyBorder="0" applyAlignment="0" applyProtection="0"/>
    <xf numFmtId="0" fontId="87" fillId="66" borderId="0" applyNumberFormat="0" applyBorder="0" applyAlignment="0" applyProtection="0"/>
    <xf numFmtId="0" fontId="86" fillId="66" borderId="0" applyNumberFormat="0" applyBorder="0" applyAlignment="0" applyProtection="0"/>
    <xf numFmtId="0" fontId="86" fillId="66" borderId="0" applyNumberFormat="0" applyBorder="0" applyAlignment="0" applyProtection="0"/>
    <xf numFmtId="0" fontId="86" fillId="66" borderId="0" applyNumberFormat="0" applyBorder="0" applyAlignment="0" applyProtection="0"/>
    <xf numFmtId="0" fontId="86" fillId="66" borderId="0" applyNumberFormat="0" applyBorder="0" applyAlignment="0" applyProtection="0"/>
    <xf numFmtId="0" fontId="86" fillId="66" borderId="0" applyNumberFormat="0" applyBorder="0" applyAlignment="0" applyProtection="0"/>
    <xf numFmtId="0" fontId="53" fillId="0" borderId="0"/>
    <xf numFmtId="4" fontId="70" fillId="0" borderId="0">
      <alignment vertical="center" wrapText="1"/>
      <protection locked="0"/>
    </xf>
    <xf numFmtId="0" fontId="7" fillId="0" borderId="0"/>
    <xf numFmtId="0" fontId="7" fillId="0" borderId="0"/>
    <xf numFmtId="0" fontId="7" fillId="0" borderId="0"/>
    <xf numFmtId="0" fontId="7" fillId="0" borderId="0"/>
    <xf numFmtId="0" fontId="7" fillId="0" borderId="0"/>
    <xf numFmtId="0" fontId="7" fillId="0" borderId="0"/>
    <xf numFmtId="4" fontId="70" fillId="0" borderId="0">
      <alignment vertical="center" wrapText="1"/>
      <protection locked="0"/>
    </xf>
    <xf numFmtId="0" fontId="8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7" fillId="0" borderId="0"/>
    <xf numFmtId="0" fontId="7" fillId="0" borderId="0"/>
    <xf numFmtId="0" fontId="7" fillId="0" borderId="0"/>
    <xf numFmtId="0" fontId="7" fillId="0" borderId="0"/>
    <xf numFmtId="0" fontId="8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8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90" fillId="0" borderId="0"/>
    <xf numFmtId="0" fontId="90" fillId="0" borderId="0"/>
    <xf numFmtId="0" fontId="90" fillId="0" borderId="0"/>
    <xf numFmtId="0" fontId="90" fillId="0" borderId="0"/>
    <xf numFmtId="0" fontId="53" fillId="0" borderId="0"/>
    <xf numFmtId="0" fontId="7" fillId="0" borderId="0"/>
    <xf numFmtId="0" fontId="7"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1" fillId="0" borderId="0"/>
    <xf numFmtId="0" fontId="92" fillId="0" borderId="0"/>
    <xf numFmtId="0" fontId="93" fillId="0" borderId="0"/>
    <xf numFmtId="0" fontId="93" fillId="0" borderId="0"/>
    <xf numFmtId="0" fontId="93" fillId="0" borderId="0"/>
    <xf numFmtId="0" fontId="93" fillId="0" borderId="0"/>
    <xf numFmtId="0" fontId="93" fillId="0" borderId="0"/>
    <xf numFmtId="0" fontId="8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53" fillId="0" borderId="0"/>
    <xf numFmtId="0" fontId="53" fillId="0" borderId="0"/>
    <xf numFmtId="0" fontId="53" fillId="0" borderId="0"/>
    <xf numFmtId="0" fontId="53" fillId="0" borderId="0"/>
    <xf numFmtId="0" fontId="7" fillId="0" borderId="0"/>
    <xf numFmtId="0" fontId="7" fillId="0" borderId="0"/>
    <xf numFmtId="0" fontId="53" fillId="0" borderId="0"/>
    <xf numFmtId="0" fontId="93" fillId="0" borderId="0"/>
    <xf numFmtId="0" fontId="7" fillId="0" borderId="0"/>
    <xf numFmtId="0" fontId="7" fillId="0" borderId="0"/>
    <xf numFmtId="0" fontId="53" fillId="0" borderId="0"/>
    <xf numFmtId="0" fontId="7" fillId="0" borderId="0"/>
    <xf numFmtId="0" fontId="53" fillId="0" borderId="0"/>
    <xf numFmtId="0" fontId="53" fillId="0" borderId="0"/>
    <xf numFmtId="0" fontId="53" fillId="0" borderId="0"/>
    <xf numFmtId="0" fontId="53" fillId="0" borderId="0"/>
    <xf numFmtId="0" fontId="53"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7" fillId="0" borderId="0"/>
    <xf numFmtId="0" fontId="53" fillId="0" borderId="0"/>
    <xf numFmtId="0" fontId="7" fillId="0" borderId="0"/>
    <xf numFmtId="0" fontId="53" fillId="0" borderId="0"/>
    <xf numFmtId="0" fontId="93" fillId="0" borderId="0"/>
    <xf numFmtId="0" fontId="93" fillId="0" borderId="0"/>
    <xf numFmtId="0" fontId="93" fillId="0" borderId="0"/>
    <xf numFmtId="0" fontId="93" fillId="0" borderId="0"/>
    <xf numFmtId="0" fontId="93" fillId="0" borderId="0"/>
    <xf numFmtId="0" fontId="91" fillId="0" borderId="0"/>
    <xf numFmtId="0" fontId="7" fillId="0" borderId="0"/>
    <xf numFmtId="0" fontId="93" fillId="0" borderId="0"/>
    <xf numFmtId="0" fontId="93" fillId="0" borderId="0"/>
    <xf numFmtId="0" fontId="93" fillId="0" borderId="0"/>
    <xf numFmtId="0" fontId="89" fillId="0" borderId="0"/>
    <xf numFmtId="0" fontId="7" fillId="0" borderId="0"/>
    <xf numFmtId="0" fontId="7" fillId="0" borderId="0"/>
    <xf numFmtId="0" fontId="93" fillId="0" borderId="0"/>
    <xf numFmtId="0" fontId="7" fillId="0" borderId="0"/>
    <xf numFmtId="0" fontId="7" fillId="0" borderId="0"/>
    <xf numFmtId="0" fontId="93" fillId="0" borderId="0"/>
    <xf numFmtId="0" fontId="7" fillId="0" borderId="0"/>
    <xf numFmtId="0" fontId="89" fillId="0" borderId="0"/>
    <xf numFmtId="0" fontId="93" fillId="0" borderId="0"/>
    <xf numFmtId="0" fontId="93" fillId="0" borderId="0"/>
    <xf numFmtId="0" fontId="93" fillId="0" borderId="0"/>
    <xf numFmtId="0" fontId="93" fillId="0" borderId="0"/>
    <xf numFmtId="0" fontId="93" fillId="0" borderId="0"/>
    <xf numFmtId="0" fontId="9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7" fillId="0" borderId="0"/>
    <xf numFmtId="0" fontId="90" fillId="0" borderId="0"/>
    <xf numFmtId="0" fontId="90" fillId="0" borderId="0"/>
    <xf numFmtId="0" fontId="89" fillId="0" borderId="0"/>
    <xf numFmtId="0" fontId="89" fillId="0" borderId="0"/>
    <xf numFmtId="0" fontId="89" fillId="0" borderId="0"/>
    <xf numFmtId="0" fontId="89"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4" fontId="70" fillId="0" borderId="0">
      <alignment vertical="center"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4"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5" fillId="0" borderId="0"/>
    <xf numFmtId="0" fontId="95" fillId="0" borderId="0"/>
    <xf numFmtId="0" fontId="95" fillId="0" borderId="0"/>
    <xf numFmtId="0" fontId="95" fillId="0" borderId="0"/>
    <xf numFmtId="0" fontId="7"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89" fillId="0" borderId="0"/>
    <xf numFmtId="0" fontId="96" fillId="0" borderId="0" applyNumberFormat="0" applyFill="0" applyBorder="0" applyProtection="0">
      <alignment vertical="top"/>
    </xf>
    <xf numFmtId="0" fontId="55" fillId="0" borderId="0"/>
    <xf numFmtId="0" fontId="89" fillId="0" borderId="0"/>
    <xf numFmtId="0" fontId="7" fillId="0" borderId="0"/>
    <xf numFmtId="0" fontId="7" fillId="0" borderId="0"/>
    <xf numFmtId="0" fontId="96" fillId="0" borderId="0" applyNumberFormat="0" applyFill="0" applyBorder="0" applyProtection="0">
      <alignment vertical="top"/>
    </xf>
    <xf numFmtId="4" fontId="70" fillId="0" borderId="0">
      <alignment vertical="center" wrapText="1"/>
      <protection locked="0"/>
    </xf>
    <xf numFmtId="4" fontId="70" fillId="0" borderId="0">
      <alignment vertical="center"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 fontId="70" fillId="0" borderId="0">
      <alignment vertical="center" wrapText="1"/>
      <protection locked="0"/>
    </xf>
    <xf numFmtId="0" fontId="7" fillId="0" borderId="0"/>
    <xf numFmtId="0" fontId="7" fillId="0" borderId="0"/>
    <xf numFmtId="4" fontId="70" fillId="0" borderId="0">
      <alignment vertical="center"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8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9"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9" fillId="0" borderId="0"/>
    <xf numFmtId="0" fontId="4" fillId="0" borderId="0"/>
    <xf numFmtId="4" fontId="70" fillId="0" borderId="0">
      <alignment vertical="center" wrapText="1"/>
      <protection locked="0"/>
    </xf>
    <xf numFmtId="0" fontId="97" fillId="0" borderId="0" applyBorder="0" applyAlignment="0">
      <alignment horizontal="left"/>
    </xf>
    <xf numFmtId="0" fontId="7" fillId="0" borderId="0"/>
    <xf numFmtId="0" fontId="7" fillId="0" borderId="0"/>
    <xf numFmtId="0" fontId="7" fillId="0" borderId="0"/>
    <xf numFmtId="0" fontId="7" fillId="0" borderId="0"/>
    <xf numFmtId="4" fontId="70" fillId="0" borderId="0">
      <alignment vertical="center" wrapText="1"/>
      <protection locked="0"/>
    </xf>
    <xf numFmtId="0" fontId="7" fillId="0" borderId="0"/>
    <xf numFmtId="0" fontId="7" fillId="0" borderId="0"/>
    <xf numFmtId="4" fontId="70" fillId="0" borderId="0">
      <alignment vertical="center" wrapText="1"/>
      <protection locked="0"/>
    </xf>
    <xf numFmtId="4" fontId="70" fillId="0" borderId="0">
      <alignment vertical="center" wrapText="1"/>
      <protection locked="0"/>
    </xf>
    <xf numFmtId="0" fontId="7" fillId="0" borderId="0"/>
    <xf numFmtId="0" fontId="7" fillId="0" borderId="0"/>
    <xf numFmtId="4" fontId="70" fillId="0" borderId="0">
      <alignment vertical="center"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 fontId="70" fillId="0" borderId="0">
      <alignment vertical="center" wrapText="1"/>
      <protection locked="0"/>
    </xf>
    <xf numFmtId="4" fontId="70" fillId="0" borderId="0">
      <alignment vertical="center"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9"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9" fillId="0" borderId="0"/>
    <xf numFmtId="0" fontId="4" fillId="0" borderId="0"/>
    <xf numFmtId="0" fontId="7" fillId="0" borderId="0"/>
    <xf numFmtId="4" fontId="70" fillId="0" borderId="0">
      <alignment vertical="center" wrapText="1"/>
      <protection locked="0"/>
    </xf>
    <xf numFmtId="4" fontId="70" fillId="0" borderId="0">
      <alignment vertical="center"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98"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70" fillId="0" borderId="0">
      <alignment vertical="center" wrapText="1"/>
      <protection locked="0"/>
    </xf>
    <xf numFmtId="4" fontId="70" fillId="0" borderId="0">
      <alignment vertical="center" wrapText="1"/>
      <protection locked="0"/>
    </xf>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82" fillId="0" borderId="0"/>
    <xf numFmtId="0" fontId="7" fillId="0" borderId="0"/>
    <xf numFmtId="0" fontId="7" fillId="0" borderId="0"/>
    <xf numFmtId="0" fontId="7" fillId="0" borderId="0"/>
    <xf numFmtId="0" fontId="7" fillId="0" borderId="0"/>
    <xf numFmtId="4" fontId="70" fillId="0" borderId="0">
      <alignment vertical="center" wrapText="1"/>
      <protection locked="0"/>
    </xf>
    <xf numFmtId="0" fontId="8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54" fillId="21" borderId="43" applyNumberFormat="0" applyFont="0" applyAlignment="0" applyProtection="0"/>
    <xf numFmtId="0" fontId="98"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54" fillId="21" borderId="43" applyNumberFormat="0" applyFont="0" applyAlignment="0" applyProtection="0"/>
    <xf numFmtId="0" fontId="98"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54" fillId="21" borderId="43" applyNumberFormat="0" applyFont="0" applyAlignment="0" applyProtection="0"/>
    <xf numFmtId="0" fontId="98"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54" fillId="21" borderId="43" applyNumberFormat="0" applyFont="0" applyAlignment="0" applyProtection="0"/>
    <xf numFmtId="0" fontId="98"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5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98" fillId="21" borderId="43" applyNumberFormat="0" applyFont="0" applyAlignment="0" applyProtection="0"/>
    <xf numFmtId="0" fontId="5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98" fillId="21" borderId="43" applyNumberFormat="0" applyFont="0" applyAlignment="0" applyProtection="0"/>
    <xf numFmtId="0" fontId="5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98" fillId="21" borderId="43" applyNumberFormat="0" applyFont="0" applyAlignment="0" applyProtection="0"/>
    <xf numFmtId="0" fontId="5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98" fillId="21" borderId="43" applyNumberFormat="0" applyFont="0" applyAlignment="0" applyProtection="0"/>
    <xf numFmtId="0" fontId="54" fillId="21" borderId="43" applyNumberFormat="0" applyFont="0" applyAlignment="0" applyProtection="0"/>
    <xf numFmtId="0" fontId="98" fillId="21" borderId="43" applyNumberFormat="0" applyFont="0" applyAlignment="0" applyProtection="0"/>
    <xf numFmtId="0" fontId="54" fillId="21" borderId="43" applyNumberFormat="0" applyFont="0" applyAlignment="0" applyProtection="0"/>
    <xf numFmtId="0" fontId="98"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53"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53"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53"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53" fillId="57" borderId="51" applyNumberFormat="0" applyFont="0" applyAlignment="0" applyProtection="0"/>
    <xf numFmtId="0" fontId="53" fillId="57" borderId="51" applyNumberFormat="0" applyFont="0" applyAlignment="0" applyProtection="0"/>
    <xf numFmtId="0" fontId="53" fillId="57" borderId="51" applyNumberFormat="0" applyFont="0" applyAlignment="0" applyProtection="0"/>
    <xf numFmtId="0" fontId="53" fillId="57" borderId="51" applyNumberFormat="0" applyFont="0" applyAlignment="0" applyProtection="0"/>
    <xf numFmtId="0" fontId="53"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5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53"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98"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53"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53"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93" borderId="51" applyNumberForma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93" borderId="51" applyNumberForma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93" borderId="51" applyNumberFormat="0" applyAlignment="0" applyProtection="0"/>
    <xf numFmtId="0" fontId="7" fillId="93" borderId="51" applyNumberForma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93" borderId="51" applyNumberForma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93" borderId="51" applyNumberForma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53"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53"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53"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53"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93" borderId="51" applyNumberForma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53"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93" borderId="51" applyNumberForma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54" fillId="21" borderId="43" applyNumberFormat="0" applyFont="0" applyAlignment="0" applyProtection="0"/>
    <xf numFmtId="0" fontId="98" fillId="21" borderId="43" applyNumberFormat="0" applyFont="0" applyAlignment="0" applyProtection="0"/>
    <xf numFmtId="0" fontId="54" fillId="21" borderId="43" applyNumberFormat="0" applyFont="0" applyAlignment="0" applyProtection="0"/>
    <xf numFmtId="0" fontId="98" fillId="21" borderId="43" applyNumberFormat="0" applyFont="0" applyAlignment="0" applyProtection="0"/>
    <xf numFmtId="0" fontId="54" fillId="21" borderId="43" applyNumberFormat="0" applyFont="0" applyAlignment="0" applyProtection="0"/>
    <xf numFmtId="0" fontId="98"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53"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53"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53"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53"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53"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54" fillId="21" borderId="43" applyNumberFormat="0" applyFont="0" applyAlignment="0" applyProtection="0"/>
    <xf numFmtId="0" fontId="7" fillId="57" borderId="51" applyNumberFormat="0" applyFont="0" applyAlignment="0" applyProtection="0"/>
    <xf numFmtId="0" fontId="55"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55"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98"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5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98" fillId="21" borderId="43"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5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98"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5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98"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54" fillId="21" borderId="43" applyNumberFormat="0" applyFont="0" applyAlignment="0" applyProtection="0"/>
    <xf numFmtId="0" fontId="98"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54" fillId="21" borderId="43" applyNumberFormat="0" applyFont="0" applyAlignment="0" applyProtection="0"/>
    <xf numFmtId="0" fontId="98"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7" fillId="57" borderId="51" applyNumberFormat="0" applyFont="0" applyAlignment="0" applyProtection="0"/>
    <xf numFmtId="0" fontId="7" fillId="57" borderId="51" applyNumberFormat="0" applyFont="0" applyAlignment="0" applyProtection="0"/>
    <xf numFmtId="0" fontId="54" fillId="21" borderId="43" applyNumberFormat="0" applyFont="0" applyAlignment="0" applyProtection="0"/>
    <xf numFmtId="0" fontId="98"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4" fillId="21" borderId="43" applyNumberFormat="0" applyFont="0" applyAlignment="0" applyProtection="0"/>
    <xf numFmtId="0" fontId="53" fillId="57" borderId="51" applyNumberFormat="0" applyFont="0" applyAlignment="0" applyProtection="0"/>
    <xf numFmtId="0" fontId="53" fillId="57" borderId="51" applyNumberFormat="0" applyFont="0" applyAlignment="0" applyProtection="0"/>
    <xf numFmtId="0" fontId="53" fillId="57" borderId="51" applyNumberFormat="0" applyFont="0" applyAlignment="0" applyProtection="0"/>
    <xf numFmtId="0" fontId="53" fillId="57" borderId="51" applyNumberFormat="0" applyFont="0" applyAlignment="0" applyProtection="0"/>
    <xf numFmtId="0" fontId="53" fillId="57" borderId="51" applyNumberFormat="0" applyFont="0" applyAlignment="0" applyProtection="0"/>
    <xf numFmtId="0" fontId="53" fillId="57" borderId="51" applyNumberFormat="0" applyFont="0" applyAlignment="0" applyProtection="0"/>
    <xf numFmtId="0" fontId="53" fillId="57" borderId="51" applyNumberFormat="0" applyFont="0" applyAlignment="0" applyProtection="0"/>
    <xf numFmtId="0" fontId="53" fillId="57" borderId="51" applyNumberFormat="0" applyFont="0" applyAlignment="0" applyProtection="0"/>
    <xf numFmtId="0" fontId="53" fillId="57" borderId="51" applyNumberFormat="0" applyFont="0" applyAlignment="0" applyProtection="0"/>
    <xf numFmtId="0" fontId="53" fillId="57" borderId="51" applyNumberFormat="0" applyFont="0" applyAlignment="0" applyProtection="0"/>
    <xf numFmtId="0" fontId="53" fillId="57" borderId="51" applyNumberFormat="0" applyFont="0" applyAlignment="0" applyProtection="0"/>
    <xf numFmtId="0" fontId="53" fillId="57" borderId="51" applyNumberFormat="0" applyFont="0" applyAlignment="0" applyProtection="0"/>
    <xf numFmtId="0" fontId="53" fillId="57" borderId="51" applyNumberFormat="0" applyFont="0" applyAlignment="0" applyProtection="0"/>
    <xf numFmtId="0" fontId="53" fillId="57" borderId="51" applyNumberFormat="0" applyFont="0" applyAlignment="0" applyProtection="0"/>
    <xf numFmtId="0" fontId="53" fillId="57" borderId="51" applyNumberFormat="0" applyFont="0" applyAlignment="0" applyProtection="0"/>
    <xf numFmtId="0" fontId="53" fillId="57" borderId="51" applyNumberFormat="0" applyFont="0" applyAlignment="0" applyProtection="0"/>
    <xf numFmtId="0" fontId="53" fillId="57" borderId="51" applyNumberFormat="0" applyFont="0" applyAlignment="0" applyProtection="0"/>
    <xf numFmtId="0" fontId="99" fillId="80" borderId="52" applyNumberFormat="0" applyAlignment="0" applyProtection="0"/>
    <xf numFmtId="0" fontId="99" fillId="80" borderId="52" applyNumberFormat="0" applyAlignment="0" applyProtection="0"/>
    <xf numFmtId="0" fontId="99" fillId="80" borderId="52" applyNumberFormat="0" applyAlignment="0" applyProtection="0"/>
    <xf numFmtId="0" fontId="99" fillId="80" borderId="52" applyNumberFormat="0" applyAlignment="0" applyProtection="0"/>
    <xf numFmtId="0" fontId="99" fillId="80" borderId="52" applyNumberFormat="0" applyAlignment="0" applyProtection="0"/>
    <xf numFmtId="0" fontId="99" fillId="80" borderId="52" applyNumberFormat="0" applyAlignment="0" applyProtection="0"/>
    <xf numFmtId="0" fontId="99" fillId="80" borderId="52" applyNumberFormat="0" applyAlignment="0" applyProtection="0"/>
    <xf numFmtId="0" fontId="99" fillId="80" borderId="52"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5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7" fillId="0" borderId="0" applyFont="0" applyFill="0" applyBorder="0" applyAlignment="0" applyProtection="0"/>
    <xf numFmtId="9" fontId="84" fillId="0" borderId="0" applyBorder="0" applyProtection="0"/>
    <xf numFmtId="9" fontId="7" fillId="0" borderId="0" applyFill="0" applyBorder="0" applyAlignment="0" applyProtection="0"/>
    <xf numFmtId="9" fontId="7"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9" fillId="80" borderId="52" applyNumberFormat="0" applyAlignment="0" applyProtection="0"/>
    <xf numFmtId="0" fontId="99" fillId="80" borderId="52" applyNumberFormat="0" applyAlignment="0" applyProtection="0"/>
    <xf numFmtId="0" fontId="99" fillId="80" borderId="52" applyNumberFormat="0" applyAlignment="0" applyProtection="0"/>
    <xf numFmtId="0" fontId="99" fillId="80" borderId="52" applyNumberFormat="0" applyAlignment="0" applyProtection="0"/>
    <xf numFmtId="0" fontId="99" fillId="80" borderId="52" applyNumberFormat="0" applyAlignment="0" applyProtection="0"/>
    <xf numFmtId="0" fontId="99" fillId="80" borderId="52" applyNumberFormat="0" applyAlignment="0" applyProtection="0"/>
    <xf numFmtId="0" fontId="99" fillId="80" borderId="52" applyNumberFormat="0" applyAlignment="0" applyProtection="0"/>
    <xf numFmtId="0" fontId="99" fillId="80" borderId="52" applyNumberFormat="0" applyAlignment="0" applyProtection="0"/>
    <xf numFmtId="0" fontId="99" fillId="81" borderId="52" applyNumberFormat="0" applyAlignment="0" applyProtection="0"/>
    <xf numFmtId="0" fontId="99" fillId="82" borderId="52" applyNumberFormat="0" applyAlignment="0" applyProtection="0"/>
    <xf numFmtId="0" fontId="99" fillId="82" borderId="52" applyNumberFormat="0" applyAlignment="0" applyProtection="0"/>
    <xf numFmtId="0" fontId="99" fillId="82" borderId="52" applyNumberFormat="0" applyAlignment="0" applyProtection="0"/>
    <xf numFmtId="0" fontId="99" fillId="82" borderId="52" applyNumberFormat="0" applyAlignment="0" applyProtection="0"/>
    <xf numFmtId="0" fontId="99" fillId="80" borderId="52" applyNumberFormat="0" applyAlignment="0" applyProtection="0"/>
    <xf numFmtId="0" fontId="99" fillId="82" borderId="52" applyNumberFormat="0" applyAlignment="0" applyProtection="0"/>
    <xf numFmtId="0" fontId="99" fillId="82" borderId="52" applyNumberFormat="0" applyAlignment="0" applyProtection="0"/>
    <xf numFmtId="0" fontId="99" fillId="82" borderId="52" applyNumberFormat="0" applyAlignment="0" applyProtection="0"/>
    <xf numFmtId="0" fontId="99" fillId="82" borderId="52" applyNumberFormat="0" applyAlignment="0" applyProtection="0"/>
    <xf numFmtId="0" fontId="99" fillId="81" borderId="52" applyNumberFormat="0" applyAlignment="0" applyProtection="0"/>
    <xf numFmtId="0" fontId="99" fillId="81" borderId="52" applyNumberFormat="0" applyAlignment="0" applyProtection="0"/>
    <xf numFmtId="0" fontId="99" fillId="81" borderId="52" applyNumberFormat="0" applyAlignment="0" applyProtection="0"/>
    <xf numFmtId="0" fontId="99" fillId="81" borderId="52" applyNumberFormat="0" applyAlignment="0" applyProtection="0"/>
    <xf numFmtId="0" fontId="99" fillId="82" borderId="52" applyNumberFormat="0" applyAlignment="0" applyProtection="0"/>
    <xf numFmtId="0" fontId="99" fillId="82" borderId="52" applyNumberFormat="0" applyAlignment="0" applyProtection="0"/>
    <xf numFmtId="0" fontId="100" fillId="19" borderId="40" applyNumberFormat="0" applyAlignment="0" applyProtection="0"/>
    <xf numFmtId="0" fontId="99" fillId="82" borderId="52" applyNumberFormat="0" applyAlignment="0" applyProtection="0"/>
    <xf numFmtId="0" fontId="48" fillId="19" borderId="40" applyNumberFormat="0" applyAlignment="0" applyProtection="0"/>
    <xf numFmtId="0" fontId="99" fillId="82" borderId="52" applyNumberFormat="0" applyAlignment="0" applyProtection="0"/>
    <xf numFmtId="0" fontId="99" fillId="82" borderId="52" applyNumberFormat="0" applyAlignment="0" applyProtection="0"/>
    <xf numFmtId="0" fontId="99" fillId="82" borderId="52" applyNumberFormat="0" applyAlignment="0" applyProtection="0"/>
    <xf numFmtId="0" fontId="99" fillId="80" borderId="52" applyNumberFormat="0" applyAlignment="0" applyProtection="0"/>
    <xf numFmtId="0" fontId="48" fillId="19" borderId="40" applyNumberFormat="0" applyAlignment="0" applyProtection="0"/>
    <xf numFmtId="0" fontId="99" fillId="82" borderId="52" applyNumberFormat="0" applyAlignment="0" applyProtection="0"/>
    <xf numFmtId="0" fontId="99" fillId="82" borderId="52" applyNumberFormat="0" applyAlignment="0" applyProtection="0"/>
    <xf numFmtId="0" fontId="99" fillId="82" borderId="52" applyNumberFormat="0" applyAlignment="0" applyProtection="0"/>
    <xf numFmtId="0" fontId="99" fillId="80" borderId="52" applyNumberFormat="0" applyAlignment="0" applyProtection="0"/>
    <xf numFmtId="0" fontId="48" fillId="19" borderId="40" applyNumberFormat="0" applyAlignment="0" applyProtection="0"/>
    <xf numFmtId="0" fontId="99" fillId="82" borderId="52" applyNumberFormat="0" applyAlignment="0" applyProtection="0"/>
    <xf numFmtId="0" fontId="99" fillId="82" borderId="52" applyNumberFormat="0" applyAlignment="0" applyProtection="0"/>
    <xf numFmtId="0" fontId="99" fillId="80" borderId="52" applyNumberFormat="0" applyAlignment="0" applyProtection="0"/>
    <xf numFmtId="0" fontId="48" fillId="19" borderId="40" applyNumberFormat="0" applyAlignment="0" applyProtection="0"/>
    <xf numFmtId="0" fontId="99" fillId="82" borderId="52" applyNumberFormat="0" applyAlignment="0" applyProtection="0"/>
    <xf numFmtId="0" fontId="99" fillId="82" borderId="52" applyNumberFormat="0" applyAlignment="0" applyProtection="0"/>
    <xf numFmtId="0" fontId="99" fillId="80" borderId="52" applyNumberFormat="0" applyAlignment="0" applyProtection="0"/>
    <xf numFmtId="0" fontId="99" fillId="80" borderId="52" applyNumberFormat="0" applyAlignment="0" applyProtection="0"/>
    <xf numFmtId="0" fontId="99" fillId="80" borderId="52" applyNumberFormat="0" applyAlignment="0" applyProtection="0"/>
    <xf numFmtId="0" fontId="99" fillId="80" borderId="52" applyNumberFormat="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89"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3" fontId="9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3" fontId="98" fillId="0" borderId="0" applyFont="0" applyFill="0" applyBorder="0" applyAlignment="0" applyProtection="0"/>
    <xf numFmtId="43" fontId="7"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2" fontId="7"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2" fontId="7" fillId="0" borderId="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1" fontId="7" fillId="0" borderId="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81" fontId="7" fillId="0" borderId="0" applyFill="0" applyBorder="0" applyAlignment="0" applyProtection="0"/>
    <xf numFmtId="172" fontId="7" fillId="0" borderId="0" applyFill="0" applyBorder="0" applyAlignment="0" applyProtection="0"/>
    <xf numFmtId="43" fontId="53" fillId="0" borderId="0" applyFont="0" applyFill="0" applyBorder="0" applyAlignment="0" applyProtection="0"/>
    <xf numFmtId="172" fontId="7" fillId="0" borderId="0" applyFill="0" applyBorder="0" applyAlignment="0" applyProtection="0"/>
    <xf numFmtId="40" fontId="83"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2" fontId="7" fillId="0" borderId="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3" fontId="98" fillId="0" borderId="0" applyFont="0" applyFill="0" applyBorder="0" applyAlignment="0" applyProtection="0"/>
    <xf numFmtId="172" fontId="7" fillId="0" borderId="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3"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53"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30" fillId="0" borderId="0" applyNumberFormat="0" applyFill="0" applyBorder="0" applyAlignment="0" applyProtection="0"/>
    <xf numFmtId="0" fontId="6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36"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36"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01" fillId="0" borderId="0" applyNumberFormat="0" applyFill="0" applyBorder="0" applyAlignment="0" applyProtection="0"/>
    <xf numFmtId="0" fontId="74" fillId="0" borderId="0" applyNumberFormat="0" applyFill="0" applyBorder="0" applyAlignment="0" applyProtection="0"/>
    <xf numFmtId="0" fontId="84" fillId="0" borderId="0"/>
    <xf numFmtId="0" fontId="51" fillId="0" borderId="0" applyNumberFormat="0" applyFill="0" applyBorder="0" applyAlignment="0" applyProtection="0"/>
    <xf numFmtId="0" fontId="51"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51"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51"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02" fillId="0" borderId="0" applyNumberFormat="0" applyFill="0" applyBorder="0" applyAlignment="0" applyProtection="0"/>
    <xf numFmtId="0" fontId="103" fillId="0" borderId="53" applyNumberFormat="0" applyFill="0" applyAlignment="0" applyProtection="0"/>
    <xf numFmtId="0" fontId="76" fillId="0" borderId="48" applyNumberFormat="0" applyFill="0" applyAlignment="0" applyProtection="0"/>
    <xf numFmtId="0" fontId="76" fillId="0" borderId="48" applyNumberFormat="0" applyFill="0" applyAlignment="0" applyProtection="0"/>
    <xf numFmtId="0" fontId="76" fillId="0" borderId="48" applyNumberFormat="0" applyFill="0" applyAlignment="0" applyProtection="0"/>
    <xf numFmtId="0" fontId="76" fillId="0" borderId="48" applyNumberFormat="0" applyFill="0" applyAlignment="0" applyProtection="0"/>
    <xf numFmtId="0" fontId="76" fillId="0" borderId="48" applyNumberFormat="0" applyFill="0" applyAlignment="0" applyProtection="0"/>
    <xf numFmtId="0" fontId="76" fillId="0" borderId="48" applyNumberFormat="0" applyFill="0" applyAlignment="0" applyProtection="0"/>
    <xf numFmtId="0" fontId="76" fillId="0" borderId="48" applyNumberFormat="0" applyFill="0" applyAlignment="0" applyProtection="0"/>
    <xf numFmtId="0" fontId="76" fillId="0" borderId="48" applyNumberFormat="0" applyFill="0" applyAlignment="0" applyProtection="0"/>
    <xf numFmtId="0" fontId="76" fillId="0" borderId="48" applyNumberFormat="0" applyFill="0" applyAlignment="0" applyProtection="0"/>
    <xf numFmtId="0" fontId="102" fillId="0" borderId="0" applyNumberFormat="0" applyFill="0" applyBorder="0" applyAlignment="0" applyProtection="0"/>
    <xf numFmtId="0" fontId="103" fillId="0" borderId="54" applyNumberFormat="0" applyFill="0" applyAlignment="0" applyProtection="0"/>
    <xf numFmtId="0" fontId="76" fillId="0" borderId="48" applyNumberFormat="0" applyFill="0" applyAlignment="0" applyProtection="0"/>
    <xf numFmtId="0" fontId="102" fillId="0" borderId="0" applyNumberFormat="0" applyFill="0" applyBorder="0" applyAlignment="0" applyProtection="0"/>
    <xf numFmtId="0" fontId="104" fillId="0" borderId="36" applyNumberFormat="0" applyFill="0" applyAlignment="0" applyProtection="0"/>
    <xf numFmtId="0" fontId="41" fillId="0" borderId="36" applyNumberFormat="0" applyFill="0" applyAlignment="0" applyProtection="0"/>
    <xf numFmtId="0" fontId="103" fillId="0" borderId="54" applyNumberFormat="0" applyFill="0" applyAlignment="0" applyProtection="0"/>
    <xf numFmtId="0" fontId="41" fillId="0" borderId="36" applyNumberFormat="0" applyFill="0" applyAlignment="0" applyProtection="0"/>
    <xf numFmtId="0" fontId="76" fillId="0" borderId="48" applyNumberFormat="0" applyFill="0" applyAlignment="0" applyProtection="0"/>
    <xf numFmtId="0" fontId="103" fillId="0" borderId="54" applyNumberFormat="0" applyFill="0" applyAlignment="0" applyProtection="0"/>
    <xf numFmtId="0" fontId="76" fillId="0" borderId="48" applyNumberFormat="0" applyFill="0" applyAlignment="0" applyProtection="0"/>
    <xf numFmtId="0" fontId="41" fillId="0" borderId="36" applyNumberFormat="0" applyFill="0" applyAlignment="0" applyProtection="0"/>
    <xf numFmtId="0" fontId="103" fillId="0" borderId="54" applyNumberFormat="0" applyFill="0" applyAlignment="0" applyProtection="0"/>
    <xf numFmtId="0" fontId="76" fillId="0" borderId="48" applyNumberFormat="0" applyFill="0" applyAlignment="0" applyProtection="0"/>
    <xf numFmtId="0" fontId="41" fillId="0" borderId="36" applyNumberFormat="0" applyFill="0" applyAlignment="0" applyProtection="0"/>
    <xf numFmtId="0" fontId="103" fillId="0" borderId="54" applyNumberFormat="0" applyFill="0" applyAlignment="0" applyProtection="0"/>
    <xf numFmtId="0" fontId="76" fillId="0" borderId="48" applyNumberFormat="0" applyFill="0" applyAlignment="0" applyProtection="0"/>
    <xf numFmtId="0" fontId="76" fillId="0" borderId="48" applyNumberFormat="0" applyFill="0" applyAlignment="0" applyProtection="0"/>
    <xf numFmtId="0" fontId="76" fillId="0" borderId="48" applyNumberFormat="0" applyFill="0" applyAlignment="0" applyProtection="0"/>
    <xf numFmtId="0" fontId="76" fillId="0" borderId="48"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105" fillId="0" borderId="55"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106" fillId="0" borderId="37" applyNumberFormat="0" applyFill="0" applyAlignment="0" applyProtection="0"/>
    <xf numFmtId="0" fontId="42" fillId="0" borderId="37" applyNumberFormat="0" applyFill="0" applyAlignment="0" applyProtection="0"/>
    <xf numFmtId="0" fontId="105" fillId="0" borderId="55" applyNumberFormat="0" applyFill="0" applyAlignment="0" applyProtection="0"/>
    <xf numFmtId="0" fontId="42" fillId="0" borderId="37" applyNumberFormat="0" applyFill="0" applyAlignment="0" applyProtection="0"/>
    <xf numFmtId="0" fontId="77" fillId="0" borderId="49" applyNumberFormat="0" applyFill="0" applyAlignment="0" applyProtection="0"/>
    <xf numFmtId="0" fontId="105" fillId="0" borderId="55" applyNumberFormat="0" applyFill="0" applyAlignment="0" applyProtection="0"/>
    <xf numFmtId="0" fontId="77" fillId="0" borderId="49" applyNumberFormat="0" applyFill="0" applyAlignment="0" applyProtection="0"/>
    <xf numFmtId="0" fontId="42" fillId="0" borderId="37" applyNumberFormat="0" applyFill="0" applyAlignment="0" applyProtection="0"/>
    <xf numFmtId="0" fontId="105" fillId="0" borderId="55" applyNumberFormat="0" applyFill="0" applyAlignment="0" applyProtection="0"/>
    <xf numFmtId="0" fontId="77" fillId="0" borderId="49" applyNumberFormat="0" applyFill="0" applyAlignment="0" applyProtection="0"/>
    <xf numFmtId="0" fontId="42" fillId="0" borderId="37" applyNumberFormat="0" applyFill="0" applyAlignment="0" applyProtection="0"/>
    <xf numFmtId="0" fontId="105" fillId="0" borderId="55"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102" fillId="0" borderId="0" applyNumberFormat="0" applyFill="0" applyBorder="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107" fillId="0" borderId="56"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108" fillId="0" borderId="38" applyNumberFormat="0" applyFill="0" applyAlignment="0" applyProtection="0"/>
    <xf numFmtId="0" fontId="43" fillId="0" borderId="38" applyNumberFormat="0" applyFill="0" applyAlignment="0" applyProtection="0"/>
    <xf numFmtId="0" fontId="107" fillId="0" borderId="56" applyNumberFormat="0" applyFill="0" applyAlignment="0" applyProtection="0"/>
    <xf numFmtId="0" fontId="43" fillId="0" borderId="38" applyNumberFormat="0" applyFill="0" applyAlignment="0" applyProtection="0"/>
    <xf numFmtId="0" fontId="78" fillId="0" borderId="50" applyNumberFormat="0" applyFill="0" applyAlignment="0" applyProtection="0"/>
    <xf numFmtId="0" fontId="107" fillId="0" borderId="56" applyNumberFormat="0" applyFill="0" applyAlignment="0" applyProtection="0"/>
    <xf numFmtId="0" fontId="78" fillId="0" borderId="50" applyNumberFormat="0" applyFill="0" applyAlignment="0" applyProtection="0"/>
    <xf numFmtId="0" fontId="43" fillId="0" borderId="38" applyNumberFormat="0" applyFill="0" applyAlignment="0" applyProtection="0"/>
    <xf numFmtId="0" fontId="107" fillId="0" borderId="56" applyNumberFormat="0" applyFill="0" applyAlignment="0" applyProtection="0"/>
    <xf numFmtId="0" fontId="78" fillId="0" borderId="50" applyNumberFormat="0" applyFill="0" applyAlignment="0" applyProtection="0"/>
    <xf numFmtId="0" fontId="43" fillId="0" borderId="38" applyNumberFormat="0" applyFill="0" applyAlignment="0" applyProtection="0"/>
    <xf numFmtId="0" fontId="107" fillId="0" borderId="56"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0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08" fillId="0" borderId="0" applyNumberFormat="0" applyFill="0" applyBorder="0" applyAlignment="0" applyProtection="0"/>
    <xf numFmtId="0" fontId="43" fillId="0" borderId="0" applyNumberFormat="0" applyFill="0" applyBorder="0" applyAlignment="0" applyProtection="0"/>
    <xf numFmtId="0" fontId="107" fillId="0" borderId="0" applyNumberFormat="0" applyFill="0" applyBorder="0" applyAlignment="0" applyProtection="0"/>
    <xf numFmtId="0" fontId="43" fillId="0" borderId="0" applyNumberFormat="0" applyFill="0" applyBorder="0" applyAlignment="0" applyProtection="0"/>
    <xf numFmtId="0" fontId="78" fillId="0" borderId="0" applyNumberFormat="0" applyFill="0" applyBorder="0" applyAlignment="0" applyProtection="0"/>
    <xf numFmtId="0" fontId="107" fillId="0" borderId="0" applyNumberFormat="0" applyFill="0" applyBorder="0" applyAlignment="0" applyProtection="0"/>
    <xf numFmtId="0" fontId="78" fillId="0" borderId="0" applyNumberFormat="0" applyFill="0" applyBorder="0" applyAlignment="0" applyProtection="0"/>
    <xf numFmtId="0" fontId="43" fillId="0" borderId="0" applyNumberFormat="0" applyFill="0" applyBorder="0" applyAlignment="0" applyProtection="0"/>
    <xf numFmtId="0" fontId="107" fillId="0" borderId="0" applyNumberFormat="0" applyFill="0" applyBorder="0" applyAlignment="0" applyProtection="0"/>
    <xf numFmtId="0" fontId="78" fillId="0" borderId="0" applyNumberFormat="0" applyFill="0" applyBorder="0" applyAlignment="0" applyProtection="0"/>
    <xf numFmtId="0" fontId="43" fillId="0" borderId="0" applyNumberFormat="0" applyFill="0" applyBorder="0" applyAlignment="0" applyProtection="0"/>
    <xf numFmtId="0" fontId="10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09" fillId="0" borderId="0" applyNumberFormat="0" applyFill="0" applyBorder="0" applyAlignment="0" applyProtection="0"/>
    <xf numFmtId="0" fontId="40" fillId="0" borderId="0" applyNumberFormat="0" applyFill="0" applyBorder="0" applyAlignment="0" applyProtection="0"/>
    <xf numFmtId="0" fontId="102" fillId="0" borderId="0" applyNumberFormat="0" applyFill="0" applyBorder="0" applyAlignment="0" applyProtection="0"/>
    <xf numFmtId="0" fontId="109" fillId="0" borderId="0" applyNumberFormat="0" applyFill="0" applyBorder="0" applyAlignment="0" applyProtection="0"/>
    <xf numFmtId="0" fontId="102" fillId="0" borderId="0" applyNumberFormat="0" applyFill="0" applyBorder="0" applyAlignment="0" applyProtection="0"/>
    <xf numFmtId="0" fontId="109" fillId="0" borderId="0" applyNumberFormat="0" applyFill="0" applyBorder="0" applyAlignment="0" applyProtection="0"/>
    <xf numFmtId="0" fontId="102" fillId="0" borderId="0" applyNumberFormat="0" applyFill="0" applyBorder="0" applyAlignment="0" applyProtection="0"/>
    <xf numFmtId="0" fontId="10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70" fillId="0" borderId="57" applyNumberFormat="0" applyFont="0" applyFill="0" applyAlignment="0" applyProtection="0"/>
    <xf numFmtId="0" fontId="70" fillId="0" borderId="57" applyNumberFormat="0" applyFont="0" applyFill="0" applyAlignment="0" applyProtection="0"/>
    <xf numFmtId="0" fontId="70" fillId="0" borderId="57" applyNumberFormat="0" applyFont="0" applyFill="0" applyAlignment="0" applyProtection="0"/>
    <xf numFmtId="0" fontId="70" fillId="0" borderId="57" applyNumberFormat="0" applyFont="0" applyFill="0" applyAlignment="0" applyProtection="0"/>
    <xf numFmtId="0" fontId="70" fillId="0" borderId="57" applyNumberFormat="0" applyFont="0" applyFill="0" applyAlignment="0" applyProtection="0"/>
    <xf numFmtId="0" fontId="70" fillId="0" borderId="57" applyNumberFormat="0" applyFont="0" applyFill="0" applyAlignment="0" applyProtection="0"/>
    <xf numFmtId="0" fontId="70" fillId="0" borderId="57" applyNumberFormat="0" applyFont="0" applyFill="0" applyAlignment="0" applyProtection="0"/>
    <xf numFmtId="0" fontId="70" fillId="0" borderId="57" applyNumberFormat="0" applyFont="0" applyFill="0" applyAlignment="0" applyProtection="0"/>
    <xf numFmtId="0" fontId="110" fillId="0" borderId="58" applyNumberFormat="0" applyFill="0" applyAlignment="0" applyProtection="0"/>
    <xf numFmtId="0" fontId="110" fillId="0" borderId="58" applyNumberFormat="0" applyFill="0" applyAlignment="0" applyProtection="0"/>
    <xf numFmtId="0" fontId="110" fillId="0" borderId="58" applyNumberFormat="0" applyFill="0" applyAlignment="0" applyProtection="0"/>
    <xf numFmtId="0" fontId="110" fillId="0" borderId="58" applyNumberFormat="0" applyFill="0" applyAlignment="0" applyProtection="0"/>
    <xf numFmtId="0" fontId="110" fillId="0" borderId="58" applyNumberFormat="0" applyFill="0" applyAlignment="0" applyProtection="0"/>
    <xf numFmtId="0" fontId="110" fillId="0" borderId="58" applyNumberFormat="0" applyFill="0" applyAlignment="0" applyProtection="0"/>
    <xf numFmtId="0" fontId="110" fillId="0" borderId="58" applyNumberFormat="0" applyFill="0" applyAlignment="0" applyProtection="0"/>
    <xf numFmtId="0" fontId="110" fillId="0" borderId="58" applyNumberFormat="0" applyFill="0" applyAlignment="0" applyProtection="0"/>
    <xf numFmtId="0" fontId="110" fillId="0" borderId="58" applyNumberFormat="0" applyFill="0" applyAlignment="0" applyProtection="0"/>
    <xf numFmtId="0" fontId="70" fillId="0" borderId="57" applyNumberFormat="0" applyFont="0" applyFill="0" applyAlignment="0" applyProtection="0"/>
    <xf numFmtId="0" fontId="13" fillId="0" borderId="20" applyNumberFormat="0" applyFill="0" applyAlignment="0" applyProtection="0"/>
    <xf numFmtId="0" fontId="110" fillId="0" borderId="58" applyNumberFormat="0" applyFill="0" applyAlignment="0" applyProtection="0"/>
    <xf numFmtId="0" fontId="110" fillId="0" borderId="58" applyNumberFormat="0" applyFill="0" applyAlignment="0" applyProtection="0"/>
    <xf numFmtId="0" fontId="110" fillId="0" borderId="58" applyNumberFormat="0" applyFill="0" applyAlignment="0" applyProtection="0"/>
    <xf numFmtId="0" fontId="110" fillId="0" borderId="58" applyNumberFormat="0" applyFill="0" applyAlignment="0" applyProtection="0"/>
    <xf numFmtId="0" fontId="110" fillId="0" borderId="58" applyNumberFormat="0" applyFill="0" applyAlignment="0" applyProtection="0"/>
    <xf numFmtId="0" fontId="110" fillId="0" borderId="58" applyNumberFormat="0" applyFill="0" applyAlignment="0" applyProtection="0"/>
    <xf numFmtId="0" fontId="111" fillId="0" borderId="20" applyNumberFormat="0" applyFill="0" applyAlignment="0" applyProtection="0"/>
    <xf numFmtId="0" fontId="110" fillId="0" borderId="58" applyNumberFormat="0" applyFill="0" applyAlignment="0" applyProtection="0"/>
    <xf numFmtId="0" fontId="110" fillId="0" borderId="58" applyNumberFormat="0" applyFill="0" applyAlignment="0" applyProtection="0"/>
    <xf numFmtId="0" fontId="110" fillId="0" borderId="58" applyNumberFormat="0" applyFill="0" applyAlignment="0" applyProtection="0"/>
    <xf numFmtId="0" fontId="110" fillId="0" borderId="58" applyNumberFormat="0" applyFill="0" applyAlignment="0" applyProtection="0"/>
    <xf numFmtId="0" fontId="110" fillId="0" borderId="58" applyNumberFormat="0" applyFill="0" applyAlignment="0" applyProtection="0"/>
    <xf numFmtId="0" fontId="110" fillId="0" borderId="58" applyNumberFormat="0" applyFill="0" applyAlignment="0" applyProtection="0"/>
    <xf numFmtId="0" fontId="70" fillId="0" borderId="57" applyNumberFormat="0" applyFont="0" applyFill="0" applyAlignment="0" applyProtection="0"/>
    <xf numFmtId="0" fontId="110" fillId="0" borderId="58" applyNumberFormat="0" applyFill="0" applyAlignment="0" applyProtection="0"/>
    <xf numFmtId="0" fontId="110" fillId="0" borderId="58" applyNumberFormat="0" applyFill="0" applyAlignment="0" applyProtection="0"/>
    <xf numFmtId="0" fontId="110" fillId="0" borderId="58" applyNumberFormat="0" applyFill="0" applyAlignment="0" applyProtection="0"/>
    <xf numFmtId="0" fontId="110" fillId="0" borderId="58" applyNumberFormat="0" applyFill="0" applyAlignment="0" applyProtection="0"/>
    <xf numFmtId="0" fontId="70" fillId="0" borderId="57" applyNumberFormat="0" applyFont="0" applyFill="0" applyAlignment="0" applyProtection="0"/>
    <xf numFmtId="0" fontId="70" fillId="0" borderId="57" applyNumberFormat="0" applyFont="0" applyFill="0" applyAlignment="0" applyProtection="0"/>
    <xf numFmtId="0" fontId="110" fillId="0" borderId="58" applyNumberFormat="0" applyFill="0" applyAlignment="0" applyProtection="0"/>
    <xf numFmtId="0" fontId="110" fillId="0" borderId="58" applyNumberFormat="0" applyFill="0" applyAlignment="0" applyProtection="0"/>
    <xf numFmtId="0" fontId="13" fillId="0" borderId="20" applyNumberFormat="0" applyFill="0" applyAlignment="0" applyProtection="0"/>
    <xf numFmtId="0" fontId="70" fillId="0" borderId="57" applyNumberFormat="0" applyFont="0" applyFill="0" applyAlignment="0" applyProtection="0"/>
    <xf numFmtId="0" fontId="70" fillId="0" borderId="57" applyNumberFormat="0" applyFont="0" applyFill="0" applyAlignment="0" applyProtection="0"/>
    <xf numFmtId="0" fontId="110" fillId="0" borderId="58" applyNumberFormat="0" applyFill="0" applyAlignment="0" applyProtection="0"/>
    <xf numFmtId="0" fontId="110" fillId="0" borderId="58" applyNumberFormat="0" applyFill="0" applyAlignment="0" applyProtection="0"/>
    <xf numFmtId="0" fontId="110" fillId="0" borderId="58" applyNumberFormat="0" applyFill="0" applyAlignment="0" applyProtection="0"/>
    <xf numFmtId="0" fontId="70" fillId="0" borderId="57" applyNumberFormat="0" applyFont="0" applyFill="0" applyAlignment="0" applyProtection="0"/>
    <xf numFmtId="0" fontId="13" fillId="0" borderId="20" applyNumberFormat="0" applyFill="0" applyAlignment="0" applyProtection="0"/>
    <xf numFmtId="0" fontId="110" fillId="0" borderId="58" applyNumberFormat="0" applyFill="0" applyAlignment="0" applyProtection="0"/>
    <xf numFmtId="0" fontId="110" fillId="0" borderId="58" applyNumberFormat="0" applyFill="0" applyAlignment="0" applyProtection="0"/>
    <xf numFmtId="0" fontId="70" fillId="0" borderId="57" applyNumberFormat="0" applyFont="0" applyFill="0" applyAlignment="0" applyProtection="0"/>
    <xf numFmtId="0" fontId="13" fillId="0" borderId="20" applyNumberFormat="0" applyFill="0" applyAlignment="0" applyProtection="0"/>
    <xf numFmtId="0" fontId="110" fillId="0" borderId="58" applyNumberFormat="0" applyFill="0" applyAlignment="0" applyProtection="0"/>
    <xf numFmtId="0" fontId="110" fillId="0" borderId="58" applyNumberFormat="0" applyFill="0" applyAlignment="0" applyProtection="0"/>
    <xf numFmtId="0" fontId="70" fillId="0" borderId="57" applyNumberFormat="0" applyFont="0" applyFill="0" applyAlignment="0" applyProtection="0"/>
    <xf numFmtId="0" fontId="70" fillId="0" borderId="57" applyNumberFormat="0" applyFont="0" applyFill="0" applyAlignment="0" applyProtection="0"/>
    <xf numFmtId="0" fontId="70" fillId="0" borderId="57" applyNumberFormat="0" applyFont="0" applyFill="0" applyAlignment="0" applyProtection="0"/>
    <xf numFmtId="0" fontId="70" fillId="0" borderId="57" applyNumberFormat="0" applyFont="0" applyFill="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82" fillId="0" borderId="0" applyFont="0" applyFill="0" applyBorder="0" applyAlignment="0" applyProtection="0"/>
    <xf numFmtId="173"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2" fontId="7" fillId="0" borderId="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2" fontId="7" fillId="0" borderId="0" applyFill="0" applyBorder="0" applyAlignment="0" applyProtection="0"/>
    <xf numFmtId="172" fontId="7"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 fontId="70"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3" fontId="7" fillId="0" borderId="0" applyFill="0" applyBorder="0" applyAlignment="0" applyProtection="0"/>
    <xf numFmtId="43" fontId="85"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43" fontId="55"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0" fontId="68" fillId="0" borderId="0" applyNumberFormat="0" applyFill="0" applyBorder="0" applyAlignment="0" applyProtection="0"/>
    <xf numFmtId="0" fontId="4" fillId="0" borderId="0"/>
    <xf numFmtId="0" fontId="112" fillId="0" borderId="0" applyNumberFormat="0" applyFill="0" applyBorder="0" applyAlignment="0" applyProtection="0">
      <alignment vertical="top"/>
      <protection locked="0"/>
    </xf>
    <xf numFmtId="0" fontId="114" fillId="0" borderId="0"/>
    <xf numFmtId="9" fontId="7" fillId="0" borderId="0" applyFont="0" applyFill="0" applyBorder="0" applyAlignment="0" applyProtection="0"/>
    <xf numFmtId="0" fontId="2" fillId="0" borderId="0"/>
    <xf numFmtId="0" fontId="1" fillId="0" borderId="0"/>
    <xf numFmtId="0" fontId="120" fillId="0" borderId="0"/>
  </cellStyleXfs>
  <cellXfs count="824">
    <xf numFmtId="0" fontId="0" fillId="0" borderId="0" xfId="0"/>
    <xf numFmtId="168" fontId="14" fillId="0" borderId="0" xfId="0" applyNumberFormat="1" applyFont="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left" vertical="center" wrapText="1"/>
    </xf>
    <xf numFmtId="0" fontId="14" fillId="0" borderId="0" xfId="0" applyFont="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left" vertical="center" wrapText="1"/>
    </xf>
    <xf numFmtId="168" fontId="14" fillId="0" borderId="0" xfId="0" applyNumberFormat="1" applyFont="1" applyAlignment="1">
      <alignment horizontal="right" vertical="center"/>
    </xf>
    <xf numFmtId="168" fontId="16" fillId="0" borderId="4" xfId="0" applyNumberFormat="1" applyFont="1" applyBorder="1" applyAlignment="1">
      <alignment horizontal="center" vertical="center"/>
    </xf>
    <xf numFmtId="168" fontId="16" fillId="0" borderId="4" xfId="0" applyNumberFormat="1" applyFont="1" applyBorder="1" applyAlignment="1">
      <alignment horizontal="right" vertical="center"/>
    </xf>
    <xf numFmtId="166" fontId="16" fillId="0" borderId="0" xfId="0" applyNumberFormat="1" applyFont="1" applyFill="1" applyBorder="1" applyAlignment="1">
      <alignment horizontal="center" vertical="center"/>
    </xf>
    <xf numFmtId="168" fontId="17" fillId="8" borderId="4" xfId="0" applyNumberFormat="1" applyFont="1" applyFill="1" applyBorder="1" applyAlignment="1">
      <alignment horizontal="right" vertical="center"/>
    </xf>
    <xf numFmtId="0" fontId="16" fillId="0" borderId="0" xfId="0" applyFont="1" applyFill="1" applyBorder="1" applyAlignment="1">
      <alignment horizontal="center" vertical="center" wrapText="1"/>
    </xf>
    <xf numFmtId="168" fontId="17" fillId="0" borderId="0" xfId="0" applyNumberFormat="1" applyFont="1" applyBorder="1" applyAlignment="1">
      <alignment horizontal="center" vertical="center" wrapText="1"/>
    </xf>
    <xf numFmtId="166" fontId="17" fillId="0" borderId="0" xfId="0" applyNumberFormat="1" applyFont="1" applyFill="1" applyBorder="1" applyAlignment="1">
      <alignment horizontal="center" vertical="center"/>
    </xf>
    <xf numFmtId="0" fontId="17" fillId="8" borderId="4" xfId="0" applyFont="1" applyFill="1" applyBorder="1" applyAlignment="1">
      <alignment horizontal="center" vertical="center" wrapText="1"/>
    </xf>
    <xf numFmtId="0" fontId="17" fillId="0" borderId="0" xfId="0" applyFont="1" applyBorder="1" applyAlignment="1">
      <alignment vertical="center"/>
    </xf>
    <xf numFmtId="2" fontId="16" fillId="0" borderId="0" xfId="0" applyNumberFormat="1" applyFont="1" applyFill="1" applyBorder="1" applyAlignment="1">
      <alignment horizontal="center" vertical="center"/>
    </xf>
    <xf numFmtId="10" fontId="16" fillId="0" borderId="0" xfId="0" applyNumberFormat="1" applyFont="1" applyBorder="1" applyAlignment="1">
      <alignment horizontal="left" vertical="center" wrapText="1"/>
    </xf>
    <xf numFmtId="1" fontId="16" fillId="0" borderId="0"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17" fillId="10" borderId="3" xfId="0" applyFont="1" applyFill="1" applyBorder="1" applyAlignment="1">
      <alignment horizontal="center" vertical="center" wrapText="1"/>
    </xf>
    <xf numFmtId="2" fontId="17" fillId="10" borderId="3" xfId="0" applyNumberFormat="1" applyFont="1" applyFill="1" applyBorder="1" applyAlignment="1">
      <alignment horizontal="center" vertical="center"/>
    </xf>
    <xf numFmtId="10" fontId="13" fillId="0" borderId="6" xfId="0" applyNumberFormat="1" applyFont="1" applyBorder="1" applyAlignment="1">
      <alignment horizontal="center" vertical="center"/>
    </xf>
    <xf numFmtId="10" fontId="13" fillId="0" borderId="15" xfId="0" applyNumberFormat="1" applyFont="1" applyBorder="1" applyAlignment="1">
      <alignment horizontal="center" vertical="center"/>
    </xf>
    <xf numFmtId="10" fontId="13" fillId="0" borderId="1" xfId="0" applyNumberFormat="1" applyFont="1" applyBorder="1" applyAlignment="1">
      <alignment horizontal="center" vertical="center"/>
    </xf>
    <xf numFmtId="10" fontId="13" fillId="0" borderId="14" xfId="0" applyNumberFormat="1" applyFont="1" applyBorder="1" applyAlignment="1">
      <alignment horizontal="center" vertical="center"/>
    </xf>
    <xf numFmtId="0" fontId="0" fillId="0" borderId="0" xfId="0"/>
    <xf numFmtId="0" fontId="0" fillId="0" borderId="0" xfId="0"/>
    <xf numFmtId="10" fontId="0" fillId="0" borderId="0" xfId="0" applyNumberFormat="1"/>
    <xf numFmtId="0" fontId="0" fillId="0" borderId="0" xfId="0"/>
    <xf numFmtId="0" fontId="8" fillId="0" borderId="0" xfId="0" applyFont="1" applyBorder="1" applyAlignment="1">
      <alignment horizontal="center"/>
    </xf>
    <xf numFmtId="0" fontId="10" fillId="0" borderId="0" xfId="0" applyFont="1" applyBorder="1" applyAlignment="1">
      <alignment horizontal="center"/>
    </xf>
    <xf numFmtId="169" fontId="11" fillId="0" borderId="0" xfId="2" applyNumberFormat="1" applyFont="1" applyFill="1" applyBorder="1" applyAlignment="1" applyProtection="1">
      <alignment horizontal="left"/>
    </xf>
    <xf numFmtId="168" fontId="0" fillId="0" borderId="0" xfId="0" applyNumberFormat="1"/>
    <xf numFmtId="168" fontId="16" fillId="0" borderId="0" xfId="0" applyNumberFormat="1" applyFont="1" applyBorder="1" applyAlignment="1">
      <alignment horizontal="center" vertical="center"/>
    </xf>
    <xf numFmtId="0" fontId="17" fillId="0" borderId="0" xfId="0" applyFont="1" applyBorder="1" applyAlignment="1">
      <alignment horizontal="center" vertical="center" wrapText="1"/>
    </xf>
    <xf numFmtId="0" fontId="17" fillId="0" borderId="0" xfId="0" applyFont="1" applyBorder="1" applyAlignment="1">
      <alignment horizontal="left" vertical="center" wrapText="1"/>
    </xf>
    <xf numFmtId="0" fontId="18"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9" fillId="0" borderId="0" xfId="0" applyFont="1" applyFill="1" applyBorder="1" applyAlignment="1">
      <alignment horizontal="center" vertical="center"/>
    </xf>
    <xf numFmtId="166" fontId="18" fillId="0" borderId="0" xfId="0" applyNumberFormat="1" applyFont="1" applyBorder="1" applyAlignment="1">
      <alignment horizontal="center" vertical="center"/>
    </xf>
    <xf numFmtId="0" fontId="17" fillId="0" borderId="0" xfId="0" applyFont="1" applyBorder="1" applyAlignment="1">
      <alignment horizontal="center" vertical="center"/>
    </xf>
    <xf numFmtId="168" fontId="17" fillId="0" borderId="0" xfId="0" applyNumberFormat="1" applyFont="1" applyBorder="1" applyAlignment="1">
      <alignment horizontal="center" vertical="center"/>
    </xf>
    <xf numFmtId="166" fontId="17" fillId="0" borderId="0" xfId="0" applyNumberFormat="1" applyFont="1" applyBorder="1" applyAlignment="1">
      <alignment horizontal="center" vertical="center"/>
    </xf>
    <xf numFmtId="0" fontId="17" fillId="0" borderId="0" xfId="0" applyFont="1" applyBorder="1" applyAlignment="1">
      <alignment vertical="center" wrapText="1"/>
    </xf>
    <xf numFmtId="0" fontId="21" fillId="0" borderId="0" xfId="0" applyFont="1" applyAlignment="1">
      <alignment horizontal="center" vertical="center"/>
    </xf>
    <xf numFmtId="165" fontId="17" fillId="0" borderId="4" xfId="0" applyNumberFormat="1" applyFont="1" applyBorder="1" applyAlignment="1">
      <alignment horizontal="center" vertical="center"/>
    </xf>
    <xf numFmtId="0" fontId="17" fillId="0" borderId="4" xfId="0" applyFont="1" applyBorder="1" applyAlignment="1">
      <alignment horizontal="right" vertical="center" wrapText="1"/>
    </xf>
    <xf numFmtId="0" fontId="6" fillId="0" borderId="14" xfId="0" applyFont="1" applyBorder="1" applyAlignment="1">
      <alignment horizontal="center" vertical="center"/>
    </xf>
    <xf numFmtId="0" fontId="6" fillId="0" borderId="6" xfId="0" applyFont="1" applyBorder="1" applyAlignment="1">
      <alignment horizontal="center" vertical="center"/>
    </xf>
    <xf numFmtId="168" fontId="13" fillId="0" borderId="6" xfId="0" applyNumberFormat="1" applyFont="1" applyBorder="1" applyAlignment="1">
      <alignment horizontal="center" vertical="center"/>
    </xf>
    <xf numFmtId="168" fontId="13" fillId="0" borderId="14" xfId="0" applyNumberFormat="1" applyFont="1" applyBorder="1" applyAlignment="1">
      <alignment horizontal="center" vertical="center"/>
    </xf>
    <xf numFmtId="168" fontId="13" fillId="9" borderId="8" xfId="0" applyNumberFormat="1" applyFont="1" applyFill="1" applyBorder="1" applyAlignment="1">
      <alignment horizontal="center" vertical="center"/>
    </xf>
    <xf numFmtId="168" fontId="13" fillId="9" borderId="10" xfId="0" applyNumberFormat="1" applyFont="1" applyFill="1" applyBorder="1" applyAlignment="1">
      <alignment horizontal="center" vertical="center"/>
    </xf>
    <xf numFmtId="168" fontId="13" fillId="9" borderId="11" xfId="0" applyNumberFormat="1" applyFont="1" applyFill="1" applyBorder="1" applyAlignment="1">
      <alignment horizontal="center" vertical="center"/>
    </xf>
    <xf numFmtId="0" fontId="17" fillId="0" borderId="0" xfId="0" applyFont="1" applyBorder="1" applyAlignment="1">
      <alignment horizontal="left" vertical="center"/>
    </xf>
    <xf numFmtId="168" fontId="16" fillId="0" borderId="0" xfId="0" applyNumberFormat="1" applyFont="1" applyBorder="1" applyAlignment="1">
      <alignment horizontal="center" vertical="center"/>
    </xf>
    <xf numFmtId="168" fontId="16" fillId="0" borderId="0" xfId="0" applyNumberFormat="1" applyFont="1" applyBorder="1" applyAlignment="1">
      <alignment horizontal="right" vertical="center"/>
    </xf>
    <xf numFmtId="0" fontId="17" fillId="0" borderId="0" xfId="0" applyFont="1" applyBorder="1" applyAlignment="1">
      <alignment horizontal="center" vertical="center" wrapText="1"/>
    </xf>
    <xf numFmtId="0" fontId="17" fillId="0" borderId="0" xfId="0" applyFont="1" applyBorder="1" applyAlignment="1">
      <alignment horizontal="left" vertical="center" wrapText="1"/>
    </xf>
    <xf numFmtId="168" fontId="17" fillId="0" borderId="0" xfId="0" applyNumberFormat="1" applyFont="1" applyBorder="1" applyAlignment="1">
      <alignment horizontal="right" vertical="center"/>
    </xf>
    <xf numFmtId="0" fontId="16" fillId="0" borderId="0" xfId="0" applyFont="1" applyBorder="1" applyAlignment="1">
      <alignment horizontal="center" vertical="center"/>
    </xf>
    <xf numFmtId="0" fontId="16"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166" fontId="18" fillId="0" borderId="0" xfId="0" applyNumberFormat="1" applyFont="1" applyBorder="1" applyAlignment="1">
      <alignment horizontal="center" vertical="center"/>
    </xf>
    <xf numFmtId="168" fontId="17" fillId="0" borderId="0" xfId="0" applyNumberFormat="1" applyFont="1" applyBorder="1" applyAlignment="1">
      <alignment horizontal="center" vertical="center"/>
    </xf>
    <xf numFmtId="166" fontId="17" fillId="0" borderId="0" xfId="0" applyNumberFormat="1" applyFont="1" applyBorder="1" applyAlignment="1">
      <alignment horizontal="center" vertical="center"/>
    </xf>
    <xf numFmtId="0" fontId="17" fillId="0" borderId="0" xfId="0" applyFont="1" applyBorder="1" applyAlignment="1">
      <alignment vertical="center" wrapText="1"/>
    </xf>
    <xf numFmtId="165" fontId="15" fillId="0" borderId="0" xfId="0" applyNumberFormat="1" applyFont="1" applyBorder="1" applyAlignment="1">
      <alignment horizontal="left" vertical="center" wrapText="1"/>
    </xf>
    <xf numFmtId="2" fontId="19" fillId="0" borderId="0" xfId="0" applyNumberFormat="1" applyFont="1" applyFill="1" applyBorder="1" applyAlignment="1">
      <alignment horizontal="center" vertical="center"/>
    </xf>
    <xf numFmtId="2" fontId="17" fillId="0" borderId="0" xfId="0" applyNumberFormat="1" applyFont="1" applyBorder="1" applyAlignment="1">
      <alignment horizontal="center" vertical="center"/>
    </xf>
    <xf numFmtId="2" fontId="16" fillId="0" borderId="0" xfId="0" applyNumberFormat="1" applyFont="1" applyBorder="1" applyAlignment="1">
      <alignment horizontal="center" vertical="center"/>
    </xf>
    <xf numFmtId="1" fontId="16" fillId="5" borderId="4" xfId="0" applyNumberFormat="1" applyFont="1" applyFill="1" applyBorder="1" applyAlignment="1">
      <alignment horizontal="center" vertical="center" wrapText="1"/>
    </xf>
    <xf numFmtId="0" fontId="12" fillId="11" borderId="21" xfId="0" applyFont="1" applyFill="1" applyBorder="1" applyAlignment="1">
      <alignment horizontal="center" vertical="center" wrapText="1"/>
    </xf>
    <xf numFmtId="0" fontId="0" fillId="0" borderId="0" xfId="0"/>
    <xf numFmtId="0" fontId="14" fillId="0" borderId="0" xfId="0" applyFont="1" applyFill="1" applyAlignment="1">
      <alignment horizontal="center" vertical="center"/>
    </xf>
    <xf numFmtId="168" fontId="14" fillId="0" borderId="0" xfId="0" applyNumberFormat="1" applyFont="1" applyBorder="1" applyAlignment="1">
      <alignment horizontal="right" vertical="center"/>
    </xf>
    <xf numFmtId="0" fontId="17" fillId="0" borderId="0" xfId="0" applyFont="1" applyBorder="1" applyAlignment="1">
      <alignment horizontal="center" vertical="center"/>
    </xf>
    <xf numFmtId="0" fontId="16" fillId="0" borderId="0" xfId="0" applyFont="1" applyBorder="1" applyAlignment="1">
      <alignment horizontal="left" vertical="center" wrapText="1"/>
    </xf>
    <xf numFmtId="168" fontId="17" fillId="0" borderId="0" xfId="0" applyNumberFormat="1" applyFont="1" applyFill="1" applyBorder="1" applyAlignment="1">
      <alignment horizontal="right" vertical="center"/>
    </xf>
    <xf numFmtId="0" fontId="17" fillId="0" borderId="0" xfId="0" applyNumberFormat="1" applyFont="1" applyFill="1" applyBorder="1" applyAlignment="1">
      <alignment vertical="center" wrapText="1"/>
    </xf>
    <xf numFmtId="0" fontId="17" fillId="0" borderId="0" xfId="0" applyFont="1" applyFill="1" applyBorder="1" applyAlignment="1">
      <alignment horizontal="left" vertical="center"/>
    </xf>
    <xf numFmtId="0" fontId="16" fillId="0" borderId="0" xfId="0" applyNumberFormat="1" applyFont="1" applyFill="1" applyBorder="1" applyAlignment="1">
      <alignment vertical="center" wrapText="1"/>
    </xf>
    <xf numFmtId="0" fontId="24" fillId="0" borderId="0" xfId="0" applyFont="1" applyBorder="1" applyAlignment="1">
      <alignment horizontal="left"/>
    </xf>
    <xf numFmtId="0" fontId="24" fillId="0" borderId="0" xfId="0" applyFont="1" applyBorder="1"/>
    <xf numFmtId="0" fontId="24" fillId="0" borderId="0" xfId="0" applyFont="1" applyAlignment="1">
      <alignment vertical="center"/>
    </xf>
    <xf numFmtId="165" fontId="25" fillId="0" borderId="0" xfId="0" applyNumberFormat="1" applyFont="1" applyBorder="1" applyAlignment="1">
      <alignment horizontal="left" vertical="center"/>
    </xf>
    <xf numFmtId="165" fontId="25" fillId="0" borderId="0" xfId="0" applyNumberFormat="1" applyFont="1" applyBorder="1" applyAlignment="1">
      <alignment horizontal="center" vertical="center"/>
    </xf>
    <xf numFmtId="165" fontId="25" fillId="0" borderId="0" xfId="0" applyNumberFormat="1" applyFont="1" applyBorder="1" applyAlignment="1">
      <alignment vertical="center"/>
    </xf>
    <xf numFmtId="0" fontId="24" fillId="0" borderId="13" xfId="0" applyFont="1" applyBorder="1"/>
    <xf numFmtId="0" fontId="28" fillId="0" borderId="0" xfId="0" applyFont="1" applyAlignment="1">
      <alignment vertical="center"/>
    </xf>
    <xf numFmtId="168" fontId="24" fillId="0" borderId="0" xfId="0" applyNumberFormat="1" applyFont="1" applyBorder="1" applyAlignment="1">
      <alignment horizontal="left" vertical="center"/>
    </xf>
    <xf numFmtId="168" fontId="24" fillId="0" borderId="0" xfId="0" applyNumberFormat="1" applyFont="1" applyBorder="1" applyAlignment="1">
      <alignment horizontal="center" vertical="center"/>
    </xf>
    <xf numFmtId="1" fontId="24" fillId="0" borderId="0" xfId="0" applyNumberFormat="1" applyFont="1" applyBorder="1" applyAlignment="1">
      <alignment horizontal="center" vertical="center"/>
    </xf>
    <xf numFmtId="1" fontId="24" fillId="0" borderId="0" xfId="0" applyNumberFormat="1" applyFont="1" applyBorder="1" applyAlignment="1">
      <alignment vertical="center"/>
    </xf>
    <xf numFmtId="10" fontId="19" fillId="0" borderId="0" xfId="0" applyNumberFormat="1" applyFont="1" applyFill="1" applyBorder="1" applyAlignment="1">
      <alignment horizontal="center" vertical="center"/>
    </xf>
    <xf numFmtId="10" fontId="17" fillId="0" borderId="0" xfId="0" applyNumberFormat="1" applyFont="1" applyBorder="1" applyAlignment="1">
      <alignment horizontal="center" vertical="center"/>
    </xf>
    <xf numFmtId="0" fontId="16" fillId="0" borderId="0" xfId="0" applyFont="1" applyBorder="1" applyAlignment="1">
      <alignment vertical="center" wrapText="1"/>
    </xf>
    <xf numFmtId="49" fontId="16" fillId="0" borderId="0" xfId="0" applyNumberFormat="1" applyFont="1" applyBorder="1" applyAlignment="1">
      <alignment vertical="center" wrapText="1"/>
    </xf>
    <xf numFmtId="10" fontId="16" fillId="0" borderId="0" xfId="0" applyNumberFormat="1" applyFont="1" applyBorder="1" applyAlignment="1">
      <alignment horizontal="center" vertical="center"/>
    </xf>
    <xf numFmtId="0" fontId="16" fillId="9" borderId="3" xfId="0" applyFont="1" applyFill="1" applyBorder="1" applyAlignment="1">
      <alignment horizontal="center" vertical="center" wrapText="1"/>
    </xf>
    <xf numFmtId="10" fontId="16" fillId="9" borderId="3" xfId="0" applyNumberFormat="1" applyFont="1" applyFill="1" applyBorder="1" applyAlignment="1">
      <alignment horizontal="center" vertical="center" wrapText="1"/>
    </xf>
    <xf numFmtId="0" fontId="16" fillId="0" borderId="3" xfId="0" applyFont="1" applyBorder="1" applyAlignment="1">
      <alignment horizontal="center"/>
    </xf>
    <xf numFmtId="0" fontId="16" fillId="0" borderId="3" xfId="0" applyFont="1" applyBorder="1"/>
    <xf numFmtId="10" fontId="17" fillId="0" borderId="3" xfId="0" applyNumberFormat="1" applyFont="1" applyBorder="1"/>
    <xf numFmtId="0" fontId="16" fillId="0" borderId="23" xfId="0" applyFont="1" applyBorder="1"/>
    <xf numFmtId="10" fontId="17" fillId="0" borderId="23" xfId="0" applyNumberFormat="1" applyFont="1" applyBorder="1"/>
    <xf numFmtId="0" fontId="16" fillId="0" borderId="24" xfId="0" applyFont="1" applyBorder="1"/>
    <xf numFmtId="10" fontId="16" fillId="0" borderId="25" xfId="0" applyNumberFormat="1" applyFont="1" applyBorder="1"/>
    <xf numFmtId="0" fontId="16" fillId="0" borderId="26" xfId="0" applyFont="1" applyBorder="1"/>
    <xf numFmtId="10" fontId="16" fillId="0" borderId="27" xfId="0" applyNumberFormat="1" applyFont="1" applyBorder="1"/>
    <xf numFmtId="0" fontId="17" fillId="0" borderId="28" xfId="0" applyFont="1" applyBorder="1" applyAlignment="1">
      <alignment horizontal="right"/>
    </xf>
    <xf numFmtId="10" fontId="17" fillId="0" borderId="29" xfId="0" applyNumberFormat="1" applyFont="1" applyBorder="1"/>
    <xf numFmtId="0" fontId="16" fillId="0" borderId="30" xfId="0" applyFont="1" applyBorder="1"/>
    <xf numFmtId="10" fontId="17" fillId="0" borderId="30" xfId="0" applyNumberFormat="1" applyFont="1" applyBorder="1"/>
    <xf numFmtId="0" fontId="16" fillId="0" borderId="0" xfId="0" applyFont="1" applyBorder="1"/>
    <xf numFmtId="10" fontId="12" fillId="12" borderId="3" xfId="0" applyNumberFormat="1" applyFont="1" applyFill="1" applyBorder="1"/>
    <xf numFmtId="10" fontId="16" fillId="0" borderId="0" xfId="0" applyNumberFormat="1" applyFont="1" applyBorder="1"/>
    <xf numFmtId="0" fontId="17" fillId="0" borderId="31" xfId="0" applyFont="1" applyBorder="1" applyAlignment="1">
      <alignment horizontal="center" vertical="center"/>
    </xf>
    <xf numFmtId="0" fontId="17" fillId="0" borderId="32" xfId="0" applyFont="1" applyBorder="1" applyAlignment="1">
      <alignment horizontal="center" vertical="center"/>
    </xf>
    <xf numFmtId="10" fontId="17" fillId="0" borderId="32" xfId="0" applyNumberFormat="1" applyFont="1" applyBorder="1" applyAlignment="1">
      <alignment horizontal="center" vertical="center"/>
    </xf>
    <xf numFmtId="10" fontId="17" fillId="0" borderId="33" xfId="0" applyNumberFormat="1" applyFont="1" applyBorder="1" applyAlignment="1">
      <alignment horizontal="center" vertical="center"/>
    </xf>
    <xf numFmtId="0" fontId="16" fillId="0" borderId="0" xfId="0" applyFont="1" applyBorder="1" applyAlignment="1">
      <alignment horizontal="left" vertical="center"/>
    </xf>
    <xf numFmtId="10" fontId="16" fillId="0" borderId="0" xfId="0" applyNumberFormat="1" applyFont="1" applyBorder="1" applyAlignment="1">
      <alignment vertical="center"/>
    </xf>
    <xf numFmtId="10" fontId="16" fillId="0" borderId="0" xfId="0" applyNumberFormat="1" applyFont="1" applyBorder="1" applyAlignment="1">
      <alignment horizontal="right" vertical="center"/>
    </xf>
    <xf numFmtId="0" fontId="12" fillId="12" borderId="3" xfId="0" applyFont="1" applyFill="1" applyBorder="1" applyAlignment="1">
      <alignment horizontal="left" vertical="center"/>
    </xf>
    <xf numFmtId="0" fontId="16" fillId="0" borderId="3" xfId="0" applyFont="1" applyBorder="1" applyAlignment="1">
      <alignment horizontal="left" vertical="center"/>
    </xf>
    <xf numFmtId="10" fontId="16" fillId="0" borderId="3" xfId="0" applyNumberFormat="1" applyFont="1" applyBorder="1" applyAlignment="1">
      <alignment vertical="center"/>
    </xf>
    <xf numFmtId="10" fontId="16" fillId="0" borderId="3" xfId="0" applyNumberFormat="1" applyFont="1" applyBorder="1" applyAlignment="1">
      <alignment horizontal="right" vertical="center"/>
    </xf>
    <xf numFmtId="10" fontId="17" fillId="5" borderId="3" xfId="0" applyNumberFormat="1" applyFont="1" applyFill="1" applyBorder="1" applyAlignment="1">
      <alignment vertical="center"/>
    </xf>
    <xf numFmtId="10" fontId="17" fillId="0" borderId="0" xfId="0" applyNumberFormat="1" applyFont="1" applyBorder="1" applyAlignment="1">
      <alignment vertical="center"/>
    </xf>
    <xf numFmtId="10" fontId="17" fillId="0" borderId="0" xfId="0" applyNumberFormat="1" applyFont="1" applyBorder="1" applyAlignment="1">
      <alignment horizontal="right" vertical="center"/>
    </xf>
    <xf numFmtId="0" fontId="12" fillId="12" borderId="30" xfId="0" applyFont="1" applyFill="1" applyBorder="1" applyAlignment="1">
      <alignment horizontal="left" vertical="center"/>
    </xf>
    <xf numFmtId="0" fontId="16" fillId="0" borderId="3" xfId="0" applyFont="1" applyBorder="1" applyAlignment="1">
      <alignment horizontal="left" vertical="center" wrapText="1"/>
    </xf>
    <xf numFmtId="0" fontId="12" fillId="12" borderId="30" xfId="0" applyFont="1" applyFill="1" applyBorder="1" applyAlignment="1">
      <alignment horizontal="right" vertical="center"/>
    </xf>
    <xf numFmtId="10" fontId="12" fillId="12" borderId="30" xfId="0" applyNumberFormat="1" applyFont="1" applyFill="1" applyBorder="1" applyAlignment="1">
      <alignment horizontal="right" vertical="center"/>
    </xf>
    <xf numFmtId="0" fontId="12" fillId="11" borderId="13" xfId="0" applyFont="1" applyFill="1" applyBorder="1" applyAlignment="1">
      <alignment horizontal="center" vertical="center" wrapText="1"/>
    </xf>
    <xf numFmtId="168" fontId="15" fillId="2" borderId="0" xfId="0" applyNumberFormat="1" applyFont="1" applyFill="1" applyBorder="1" applyAlignment="1">
      <alignment horizontal="left" vertical="center" wrapText="1"/>
    </xf>
    <xf numFmtId="0" fontId="0" fillId="0" borderId="0" xfId="0" applyBorder="1" applyAlignment="1">
      <alignment horizontal="left" vertical="center" wrapText="1"/>
    </xf>
    <xf numFmtId="168" fontId="14" fillId="0" borderId="0" xfId="0" applyNumberFormat="1" applyFont="1" applyBorder="1" applyAlignment="1">
      <alignment horizontal="left" vertical="center" wrapText="1"/>
    </xf>
    <xf numFmtId="168" fontId="14" fillId="0" borderId="0" xfId="0" applyNumberFormat="1" applyFont="1" applyFill="1" applyBorder="1" applyAlignment="1">
      <alignment horizontal="left" vertical="center" wrapText="1"/>
    </xf>
    <xf numFmtId="168" fontId="17" fillId="8" borderId="0" xfId="0" applyNumberFormat="1" applyFont="1" applyFill="1" applyBorder="1" applyAlignment="1">
      <alignment horizontal="left" vertical="center" wrapText="1"/>
    </xf>
    <xf numFmtId="168" fontId="15" fillId="0" borderId="0" xfId="0" applyNumberFormat="1" applyFont="1" applyBorder="1" applyAlignment="1">
      <alignment horizontal="left" vertical="center" wrapText="1"/>
    </xf>
    <xf numFmtId="0" fontId="16" fillId="0" borderId="0" xfId="0" applyNumberFormat="1" applyFont="1" applyFill="1" applyBorder="1" applyAlignment="1">
      <alignment horizontal="left" vertical="center"/>
    </xf>
    <xf numFmtId="49" fontId="17" fillId="0" borderId="0" xfId="0" applyNumberFormat="1" applyFont="1" applyFill="1" applyBorder="1" applyAlignment="1">
      <alignment vertical="center"/>
    </xf>
    <xf numFmtId="167" fontId="17" fillId="0" borderId="0" xfId="0" applyNumberFormat="1" applyFont="1" applyFill="1" applyBorder="1" applyAlignment="1">
      <alignment horizontal="right" vertical="center" wrapText="1"/>
    </xf>
    <xf numFmtId="0" fontId="17" fillId="0" borderId="0" xfId="0" applyNumberFormat="1" applyFont="1" applyFill="1" applyBorder="1" applyAlignment="1">
      <alignment horizontal="left" vertical="center" wrapText="1"/>
    </xf>
    <xf numFmtId="0" fontId="16" fillId="0" borderId="0" xfId="0" applyFont="1" applyFill="1" applyBorder="1" applyAlignment="1">
      <alignment horizontal="left" vertical="center"/>
    </xf>
    <xf numFmtId="0" fontId="17" fillId="0" borderId="0" xfId="0" applyFont="1" applyFill="1" applyBorder="1"/>
    <xf numFmtId="0" fontId="16" fillId="0" borderId="0" xfId="0" applyFont="1" applyFill="1" applyBorder="1"/>
    <xf numFmtId="0" fontId="12" fillId="6" borderId="0" xfId="0" applyNumberFormat="1" applyFont="1" applyFill="1" applyAlignment="1">
      <alignment horizontal="center" vertical="center"/>
    </xf>
    <xf numFmtId="165" fontId="16" fillId="0" borderId="0" xfId="1" applyFont="1" applyAlignment="1">
      <alignment vertical="center"/>
    </xf>
    <xf numFmtId="165" fontId="12" fillId="7" borderId="0" xfId="0" applyNumberFormat="1" applyFont="1" applyFill="1" applyBorder="1" applyAlignment="1">
      <alignment horizontal="center" vertical="center" wrapText="1"/>
    </xf>
    <xf numFmtId="49" fontId="17" fillId="0" borderId="0" xfId="0" applyNumberFormat="1" applyFont="1" applyFill="1"/>
    <xf numFmtId="0" fontId="12" fillId="7" borderId="0" xfId="0" applyFont="1" applyFill="1" applyBorder="1" applyAlignment="1">
      <alignment horizontal="center" vertical="center" wrapText="1"/>
    </xf>
    <xf numFmtId="0" fontId="16" fillId="0" borderId="0" xfId="0" applyFont="1" applyFill="1" applyBorder="1" applyAlignment="1">
      <alignment vertical="center"/>
    </xf>
    <xf numFmtId="0" fontId="16" fillId="0" borderId="0" xfId="0" applyFont="1" applyFill="1"/>
    <xf numFmtId="49" fontId="16" fillId="0" borderId="0" xfId="0" applyNumberFormat="1" applyFont="1" applyFill="1"/>
    <xf numFmtId="0" fontId="16" fillId="0" borderId="0" xfId="0" applyNumberFormat="1" applyFont="1" applyAlignment="1">
      <alignment vertical="center" wrapText="1"/>
    </xf>
    <xf numFmtId="0" fontId="17" fillId="0" borderId="0" xfId="0" applyFont="1" applyFill="1" applyBorder="1" applyAlignment="1">
      <alignment vertical="center"/>
    </xf>
    <xf numFmtId="167" fontId="16" fillId="0" borderId="0" xfId="0" applyNumberFormat="1" applyFont="1" applyFill="1" applyBorder="1" applyAlignment="1">
      <alignment horizontal="right" vertical="center" wrapText="1"/>
    </xf>
    <xf numFmtId="0" fontId="12" fillId="7" borderId="0" xfId="0" applyNumberFormat="1" applyFont="1" applyFill="1" applyBorder="1" applyAlignment="1">
      <alignment horizontal="center" vertical="center" wrapText="1"/>
    </xf>
    <xf numFmtId="165" fontId="16" fillId="0" borderId="0" xfId="0" applyNumberFormat="1" applyFont="1" applyFill="1" applyBorder="1" applyAlignment="1">
      <alignment horizontal="center" vertical="center" wrapText="1"/>
    </xf>
    <xf numFmtId="0" fontId="16" fillId="0" borderId="0" xfId="0" applyFont="1" applyFill="1" applyAlignment="1">
      <alignment wrapText="1"/>
    </xf>
    <xf numFmtId="165" fontId="16" fillId="0" borderId="0" xfId="0" applyNumberFormat="1" applyFont="1"/>
    <xf numFmtId="165" fontId="12" fillId="7" borderId="0" xfId="1" applyFont="1" applyFill="1" applyBorder="1" applyAlignment="1">
      <alignment horizontal="center" vertical="center" wrapText="1"/>
    </xf>
    <xf numFmtId="0" fontId="16" fillId="0" borderId="0" xfId="0" applyNumberFormat="1" applyFont="1"/>
    <xf numFmtId="165" fontId="17" fillId="0" borderId="2" xfId="0" applyNumberFormat="1" applyFont="1" applyBorder="1" applyAlignment="1">
      <alignment horizontal="center" vertical="center"/>
    </xf>
    <xf numFmtId="49" fontId="16" fillId="0" borderId="0" xfId="0" applyNumberFormat="1" applyFont="1" applyFill="1" applyBorder="1"/>
    <xf numFmtId="165" fontId="17" fillId="0" borderId="0" xfId="0" applyNumberFormat="1" applyFont="1" applyBorder="1" applyAlignment="1">
      <alignment vertical="center"/>
    </xf>
    <xf numFmtId="0" fontId="16" fillId="0" borderId="0" xfId="0" applyNumberFormat="1" applyFont="1" applyAlignment="1">
      <alignment horizontal="center" vertical="center"/>
    </xf>
    <xf numFmtId="0" fontId="16"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justify" vertical="center" wrapText="1"/>
    </xf>
    <xf numFmtId="0" fontId="12" fillId="7" borderId="0" xfId="0" applyNumberFormat="1" applyFont="1" applyFill="1" applyBorder="1" applyAlignment="1">
      <alignment horizontal="justify" vertical="center" wrapText="1"/>
    </xf>
    <xf numFmtId="0" fontId="16" fillId="0" borderId="0" xfId="0" applyNumberFormat="1" applyFont="1" applyAlignment="1">
      <alignment wrapText="1"/>
    </xf>
    <xf numFmtId="49" fontId="16" fillId="0" borderId="0" xfId="0" applyNumberFormat="1" applyFont="1" applyFill="1" applyAlignment="1">
      <alignment vertical="center"/>
    </xf>
    <xf numFmtId="0" fontId="16" fillId="0" borderId="0" xfId="0" applyNumberFormat="1" applyFont="1" applyFill="1" applyAlignment="1">
      <alignment vertical="center"/>
    </xf>
    <xf numFmtId="165" fontId="16" fillId="0" borderId="0" xfId="0" applyNumberFormat="1" applyFont="1" applyAlignment="1">
      <alignment vertical="center"/>
    </xf>
    <xf numFmtId="0" fontId="16" fillId="5" borderId="0" xfId="0" applyNumberFormat="1" applyFont="1" applyFill="1" applyAlignment="1">
      <alignment horizontal="center" vertical="center"/>
    </xf>
    <xf numFmtId="0" fontId="17" fillId="0" borderId="0" xfId="0" applyFont="1" applyFill="1" applyBorder="1" applyAlignment="1">
      <alignment wrapText="1"/>
    </xf>
    <xf numFmtId="165" fontId="16" fillId="0" borderId="0" xfId="1" applyFont="1" applyFill="1" applyBorder="1" applyAlignment="1">
      <alignment horizontal="center" vertical="center" wrapText="1"/>
    </xf>
    <xf numFmtId="0" fontId="16" fillId="0" borderId="0" xfId="0" applyNumberFormat="1" applyFont="1" applyAlignment="1">
      <alignment horizontal="left" vertical="center" wrapText="1"/>
    </xf>
    <xf numFmtId="0" fontId="16" fillId="0" borderId="0" xfId="0" applyFont="1" applyFill="1" applyAlignment="1">
      <alignment vertical="center" wrapText="1"/>
    </xf>
    <xf numFmtId="0" fontId="16"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168" fontId="16" fillId="0" borderId="0" xfId="0" applyNumberFormat="1" applyFont="1" applyBorder="1" applyAlignment="1">
      <alignment horizontal="center" vertical="center"/>
    </xf>
    <xf numFmtId="0" fontId="17" fillId="0" borderId="0" xfId="0" applyFont="1" applyBorder="1" applyAlignment="1">
      <alignment vertical="center"/>
    </xf>
    <xf numFmtId="165" fontId="16" fillId="0" borderId="0" xfId="0" applyNumberFormat="1" applyFont="1" applyBorder="1" applyAlignment="1">
      <alignment horizontal="center" vertical="center"/>
    </xf>
    <xf numFmtId="0" fontId="16" fillId="0" borderId="0" xfId="0" applyFont="1" applyAlignment="1">
      <alignment vertical="center"/>
    </xf>
    <xf numFmtId="0" fontId="16" fillId="0" borderId="0" xfId="0" applyFont="1" applyBorder="1" applyAlignment="1">
      <alignment horizontal="left" vertical="center" wrapText="1"/>
    </xf>
    <xf numFmtId="0" fontId="17" fillId="0" borderId="0" xfId="0" applyFont="1" applyBorder="1" applyAlignment="1">
      <alignment horizontal="left" vertical="center"/>
    </xf>
    <xf numFmtId="168" fontId="16" fillId="0" borderId="0" xfId="0" applyNumberFormat="1" applyFont="1" applyBorder="1" applyAlignment="1">
      <alignment horizontal="right" vertical="center"/>
    </xf>
    <xf numFmtId="0" fontId="16" fillId="0" borderId="0" xfId="0" applyFont="1"/>
    <xf numFmtId="0" fontId="17" fillId="0" borderId="0" xfId="0" applyFont="1" applyFill="1" applyBorder="1" applyAlignment="1">
      <alignment horizontal="center" vertical="center" wrapText="1"/>
    </xf>
    <xf numFmtId="165" fontId="17" fillId="0" borderId="0" xfId="0" applyNumberFormat="1" applyFont="1" applyFill="1" applyBorder="1" applyAlignment="1">
      <alignment horizontal="center" vertical="center"/>
    </xf>
    <xf numFmtId="168" fontId="17" fillId="0" borderId="0" xfId="0" applyNumberFormat="1" applyFont="1" applyFill="1" applyBorder="1" applyAlignment="1">
      <alignment horizontal="center" vertical="center"/>
    </xf>
    <xf numFmtId="0" fontId="17" fillId="0" borderId="0" xfId="0" applyFont="1" applyFill="1" applyBorder="1" applyAlignment="1">
      <alignment vertical="center" wrapText="1"/>
    </xf>
    <xf numFmtId="10" fontId="16" fillId="0" borderId="0" xfId="0" applyNumberFormat="1" applyFont="1" applyFill="1" applyBorder="1" applyAlignment="1">
      <alignment horizontal="left" vertical="center" wrapText="1"/>
    </xf>
    <xf numFmtId="0" fontId="16" fillId="0" borderId="0" xfId="0" applyFont="1" applyFill="1" applyAlignment="1">
      <alignment vertical="center"/>
    </xf>
    <xf numFmtId="0" fontId="16" fillId="0" borderId="0" xfId="0" applyFont="1" applyFill="1" applyBorder="1" applyAlignment="1">
      <alignment horizontal="left" vertical="center" wrapText="1"/>
    </xf>
    <xf numFmtId="0" fontId="16" fillId="0" borderId="0" xfId="0" applyNumberFormat="1" applyFont="1" applyFill="1" applyBorder="1" applyAlignment="1">
      <alignment horizontal="left" vertical="center" wrapText="1"/>
    </xf>
    <xf numFmtId="0" fontId="16" fillId="0" borderId="0" xfId="0" applyNumberFormat="1" applyFont="1" applyBorder="1" applyAlignment="1">
      <alignment horizontal="left" vertical="center" wrapText="1"/>
    </xf>
    <xf numFmtId="0" fontId="16" fillId="0" borderId="0" xfId="0" applyFont="1" applyBorder="1"/>
    <xf numFmtId="0" fontId="18" fillId="0" borderId="0" xfId="0" applyNumberFormat="1" applyFont="1" applyBorder="1" applyAlignment="1">
      <alignment horizontal="center" vertical="center"/>
    </xf>
    <xf numFmtId="0" fontId="17" fillId="0" borderId="0" xfId="0" applyNumberFormat="1" applyFont="1" applyFill="1" applyBorder="1" applyAlignment="1">
      <alignment horizontal="center" vertical="center"/>
    </xf>
    <xf numFmtId="165" fontId="17" fillId="0" borderId="0" xfId="0" applyNumberFormat="1" applyFont="1" applyBorder="1" applyAlignment="1">
      <alignment horizontal="center" vertical="center"/>
    </xf>
    <xf numFmtId="0" fontId="16" fillId="0" borderId="0" xfId="0" applyFont="1" applyAlignment="1">
      <alignment horizontal="center" vertical="center"/>
    </xf>
    <xf numFmtId="165" fontId="17" fillId="0" borderId="0" xfId="0" applyNumberFormat="1" applyFont="1" applyBorder="1" applyAlignment="1">
      <alignment horizontal="left" vertical="center" wrapText="1"/>
    </xf>
    <xf numFmtId="0" fontId="17" fillId="0" borderId="0" xfId="0" applyFont="1" applyFill="1" applyBorder="1" applyAlignment="1">
      <alignment horizontal="center" vertical="center" wrapText="1"/>
    </xf>
    <xf numFmtId="0" fontId="12" fillId="7" borderId="0" xfId="0" applyNumberFormat="1" applyFont="1" applyFill="1" applyBorder="1" applyAlignment="1">
      <alignment horizontal="center" vertical="center" wrapText="1"/>
    </xf>
    <xf numFmtId="0" fontId="12" fillId="7" borderId="0" xfId="0" applyFont="1" applyFill="1" applyBorder="1" applyAlignment="1">
      <alignment horizontal="center" vertical="center" wrapText="1"/>
    </xf>
    <xf numFmtId="165" fontId="12" fillId="7" borderId="0" xfId="0" applyNumberFormat="1" applyFont="1" applyFill="1" applyBorder="1" applyAlignment="1">
      <alignment horizontal="center" vertical="center" wrapText="1"/>
    </xf>
    <xf numFmtId="165" fontId="12" fillId="7" borderId="0" xfId="1" applyFont="1" applyFill="1" applyBorder="1" applyAlignment="1">
      <alignment horizontal="center" vertical="center" wrapText="1"/>
    </xf>
    <xf numFmtId="0" fontId="17" fillId="0" borderId="0" xfId="0" applyFont="1" applyFill="1" applyBorder="1"/>
    <xf numFmtId="165" fontId="5" fillId="5" borderId="0" xfId="1" applyFont="1" applyFill="1" applyBorder="1" applyAlignment="1">
      <alignment vertical="center"/>
    </xf>
    <xf numFmtId="2" fontId="5" fillId="5" borderId="0" xfId="1" applyNumberFormat="1" applyFont="1" applyFill="1" applyBorder="1" applyAlignment="1">
      <alignment vertical="center"/>
    </xf>
    <xf numFmtId="165" fontId="16" fillId="0" borderId="0" xfId="0" applyNumberFormat="1" applyFont="1" applyFill="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xf numFmtId="0" fontId="16" fillId="0" borderId="0" xfId="0" applyFont="1"/>
    <xf numFmtId="0" fontId="16" fillId="0" borderId="0" xfId="0" applyNumberFormat="1" applyFont="1"/>
    <xf numFmtId="165" fontId="16" fillId="0" borderId="0" xfId="0" applyNumberFormat="1" applyFont="1"/>
    <xf numFmtId="0" fontId="16" fillId="0" borderId="0" xfId="0" applyFont="1"/>
    <xf numFmtId="0" fontId="17" fillId="0" borderId="0" xfId="0" applyFont="1" applyFill="1" applyBorder="1" applyAlignment="1">
      <alignment vertical="center" wrapText="1"/>
    </xf>
    <xf numFmtId="0" fontId="16" fillId="0" borderId="0" xfId="0" applyFont="1" applyFill="1" applyAlignment="1">
      <alignment vertical="center"/>
    </xf>
    <xf numFmtId="0" fontId="16" fillId="0" borderId="0" xfId="0" applyFont="1" applyAlignment="1">
      <alignment horizontal="center" vertical="center"/>
    </xf>
    <xf numFmtId="0" fontId="16" fillId="0" borderId="0" xfId="0" applyFont="1" applyFill="1" applyBorder="1"/>
    <xf numFmtId="0" fontId="12" fillId="6" borderId="0" xfId="0" applyNumberFormat="1" applyFont="1" applyFill="1" applyAlignment="1">
      <alignment horizontal="center" vertical="center" wrapText="1"/>
    </xf>
    <xf numFmtId="165" fontId="12" fillId="6" borderId="0" xfId="0" applyNumberFormat="1" applyFont="1" applyFill="1" applyAlignment="1">
      <alignment vertical="center"/>
    </xf>
    <xf numFmtId="165" fontId="12" fillId="6" borderId="0" xfId="1" applyFont="1" applyFill="1" applyAlignment="1">
      <alignment vertical="center"/>
    </xf>
    <xf numFmtId="0" fontId="16" fillId="0" borderId="0" xfId="0" applyFont="1" applyFill="1"/>
    <xf numFmtId="0" fontId="17" fillId="4" borderId="0" xfId="0" applyNumberFormat="1" applyFont="1" applyFill="1" applyBorder="1" applyAlignment="1">
      <alignment horizontal="center" vertical="center" wrapText="1"/>
    </xf>
    <xf numFmtId="165" fontId="17" fillId="4" borderId="0" xfId="0" applyNumberFormat="1" applyFont="1" applyFill="1" applyBorder="1" applyAlignment="1">
      <alignment vertical="center"/>
    </xf>
    <xf numFmtId="165" fontId="17" fillId="4" borderId="0" xfId="1" applyFont="1" applyFill="1" applyBorder="1" applyAlignment="1">
      <alignment vertical="center"/>
    </xf>
    <xf numFmtId="0" fontId="17" fillId="0" borderId="0" xfId="0" applyFont="1" applyFill="1" applyBorder="1" applyAlignment="1">
      <alignment vertical="center"/>
    </xf>
    <xf numFmtId="0" fontId="16" fillId="0" borderId="0" xfId="0" applyNumberFormat="1" applyFont="1" applyAlignment="1">
      <alignment horizontal="center" vertical="center"/>
    </xf>
    <xf numFmtId="165" fontId="16" fillId="0" borderId="0" xfId="0" applyNumberFormat="1" applyFont="1" applyAlignment="1">
      <alignment horizontal="center" vertical="center"/>
    </xf>
    <xf numFmtId="165" fontId="16" fillId="0" borderId="0" xfId="1" applyFont="1" applyAlignment="1">
      <alignment vertical="center"/>
    </xf>
    <xf numFmtId="0" fontId="16" fillId="5" borderId="0" xfId="0" applyFont="1" applyFill="1" applyAlignment="1">
      <alignment horizontal="center" vertical="center"/>
    </xf>
    <xf numFmtId="165" fontId="13" fillId="5" borderId="0" xfId="1" applyFont="1" applyFill="1" applyBorder="1" applyAlignment="1">
      <alignment vertical="center"/>
    </xf>
    <xf numFmtId="0" fontId="16" fillId="0" borderId="0" xfId="0" applyFont="1"/>
    <xf numFmtId="0" fontId="16" fillId="0" borderId="0" xfId="0" applyNumberFormat="1" applyFont="1"/>
    <xf numFmtId="165" fontId="16" fillId="0" borderId="0" xfId="0" applyNumberFormat="1" applyFont="1"/>
    <xf numFmtId="0" fontId="16" fillId="0" borderId="0" xfId="0" applyFont="1"/>
    <xf numFmtId="0" fontId="17" fillId="0" borderId="0" xfId="0" applyFont="1" applyFill="1" applyBorder="1" applyAlignment="1">
      <alignment vertical="center" wrapText="1"/>
    </xf>
    <xf numFmtId="0" fontId="16" fillId="0" borderId="0" xfId="0" applyFont="1" applyFill="1" applyAlignment="1">
      <alignment vertical="center"/>
    </xf>
    <xf numFmtId="0" fontId="16" fillId="0" borderId="0" xfId="0" applyFont="1" applyAlignment="1">
      <alignment horizontal="center" vertical="center"/>
    </xf>
    <xf numFmtId="0" fontId="16" fillId="0" borderId="0" xfId="0" applyFont="1" applyFill="1" applyBorder="1"/>
    <xf numFmtId="0" fontId="12" fillId="6" borderId="0" xfId="0" applyNumberFormat="1" applyFont="1" applyFill="1" applyAlignment="1">
      <alignment horizontal="center" vertical="center" wrapText="1"/>
    </xf>
    <xf numFmtId="165" fontId="12" fillId="6" borderId="0" xfId="0" applyNumberFormat="1" applyFont="1" applyFill="1" applyAlignment="1">
      <alignment vertical="center"/>
    </xf>
    <xf numFmtId="165" fontId="12" fillId="6" borderId="0" xfId="1" applyFont="1" applyFill="1" applyAlignment="1">
      <alignment vertical="center"/>
    </xf>
    <xf numFmtId="0" fontId="16" fillId="0" borderId="0" xfId="0" applyFont="1" applyFill="1"/>
    <xf numFmtId="0" fontId="17" fillId="4" borderId="0" xfId="0" applyNumberFormat="1" applyFont="1" applyFill="1" applyBorder="1" applyAlignment="1">
      <alignment horizontal="center" vertical="center" wrapText="1"/>
    </xf>
    <xf numFmtId="165" fontId="17" fillId="4" borderId="0" xfId="0" applyNumberFormat="1" applyFont="1" applyFill="1" applyBorder="1" applyAlignment="1">
      <alignment vertical="center"/>
    </xf>
    <xf numFmtId="165" fontId="17" fillId="4" borderId="0" xfId="1" applyFont="1" applyFill="1" applyBorder="1" applyAlignment="1">
      <alignment vertical="center"/>
    </xf>
    <xf numFmtId="0" fontId="17" fillId="0" borderId="0" xfId="0" applyFont="1" applyFill="1" applyBorder="1" applyAlignment="1">
      <alignment vertical="center"/>
    </xf>
    <xf numFmtId="0" fontId="16" fillId="0" borderId="0" xfId="0" applyNumberFormat="1" applyFont="1" applyAlignment="1">
      <alignment horizontal="center" vertical="center"/>
    </xf>
    <xf numFmtId="165" fontId="16" fillId="0" borderId="0" xfId="0" applyNumberFormat="1" applyFont="1" applyAlignment="1">
      <alignment horizontal="center" vertical="center"/>
    </xf>
    <xf numFmtId="165" fontId="16" fillId="0" borderId="0" xfId="1" applyFont="1" applyAlignment="1">
      <alignment vertical="center"/>
    </xf>
    <xf numFmtId="0" fontId="16" fillId="5" borderId="0" xfId="0" applyFont="1" applyFill="1" applyAlignment="1">
      <alignment horizontal="center" vertical="center"/>
    </xf>
    <xf numFmtId="165" fontId="13" fillId="5" borderId="0" xfId="1" applyFont="1" applyFill="1" applyBorder="1" applyAlignment="1">
      <alignment vertical="center"/>
    </xf>
    <xf numFmtId="0" fontId="16" fillId="0" borderId="0" xfId="0" applyNumberFormat="1" applyFont="1"/>
    <xf numFmtId="165" fontId="16" fillId="0" borderId="0" xfId="0" applyNumberFormat="1" applyFont="1"/>
    <xf numFmtId="0" fontId="16" fillId="0" borderId="0" xfId="0" applyFont="1"/>
    <xf numFmtId="0" fontId="17" fillId="0" borderId="0" xfId="0" applyFont="1" applyFill="1" applyBorder="1" applyAlignment="1">
      <alignment vertical="center" wrapText="1"/>
    </xf>
    <xf numFmtId="0" fontId="16" fillId="0" borderId="0" xfId="0" applyFont="1" applyFill="1" applyAlignment="1">
      <alignment vertical="center"/>
    </xf>
    <xf numFmtId="0" fontId="16" fillId="0" borderId="0" xfId="0" applyFont="1" applyAlignment="1">
      <alignment horizontal="center" vertical="center"/>
    </xf>
    <xf numFmtId="0" fontId="16" fillId="0" borderId="0" xfId="0" applyFont="1" applyFill="1" applyBorder="1"/>
    <xf numFmtId="0" fontId="12" fillId="6" borderId="0" xfId="0" applyNumberFormat="1" applyFont="1" applyFill="1" applyAlignment="1">
      <alignment horizontal="center" vertical="center" wrapText="1"/>
    </xf>
    <xf numFmtId="165" fontId="12" fillId="6" borderId="0" xfId="0" applyNumberFormat="1" applyFont="1" applyFill="1" applyAlignment="1">
      <alignment vertical="center"/>
    </xf>
    <xf numFmtId="165" fontId="12" fillId="6" borderId="0" xfId="1" applyFont="1" applyFill="1" applyAlignment="1">
      <alignment vertical="center"/>
    </xf>
    <xf numFmtId="0" fontId="16" fillId="0" borderId="0" xfId="0" applyFont="1" applyFill="1"/>
    <xf numFmtId="0" fontId="17" fillId="4" borderId="0" xfId="0" applyNumberFormat="1" applyFont="1" applyFill="1" applyBorder="1" applyAlignment="1">
      <alignment horizontal="center" vertical="center" wrapText="1"/>
    </xf>
    <xf numFmtId="165" fontId="17" fillId="4" borderId="0" xfId="0" applyNumberFormat="1" applyFont="1" applyFill="1" applyBorder="1" applyAlignment="1">
      <alignment vertical="center"/>
    </xf>
    <xf numFmtId="165" fontId="17" fillId="4" borderId="0" xfId="1" applyFont="1" applyFill="1" applyBorder="1" applyAlignment="1">
      <alignment vertical="center"/>
    </xf>
    <xf numFmtId="0" fontId="17" fillId="0" borderId="0" xfId="0" applyFont="1" applyFill="1" applyBorder="1" applyAlignment="1">
      <alignment vertical="center"/>
    </xf>
    <xf numFmtId="0" fontId="16" fillId="0" borderId="0" xfId="0" applyNumberFormat="1" applyFont="1" applyAlignment="1">
      <alignment horizontal="center" vertical="center"/>
    </xf>
    <xf numFmtId="165" fontId="16" fillId="0" borderId="0" xfId="0" applyNumberFormat="1" applyFont="1" applyAlignment="1">
      <alignment horizontal="center" vertical="center"/>
    </xf>
    <xf numFmtId="165" fontId="16" fillId="0" borderId="0" xfId="1" applyFont="1" applyAlignment="1">
      <alignment vertical="center"/>
    </xf>
    <xf numFmtId="0" fontId="16" fillId="5" borderId="0" xfId="0" applyFont="1" applyFill="1" applyAlignment="1">
      <alignment horizontal="center" vertical="center"/>
    </xf>
    <xf numFmtId="165" fontId="13" fillId="5" borderId="0" xfId="1" applyFont="1" applyFill="1" applyBorder="1" applyAlignment="1">
      <alignment vertical="center"/>
    </xf>
    <xf numFmtId="0" fontId="16" fillId="0" borderId="0" xfId="0" applyNumberFormat="1" applyFont="1"/>
    <xf numFmtId="165" fontId="16" fillId="0" borderId="0" xfId="0" applyNumberFormat="1" applyFont="1"/>
    <xf numFmtId="0" fontId="16" fillId="0" borderId="0" xfId="0" applyFont="1"/>
    <xf numFmtId="0" fontId="16" fillId="0" borderId="0" xfId="0" applyNumberFormat="1" applyFont="1"/>
    <xf numFmtId="165" fontId="16" fillId="0" borderId="0" xfId="0" applyNumberFormat="1" applyFont="1"/>
    <xf numFmtId="0" fontId="16" fillId="0" borderId="0" xfId="0" applyFont="1"/>
    <xf numFmtId="0" fontId="17" fillId="0" borderId="0" xfId="0" applyFont="1" applyFill="1" applyBorder="1" applyAlignment="1">
      <alignment vertical="center" wrapText="1"/>
    </xf>
    <xf numFmtId="0" fontId="16" fillId="0" borderId="0" xfId="0" applyFont="1" applyFill="1" applyAlignment="1">
      <alignment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Fill="1" applyBorder="1"/>
    <xf numFmtId="0" fontId="12" fillId="6" borderId="0" xfId="0" applyNumberFormat="1" applyFont="1" applyFill="1" applyAlignment="1">
      <alignment horizontal="center" vertical="center" wrapText="1"/>
    </xf>
    <xf numFmtId="165" fontId="12" fillId="6" borderId="0" xfId="0" applyNumberFormat="1" applyFont="1" applyFill="1" applyAlignment="1">
      <alignment vertical="center"/>
    </xf>
    <xf numFmtId="165" fontId="12" fillId="6" borderId="0" xfId="1" applyFont="1" applyFill="1" applyAlignment="1">
      <alignment vertical="center"/>
    </xf>
    <xf numFmtId="0" fontId="16" fillId="0" borderId="0" xfId="0" applyFont="1" applyFill="1"/>
    <xf numFmtId="165" fontId="17" fillId="4" borderId="0" xfId="0" applyNumberFormat="1" applyFont="1" applyFill="1" applyBorder="1" applyAlignment="1">
      <alignment vertical="center"/>
    </xf>
    <xf numFmtId="165" fontId="17" fillId="4" borderId="0" xfId="1" applyFont="1" applyFill="1" applyBorder="1" applyAlignment="1">
      <alignment vertical="center"/>
    </xf>
    <xf numFmtId="0" fontId="17" fillId="0" borderId="0" xfId="0" applyFont="1" applyFill="1" applyBorder="1" applyAlignment="1">
      <alignment vertical="center"/>
    </xf>
    <xf numFmtId="0" fontId="16" fillId="0" borderId="0" xfId="0" applyNumberFormat="1" applyFont="1" applyAlignment="1">
      <alignment horizontal="center" vertical="center"/>
    </xf>
    <xf numFmtId="165" fontId="16" fillId="0" borderId="0" xfId="0" applyNumberFormat="1" applyFont="1" applyAlignment="1">
      <alignment horizontal="center" vertical="center"/>
    </xf>
    <xf numFmtId="165" fontId="16" fillId="0" borderId="0" xfId="1" applyFont="1" applyAlignment="1">
      <alignment vertical="center"/>
    </xf>
    <xf numFmtId="0" fontId="16" fillId="5" borderId="0" xfId="0" applyFont="1" applyFill="1" applyAlignment="1">
      <alignment horizontal="center" vertical="center"/>
    </xf>
    <xf numFmtId="165" fontId="13" fillId="5" borderId="0" xfId="1" applyFont="1" applyFill="1" applyBorder="1" applyAlignment="1">
      <alignment vertical="center"/>
    </xf>
    <xf numFmtId="0" fontId="16" fillId="0" borderId="0" xfId="0" applyNumberFormat="1" applyFont="1"/>
    <xf numFmtId="165" fontId="16" fillId="0" borderId="0" xfId="0" applyNumberFormat="1" applyFont="1"/>
    <xf numFmtId="168" fontId="17" fillId="10" borderId="3" xfId="0" applyNumberFormat="1" applyFont="1" applyFill="1" applyBorder="1" applyAlignment="1">
      <alignment horizontal="center" vertical="center" wrapText="1"/>
    </xf>
    <xf numFmtId="168" fontId="17" fillId="10" borderId="5" xfId="0" applyNumberFormat="1" applyFont="1" applyFill="1" applyBorder="1" applyAlignment="1">
      <alignment horizontal="center" vertical="center" wrapText="1"/>
    </xf>
    <xf numFmtId="165" fontId="17" fillId="9" borderId="4" xfId="0" applyNumberFormat="1" applyFont="1" applyFill="1" applyBorder="1" applyAlignment="1">
      <alignment horizontal="center" vertical="center"/>
    </xf>
    <xf numFmtId="0" fontId="14" fillId="0" borderId="0" xfId="0" applyFont="1" applyAlignment="1">
      <alignment vertical="center"/>
    </xf>
    <xf numFmtId="2" fontId="16" fillId="0" borderId="4" xfId="0" applyNumberFormat="1" applyFont="1" applyFill="1" applyBorder="1" applyAlignment="1">
      <alignment horizontal="center" vertical="center"/>
    </xf>
    <xf numFmtId="1" fontId="17" fillId="4" borderId="0" xfId="0" applyNumberFormat="1" applyFont="1" applyFill="1" applyBorder="1" applyAlignment="1">
      <alignment horizontal="center" vertical="center" wrapText="1"/>
    </xf>
    <xf numFmtId="1" fontId="17" fillId="4" borderId="0" xfId="0" applyNumberFormat="1" applyFont="1" applyFill="1" applyBorder="1" applyAlignment="1">
      <alignment horizontal="left" vertical="center" wrapText="1"/>
    </xf>
    <xf numFmtId="2" fontId="17" fillId="0" borderId="0" xfId="0" applyNumberFormat="1" applyFont="1" applyFill="1" applyBorder="1" applyAlignment="1">
      <alignment horizontal="center" vertical="center"/>
    </xf>
    <xf numFmtId="2" fontId="14" fillId="0" borderId="0" xfId="0" applyNumberFormat="1" applyFont="1" applyFill="1" applyAlignment="1">
      <alignment vertical="center"/>
    </xf>
    <xf numFmtId="2" fontId="16" fillId="0" borderId="0" xfId="0" applyNumberFormat="1" applyFont="1" applyFill="1" applyBorder="1" applyAlignment="1">
      <alignment horizontal="left" vertical="center" wrapText="1"/>
    </xf>
    <xf numFmtId="2" fontId="17" fillId="0" borderId="4" xfId="0" applyNumberFormat="1" applyFont="1" applyFill="1" applyBorder="1" applyAlignment="1">
      <alignment horizontal="right" vertical="center" wrapText="1"/>
    </xf>
    <xf numFmtId="2" fontId="17" fillId="0" borderId="0" xfId="0" applyNumberFormat="1" applyFont="1" applyFill="1" applyBorder="1" applyAlignment="1">
      <alignment horizontal="center" vertical="center" wrapText="1"/>
    </xf>
    <xf numFmtId="2" fontId="14" fillId="0" borderId="0" xfId="0" applyNumberFormat="1" applyFont="1" applyFill="1" applyBorder="1" applyAlignment="1">
      <alignment horizontal="center" vertical="center"/>
    </xf>
    <xf numFmtId="2" fontId="14" fillId="0" borderId="0" xfId="0" applyNumberFormat="1" applyFont="1" applyFill="1" applyAlignment="1">
      <alignment horizontal="center" vertical="center"/>
    </xf>
    <xf numFmtId="2" fontId="17" fillId="9" borderId="3" xfId="0" applyNumberFormat="1" applyFont="1" applyFill="1" applyBorder="1" applyAlignment="1">
      <alignment horizontal="center" vertical="center"/>
    </xf>
    <xf numFmtId="168" fontId="14" fillId="0" borderId="0" xfId="0" applyNumberFormat="1" applyFont="1" applyBorder="1" applyAlignment="1">
      <alignment horizontal="center" vertical="center"/>
    </xf>
    <xf numFmtId="0" fontId="14" fillId="0" borderId="0" xfId="0" applyFont="1" applyAlignment="1">
      <alignment horizontal="center" vertical="center"/>
    </xf>
    <xf numFmtId="0" fontId="16" fillId="0" borderId="4"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1" fontId="16" fillId="0" borderId="4" xfId="0" applyNumberFormat="1" applyFont="1" applyFill="1" applyBorder="1" applyAlignment="1">
      <alignment horizontal="center" vertical="center" wrapText="1"/>
    </xf>
    <xf numFmtId="165" fontId="16" fillId="0" borderId="4" xfId="0" applyNumberFormat="1" applyFont="1" applyFill="1" applyBorder="1" applyAlignment="1">
      <alignment horizontal="center" vertical="center"/>
    </xf>
    <xf numFmtId="165" fontId="16" fillId="0" borderId="4" xfId="0" applyNumberFormat="1" applyFont="1" applyFill="1" applyBorder="1" applyAlignment="1">
      <alignment horizontal="right" vertical="center"/>
    </xf>
    <xf numFmtId="0" fontId="17" fillId="5" borderId="4" xfId="0" applyFont="1" applyFill="1" applyBorder="1" applyAlignment="1">
      <alignment horizontal="center" vertical="center" wrapText="1"/>
    </xf>
    <xf numFmtId="0" fontId="16" fillId="0" borderId="0" xfId="0" applyFont="1"/>
    <xf numFmtId="165" fontId="17" fillId="5" borderId="4" xfId="0" applyNumberFormat="1" applyFont="1" applyFill="1" applyBorder="1" applyAlignment="1">
      <alignment horizontal="center" vertical="center"/>
    </xf>
    <xf numFmtId="0" fontId="17" fillId="0" borderId="0" xfId="0" applyFont="1" applyFill="1" applyBorder="1" applyAlignment="1">
      <alignment vertical="center" wrapText="1"/>
    </xf>
    <xf numFmtId="0" fontId="16" fillId="0" borderId="0" xfId="0" applyFont="1" applyFill="1" applyAlignment="1">
      <alignment vertical="center"/>
    </xf>
    <xf numFmtId="166" fontId="16" fillId="0" borderId="4" xfId="0" applyNumberFormat="1" applyFont="1" applyFill="1" applyBorder="1" applyAlignment="1">
      <alignment horizontal="center" vertical="center"/>
    </xf>
    <xf numFmtId="0" fontId="16" fillId="0" borderId="0" xfId="0" applyFont="1" applyAlignment="1">
      <alignment horizontal="center" vertical="center"/>
    </xf>
    <xf numFmtId="0" fontId="16" fillId="0" borderId="0" xfId="0" applyFont="1" applyFill="1" applyBorder="1"/>
    <xf numFmtId="0" fontId="12" fillId="6" borderId="0" xfId="0" applyNumberFormat="1" applyFont="1" applyFill="1" applyAlignment="1">
      <alignment horizontal="center" vertical="center" wrapText="1"/>
    </xf>
    <xf numFmtId="165" fontId="12" fillId="6" borderId="0" xfId="0" applyNumberFormat="1" applyFont="1" applyFill="1" applyAlignment="1">
      <alignment vertical="center"/>
    </xf>
    <xf numFmtId="165" fontId="12" fillId="6" borderId="0" xfId="1" applyFont="1" applyFill="1" applyAlignment="1">
      <alignment vertical="center"/>
    </xf>
    <xf numFmtId="0" fontId="16" fillId="0" borderId="0" xfId="0" applyFont="1" applyFill="1"/>
    <xf numFmtId="0" fontId="17" fillId="4" borderId="0" xfId="0" applyNumberFormat="1" applyFont="1" applyFill="1" applyBorder="1" applyAlignment="1">
      <alignment horizontal="center" vertical="center" wrapText="1"/>
    </xf>
    <xf numFmtId="0" fontId="17" fillId="4" borderId="0" xfId="0" applyNumberFormat="1" applyFont="1" applyFill="1" applyBorder="1" applyAlignment="1">
      <alignment horizontal="left" vertical="center" wrapText="1"/>
    </xf>
    <xf numFmtId="165" fontId="17" fillId="4" borderId="0" xfId="0" applyNumberFormat="1" applyFont="1" applyFill="1" applyBorder="1" applyAlignment="1">
      <alignment vertical="center"/>
    </xf>
    <xf numFmtId="165" fontId="17" fillId="4" borderId="0" xfId="1" applyFont="1" applyFill="1" applyBorder="1" applyAlignment="1">
      <alignment vertical="center"/>
    </xf>
    <xf numFmtId="0" fontId="17" fillId="0" borderId="0" xfId="0" applyFont="1" applyFill="1" applyBorder="1" applyAlignment="1">
      <alignment vertical="center"/>
    </xf>
    <xf numFmtId="165" fontId="16" fillId="0" borderId="0" xfId="0" applyNumberFormat="1" applyFont="1" applyAlignment="1">
      <alignment horizontal="center" vertical="center"/>
    </xf>
    <xf numFmtId="165" fontId="16" fillId="0" borderId="0" xfId="1" applyFont="1" applyAlignment="1">
      <alignment vertical="center"/>
    </xf>
    <xf numFmtId="0" fontId="16" fillId="5" borderId="0" xfId="0" applyFont="1" applyFill="1" applyAlignment="1">
      <alignment horizontal="center" vertical="center"/>
    </xf>
    <xf numFmtId="165" fontId="13" fillId="5" borderId="0" xfId="1" applyFont="1" applyFill="1" applyBorder="1" applyAlignment="1">
      <alignment vertical="center"/>
    </xf>
    <xf numFmtId="0" fontId="16" fillId="0" borderId="0" xfId="0" applyNumberFormat="1" applyFont="1"/>
    <xf numFmtId="165" fontId="16" fillId="0" borderId="0" xfId="0" applyNumberFormat="1" applyFont="1"/>
    <xf numFmtId="4" fontId="31" fillId="0" borderId="0" xfId="0" applyNumberFormat="1" applyFont="1" applyFill="1" applyBorder="1" applyAlignment="1" applyProtection="1">
      <alignment horizontal="justify" vertical="center" wrapText="1"/>
      <protection hidden="1"/>
    </xf>
    <xf numFmtId="0" fontId="31" fillId="0" borderId="0" xfId="0" applyFont="1" applyFill="1" applyBorder="1" applyAlignment="1" applyProtection="1">
      <alignment horizontal="justify" vertical="center" wrapText="1"/>
      <protection hidden="1"/>
    </xf>
    <xf numFmtId="170" fontId="31" fillId="0" borderId="0" xfId="0" applyNumberFormat="1" applyFont="1" applyFill="1" applyBorder="1" applyAlignment="1" applyProtection="1">
      <alignment horizontal="justify" vertical="center" wrapText="1"/>
      <protection hidden="1"/>
    </xf>
    <xf numFmtId="0" fontId="31" fillId="0" borderId="0" xfId="0" applyFont="1" applyFill="1" applyBorder="1" applyAlignment="1" applyProtection="1">
      <alignment horizontal="center" vertical="center" wrapText="1"/>
      <protection hidden="1"/>
    </xf>
    <xf numFmtId="170" fontId="31" fillId="0" borderId="0" xfId="0" applyNumberFormat="1" applyFont="1" applyFill="1" applyBorder="1" applyAlignment="1" applyProtection="1">
      <alignment horizontal="center" vertical="center" wrapText="1"/>
      <protection hidden="1"/>
    </xf>
    <xf numFmtId="4" fontId="31" fillId="8" borderId="5" xfId="0" applyNumberFormat="1" applyFont="1" applyFill="1" applyBorder="1" applyAlignment="1" applyProtection="1">
      <alignment horizontal="center" vertical="center" wrapText="1"/>
      <protection hidden="1"/>
    </xf>
    <xf numFmtId="4" fontId="31" fillId="8" borderId="9" xfId="0" applyNumberFormat="1" applyFont="1" applyFill="1" applyBorder="1" applyAlignment="1" applyProtection="1">
      <alignment horizontal="center" vertical="center" wrapText="1"/>
      <protection hidden="1"/>
    </xf>
    <xf numFmtId="4" fontId="33" fillId="0" borderId="0" xfId="0" applyNumberFormat="1" applyFont="1" applyFill="1" applyBorder="1" applyAlignment="1" applyProtection="1">
      <alignment horizontal="center" vertical="center" wrapText="1"/>
      <protection hidden="1"/>
    </xf>
    <xf numFmtId="4" fontId="33" fillId="0" borderId="0" xfId="0" applyNumberFormat="1" applyFont="1" applyFill="1" applyBorder="1" applyAlignment="1" applyProtection="1">
      <alignment horizontal="justify" vertical="center" wrapText="1"/>
      <protection hidden="1"/>
    </xf>
    <xf numFmtId="0" fontId="33" fillId="0" borderId="0" xfId="0" applyFont="1" applyFill="1" applyBorder="1" applyAlignment="1" applyProtection="1">
      <alignment horizontal="justify" vertical="center" wrapText="1"/>
      <protection hidden="1"/>
    </xf>
    <xf numFmtId="0" fontId="6" fillId="0" borderId="8" xfId="0" applyFont="1" applyBorder="1" applyAlignment="1">
      <alignment horizontal="center" vertical="center"/>
    </xf>
    <xf numFmtId="0" fontId="6" fillId="0" borderId="16" xfId="0" applyFont="1" applyBorder="1" applyAlignment="1">
      <alignment horizontal="center" vertical="center"/>
    </xf>
    <xf numFmtId="10" fontId="13" fillId="0" borderId="16" xfId="0" applyNumberFormat="1" applyFont="1" applyBorder="1" applyAlignment="1">
      <alignment horizontal="center" vertical="center"/>
    </xf>
    <xf numFmtId="168" fontId="13" fillId="0" borderId="16" xfId="0" applyNumberFormat="1" applyFont="1" applyBorder="1" applyAlignment="1">
      <alignment horizontal="center" vertical="center"/>
    </xf>
    <xf numFmtId="3" fontId="16" fillId="0" borderId="12" xfId="0" applyNumberFormat="1" applyFont="1" applyFill="1" applyBorder="1" applyAlignment="1">
      <alignment horizontal="center" vertical="center" wrapText="1"/>
    </xf>
    <xf numFmtId="49" fontId="33" fillId="5" borderId="3" xfId="0" applyNumberFormat="1" applyFont="1" applyFill="1" applyBorder="1" applyAlignment="1" applyProtection="1">
      <alignment horizontal="center" vertical="center" wrapText="1"/>
    </xf>
    <xf numFmtId="0" fontId="33" fillId="5" borderId="3" xfId="0" applyNumberFormat="1" applyFont="1" applyFill="1" applyBorder="1" applyAlignment="1" applyProtection="1">
      <alignment horizontal="center" vertical="center" wrapText="1"/>
    </xf>
    <xf numFmtId="49" fontId="30" fillId="13" borderId="12" xfId="0" applyNumberFormat="1" applyFont="1" applyFill="1" applyBorder="1" applyAlignment="1" applyProtection="1">
      <alignment horizontal="left" vertical="center" wrapText="1"/>
    </xf>
    <xf numFmtId="2" fontId="33" fillId="13" borderId="12" xfId="0" applyNumberFormat="1" applyFont="1" applyFill="1" applyBorder="1" applyAlignment="1" applyProtection="1">
      <alignment horizontal="center" vertical="center" wrapText="1"/>
    </xf>
    <xf numFmtId="2" fontId="33" fillId="13" borderId="35" xfId="0" applyNumberFormat="1" applyFont="1" applyFill="1" applyBorder="1" applyAlignment="1">
      <alignment horizontal="center" vertical="center" wrapText="1"/>
    </xf>
    <xf numFmtId="49" fontId="33" fillId="0" borderId="34" xfId="0" applyNumberFormat="1" applyFont="1" applyFill="1" applyBorder="1" applyAlignment="1" applyProtection="1">
      <alignment vertical="center" wrapText="1"/>
    </xf>
    <xf numFmtId="0" fontId="33" fillId="0" borderId="12" xfId="0" applyNumberFormat="1" applyFont="1" applyFill="1" applyBorder="1" applyAlignment="1" applyProtection="1">
      <alignment horizontal="left" vertical="center" wrapText="1"/>
    </xf>
    <xf numFmtId="4" fontId="31" fillId="0" borderId="12" xfId="0" applyNumberFormat="1" applyFont="1" applyFill="1" applyBorder="1" applyAlignment="1" applyProtection="1">
      <alignment horizontal="center" vertical="center" wrapText="1"/>
    </xf>
    <xf numFmtId="2" fontId="31" fillId="0" borderId="12" xfId="0" applyNumberFormat="1" applyFont="1" applyFill="1" applyBorder="1" applyAlignment="1" applyProtection="1">
      <alignment horizontal="center" vertical="center" wrapText="1"/>
    </xf>
    <xf numFmtId="49" fontId="33" fillId="0" borderId="2" xfId="0" applyNumberFormat="1" applyFont="1" applyFill="1" applyBorder="1" applyAlignment="1" applyProtection="1">
      <alignment vertical="center" wrapText="1"/>
    </xf>
    <xf numFmtId="0" fontId="33" fillId="0" borderId="0" xfId="0" applyNumberFormat="1" applyFont="1" applyFill="1" applyBorder="1" applyAlignment="1" applyProtection="1">
      <alignment horizontal="left" vertical="center" wrapText="1"/>
    </xf>
    <xf numFmtId="171" fontId="31" fillId="0" borderId="0" xfId="0" applyNumberFormat="1" applyFont="1" applyFill="1" applyBorder="1" applyAlignment="1" applyProtection="1">
      <alignment horizontal="center" vertical="center" wrapText="1"/>
    </xf>
    <xf numFmtId="4" fontId="31" fillId="0" borderId="0" xfId="0" applyNumberFormat="1" applyFont="1" applyFill="1" applyBorder="1" applyAlignment="1" applyProtection="1">
      <alignment horizontal="center" vertical="center" wrapText="1"/>
    </xf>
    <xf numFmtId="4" fontId="31" fillId="0" borderId="0" xfId="0" applyNumberFormat="1" applyFont="1" applyFill="1" applyBorder="1" applyAlignment="1" applyProtection="1">
      <alignment horizontal="center" vertical="center" wrapText="1"/>
      <protection locked="0"/>
    </xf>
    <xf numFmtId="14" fontId="33" fillId="0" borderId="0" xfId="0" applyNumberFormat="1" applyFont="1" applyFill="1" applyBorder="1" applyAlignment="1" applyProtection="1">
      <alignment horizontal="left" vertical="center" wrapText="1"/>
    </xf>
    <xf numFmtId="14" fontId="31" fillId="0" borderId="0" xfId="0" applyNumberFormat="1" applyFont="1" applyFill="1" applyBorder="1" applyAlignment="1" applyProtection="1">
      <alignment horizontal="center" vertical="center" wrapText="1"/>
    </xf>
    <xf numFmtId="49" fontId="33" fillId="0" borderId="22" xfId="0" applyNumberFormat="1" applyFont="1" applyFill="1" applyBorder="1" applyAlignment="1" applyProtection="1">
      <alignment vertical="center" wrapText="1"/>
    </xf>
    <xf numFmtId="14" fontId="33" fillId="0" borderId="13" xfId="0" applyNumberFormat="1" applyFont="1" applyFill="1" applyBorder="1" applyAlignment="1" applyProtection="1">
      <alignment horizontal="left" vertical="center" wrapText="1"/>
    </xf>
    <xf numFmtId="171" fontId="31" fillId="8" borderId="13" xfId="0" applyNumberFormat="1" applyFont="1" applyFill="1" applyBorder="1" applyAlignment="1" applyProtection="1">
      <alignment horizontal="center" vertical="center" wrapText="1"/>
    </xf>
    <xf numFmtId="14" fontId="31" fillId="0" borderId="21" xfId="0" applyNumberFormat="1" applyFont="1" applyFill="1" applyBorder="1" applyAlignment="1" applyProtection="1">
      <alignment horizontal="center" vertical="center" wrapText="1"/>
    </xf>
    <xf numFmtId="0" fontId="33" fillId="0" borderId="13" xfId="0" applyNumberFormat="1" applyFont="1" applyFill="1" applyBorder="1" applyAlignment="1" applyProtection="1">
      <alignment horizontal="right" vertical="center" wrapText="1"/>
    </xf>
    <xf numFmtId="0" fontId="34" fillId="13" borderId="34" xfId="0" applyNumberFormat="1" applyFont="1" applyFill="1" applyBorder="1" applyAlignment="1" applyProtection="1">
      <alignment horizontal="center" vertical="center" wrapText="1"/>
    </xf>
    <xf numFmtId="0" fontId="33" fillId="13" borderId="12" xfId="0" applyNumberFormat="1" applyFont="1" applyFill="1" applyBorder="1" applyAlignment="1" applyProtection="1">
      <alignment horizontal="justify" vertical="center"/>
    </xf>
    <xf numFmtId="0" fontId="33" fillId="13" borderId="12" xfId="0" applyNumberFormat="1" applyFont="1" applyFill="1" applyBorder="1" applyAlignment="1" applyProtection="1">
      <alignment horizontal="center" vertical="center" wrapText="1"/>
    </xf>
    <xf numFmtId="0" fontId="35" fillId="0" borderId="12" xfId="0" applyFont="1" applyFill="1" applyBorder="1" applyAlignment="1">
      <alignment horizontal="justify" vertical="center"/>
    </xf>
    <xf numFmtId="0" fontId="33" fillId="0" borderId="12" xfId="0" applyNumberFormat="1" applyFont="1" applyFill="1" applyBorder="1" applyAlignment="1" applyProtection="1">
      <alignment horizontal="center" vertical="center" wrapText="1"/>
    </xf>
    <xf numFmtId="0" fontId="0" fillId="0" borderId="2" xfId="0" applyBorder="1" applyAlignment="1">
      <alignment vertical="center"/>
    </xf>
    <xf numFmtId="0" fontId="33" fillId="0" borderId="0" xfId="0" applyNumberFormat="1" applyFont="1" applyFill="1" applyBorder="1" applyAlignment="1" applyProtection="1">
      <alignment horizontal="center" vertical="center" wrapText="1"/>
    </xf>
    <xf numFmtId="0" fontId="29" fillId="0" borderId="0" xfId="0" applyFont="1" applyFill="1" applyBorder="1" applyAlignment="1">
      <alignment vertical="center" wrapText="1"/>
    </xf>
    <xf numFmtId="0" fontId="33" fillId="0" borderId="0" xfId="0" applyNumberFormat="1" applyFont="1" applyFill="1" applyBorder="1" applyAlignment="1" applyProtection="1">
      <alignment horizontal="justify" vertical="center"/>
    </xf>
    <xf numFmtId="14" fontId="33" fillId="0" borderId="0" xfId="0" applyNumberFormat="1" applyFont="1" applyFill="1" applyBorder="1" applyAlignment="1" applyProtection="1">
      <alignment horizontal="justify" vertical="center"/>
    </xf>
    <xf numFmtId="14" fontId="33" fillId="0" borderId="0" xfId="0" applyNumberFormat="1" applyFont="1" applyFill="1" applyBorder="1" applyAlignment="1" applyProtection="1">
      <alignment horizontal="center" vertical="center" wrapText="1"/>
    </xf>
    <xf numFmtId="14" fontId="33" fillId="0" borderId="13" xfId="0" applyNumberFormat="1" applyFont="1" applyFill="1" applyBorder="1" applyAlignment="1" applyProtection="1">
      <alignment horizontal="justify" vertical="center"/>
    </xf>
    <xf numFmtId="14" fontId="33" fillId="0" borderId="13" xfId="0" applyNumberFormat="1" applyFont="1" applyFill="1" applyBorder="1" applyAlignment="1" applyProtection="1">
      <alignment horizontal="center" vertical="center" wrapText="1"/>
    </xf>
    <xf numFmtId="0" fontId="31" fillId="0" borderId="0" xfId="0" applyFont="1" applyAlignment="1">
      <alignment vertical="center"/>
    </xf>
    <xf numFmtId="0" fontId="17" fillId="0" borderId="0" xfId="0" applyFont="1" applyBorder="1" applyAlignment="1">
      <alignment horizontal="center" vertical="center"/>
    </xf>
    <xf numFmtId="0" fontId="17" fillId="10" borderId="9"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Border="1" applyAlignment="1">
      <alignment horizontal="left" vertical="center" wrapText="1"/>
    </xf>
    <xf numFmtId="4" fontId="31" fillId="0" borderId="0" xfId="0" applyNumberFormat="1" applyFont="1" applyFill="1" applyBorder="1" applyAlignment="1" applyProtection="1">
      <alignment horizontal="center" vertical="center" wrapText="1"/>
      <protection hidden="1"/>
    </xf>
    <xf numFmtId="0" fontId="16" fillId="0" borderId="0" xfId="0" applyFont="1" applyBorder="1" applyAlignment="1">
      <alignment horizontal="center" vertical="center" wrapText="1"/>
    </xf>
    <xf numFmtId="0" fontId="16" fillId="0" borderId="12" xfId="0" applyFont="1" applyFill="1" applyBorder="1" applyAlignment="1">
      <alignment horizontal="center" vertical="center" wrapText="1"/>
    </xf>
    <xf numFmtId="0" fontId="16" fillId="0" borderId="0" xfId="0" applyNumberFormat="1" applyFont="1" applyAlignment="1">
      <alignment horizontal="center" vertical="center"/>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165" fontId="16" fillId="0" borderId="0" xfId="1" applyFont="1" applyFill="1" applyAlignment="1">
      <alignment vertical="center"/>
    </xf>
    <xf numFmtId="0" fontId="16" fillId="0" borderId="0" xfId="0" applyNumberFormat="1" applyFont="1" applyAlignment="1">
      <alignment horizontal="center" vertical="center"/>
    </xf>
    <xf numFmtId="0" fontId="16" fillId="5" borderId="0" xfId="0" applyNumberFormat="1" applyFont="1" applyFill="1" applyAlignment="1">
      <alignment vertical="center"/>
    </xf>
    <xf numFmtId="165" fontId="16" fillId="0" borderId="0" xfId="1" applyFont="1" applyAlignment="1">
      <alignment vertical="center"/>
    </xf>
    <xf numFmtId="165" fontId="16" fillId="0" borderId="0" xfId="0" applyNumberFormat="1" applyFont="1" applyAlignment="1">
      <alignment horizontal="center" vertical="center"/>
    </xf>
    <xf numFmtId="0" fontId="16" fillId="0" borderId="0" xfId="0" applyNumberFormat="1" applyFont="1" applyAlignment="1">
      <alignment horizontal="center" vertical="center"/>
    </xf>
    <xf numFmtId="0" fontId="16" fillId="0" borderId="0" xfId="0" applyNumberFormat="1" applyFont="1" applyAlignment="1">
      <alignment horizontal="left" vertical="center" wrapText="1"/>
    </xf>
    <xf numFmtId="0" fontId="16" fillId="0" borderId="0" xfId="0" applyFont="1" applyFill="1" applyAlignment="1">
      <alignment vertical="center"/>
    </xf>
    <xf numFmtId="0" fontId="16" fillId="0" borderId="0" xfId="0" applyFont="1" applyAlignment="1">
      <alignment horizontal="center" vertical="center"/>
    </xf>
    <xf numFmtId="168" fontId="39" fillId="0" borderId="0" xfId="0" applyNumberFormat="1" applyFont="1" applyBorder="1" applyAlignment="1">
      <alignment horizontal="left" vertical="center" wrapText="1"/>
    </xf>
    <xf numFmtId="3" fontId="17" fillId="4" borderId="0" xfId="0" applyNumberFormat="1" applyFont="1" applyFill="1" applyBorder="1" applyAlignment="1">
      <alignment horizontal="center" vertical="center" wrapText="1"/>
    </xf>
    <xf numFmtId="3" fontId="17" fillId="4" borderId="0" xfId="0" applyNumberFormat="1" applyFont="1" applyFill="1" applyBorder="1" applyAlignment="1">
      <alignment horizontal="left" vertical="center" wrapText="1"/>
    </xf>
    <xf numFmtId="4" fontId="31" fillId="0" borderId="0" xfId="0" applyNumberFormat="1" applyFont="1" applyFill="1" applyBorder="1" applyAlignment="1" applyProtection="1">
      <alignment horizontal="center" vertical="center" wrapText="1"/>
      <protection hidden="1"/>
    </xf>
    <xf numFmtId="4" fontId="31" fillId="0" borderId="0" xfId="0" applyNumberFormat="1" applyFont="1" applyFill="1" applyBorder="1" applyAlignment="1" applyProtection="1">
      <alignment horizontal="center" vertical="center" wrapText="1"/>
      <protection hidden="1"/>
    </xf>
    <xf numFmtId="2" fontId="31" fillId="0" borderId="0" xfId="0" applyNumberFormat="1" applyFont="1" applyFill="1" applyBorder="1" applyAlignment="1" applyProtection="1">
      <alignment horizontal="center" vertical="center" wrapText="1"/>
      <protection hidden="1"/>
    </xf>
    <xf numFmtId="2" fontId="31" fillId="0" borderId="0" xfId="0" applyNumberFormat="1" applyFont="1" applyFill="1" applyBorder="1" applyAlignment="1" applyProtection="1">
      <alignment horizontal="justify" vertical="center" wrapText="1"/>
      <protection hidden="1"/>
    </xf>
    <xf numFmtId="2" fontId="33" fillId="0" borderId="0" xfId="0" applyNumberFormat="1" applyFont="1" applyFill="1" applyBorder="1" applyAlignment="1" applyProtection="1">
      <alignment horizontal="justify" vertical="center" wrapText="1"/>
      <protection hidden="1"/>
    </xf>
    <xf numFmtId="0" fontId="33" fillId="0" borderId="0" xfId="0" applyFont="1" applyFill="1" applyBorder="1" applyAlignment="1" applyProtection="1">
      <alignment horizontal="center" vertical="center" wrapText="1"/>
      <protection hidden="1"/>
    </xf>
    <xf numFmtId="2" fontId="14" fillId="0" borderId="0" xfId="0" applyNumberFormat="1" applyFont="1" applyBorder="1" applyAlignment="1">
      <alignment horizontal="left" vertical="center" wrapText="1"/>
    </xf>
    <xf numFmtId="4" fontId="30" fillId="0" borderId="0" xfId="0" applyNumberFormat="1" applyFont="1" applyFill="1" applyBorder="1" applyAlignment="1" applyProtection="1">
      <alignment horizontal="center" vertical="center" wrapText="1"/>
      <protection hidden="1"/>
    </xf>
    <xf numFmtId="0" fontId="30" fillId="0" borderId="0" xfId="0" applyFont="1" applyFill="1" applyBorder="1" applyAlignment="1" applyProtection="1">
      <alignment horizontal="justify" vertical="center" wrapText="1"/>
      <protection hidden="1"/>
    </xf>
    <xf numFmtId="0" fontId="16" fillId="0" borderId="12" xfId="0" applyFont="1" applyFill="1" applyBorder="1" applyAlignment="1">
      <alignment horizontal="center" vertical="center" wrapText="1"/>
    </xf>
    <xf numFmtId="0" fontId="16" fillId="0" borderId="0" xfId="0" applyNumberFormat="1" applyFont="1" applyAlignment="1">
      <alignment horizontal="center" vertical="center"/>
    </xf>
    <xf numFmtId="4" fontId="31" fillId="0" borderId="0" xfId="0" applyNumberFormat="1" applyFont="1" applyFill="1" applyBorder="1" applyAlignment="1" applyProtection="1">
      <alignment horizontal="center" vertical="center" wrapText="1"/>
      <protection hidden="1"/>
    </xf>
    <xf numFmtId="0" fontId="16" fillId="5" borderId="0" xfId="0" applyNumberFormat="1" applyFont="1" applyFill="1" applyAlignment="1">
      <alignment horizontal="left" vertical="center"/>
    </xf>
    <xf numFmtId="0"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NumberFormat="1" applyFont="1" applyFill="1" applyBorder="1" applyAlignment="1">
      <alignment horizontal="justify" vertical="center" wrapText="1"/>
    </xf>
    <xf numFmtId="165" fontId="12" fillId="0" borderId="0" xfId="0" applyNumberFormat="1" applyFont="1" applyFill="1" applyBorder="1" applyAlignment="1">
      <alignment horizontal="center" vertical="center" wrapText="1"/>
    </xf>
    <xf numFmtId="165" fontId="12" fillId="0" borderId="0" xfId="1" applyFont="1" applyFill="1" applyBorder="1" applyAlignment="1">
      <alignment horizontal="center" vertical="center" wrapText="1"/>
    </xf>
    <xf numFmtId="165" fontId="16" fillId="0" borderId="0" xfId="1" applyFont="1" applyAlignment="1">
      <alignment vertical="center"/>
    </xf>
    <xf numFmtId="165" fontId="16" fillId="0" borderId="0" xfId="0" applyNumberFormat="1" applyFont="1" applyFill="1" applyAlignment="1">
      <alignment horizontal="center" vertical="center"/>
    </xf>
    <xf numFmtId="165" fontId="16" fillId="0" borderId="0" xfId="0" applyNumberFormat="1" applyFont="1" applyAlignment="1">
      <alignment horizontal="left" vertical="center" wrapText="1"/>
    </xf>
    <xf numFmtId="0" fontId="16" fillId="0" borderId="0" xfId="0" applyFont="1" applyAlignment="1">
      <alignment horizontal="center" vertical="center" wrapText="1"/>
    </xf>
    <xf numFmtId="0" fontId="16" fillId="0" borderId="0" xfId="0" applyNumberFormat="1" applyFont="1" applyAlignment="1">
      <alignment horizontal="center" vertical="center"/>
    </xf>
    <xf numFmtId="0" fontId="16" fillId="0" borderId="0" xfId="0" applyNumberFormat="1" applyFont="1" applyAlignment="1">
      <alignment horizontal="center" vertical="center"/>
    </xf>
    <xf numFmtId="0" fontId="16" fillId="0" borderId="0" xfId="0" applyNumberFormat="1" applyFont="1" applyAlignment="1">
      <alignment horizontal="center" vertical="center"/>
    </xf>
    <xf numFmtId="1" fontId="31" fillId="0" borderId="0" xfId="0" applyNumberFormat="1" applyFont="1" applyFill="1" applyBorder="1" applyAlignment="1" applyProtection="1">
      <alignment horizontal="center" vertical="center" wrapText="1"/>
    </xf>
    <xf numFmtId="165" fontId="31" fillId="0" borderId="0" xfId="0" applyNumberFormat="1" applyFont="1" applyFill="1" applyBorder="1" applyAlignment="1" applyProtection="1">
      <alignment horizontal="center" vertical="center" wrapText="1"/>
    </xf>
    <xf numFmtId="0" fontId="16" fillId="0" borderId="0" xfId="0" applyNumberFormat="1" applyFont="1" applyAlignment="1">
      <alignment horizontal="center" vertical="center"/>
    </xf>
    <xf numFmtId="0" fontId="0" fillId="0" borderId="0" xfId="0"/>
    <xf numFmtId="4" fontId="113" fillId="0" borderId="0" xfId="53503" applyNumberFormat="1" applyFont="1" applyFill="1" applyBorder="1" applyAlignment="1" applyProtection="1">
      <alignment horizontal="center" vertical="center" wrapText="1"/>
    </xf>
    <xf numFmtId="4" fontId="31" fillId="0" borderId="0" xfId="53503" applyNumberFormat="1" applyFont="1" applyFill="1" applyBorder="1" applyAlignment="1" applyProtection="1">
      <alignment horizontal="center" vertical="center" wrapText="1"/>
    </xf>
    <xf numFmtId="0" fontId="16" fillId="0" borderId="0" xfId="0" applyNumberFormat="1" applyFont="1" applyAlignment="1">
      <alignment horizontal="center" vertical="center"/>
    </xf>
    <xf numFmtId="168" fontId="17" fillId="5" borderId="4" xfId="0" applyNumberFormat="1" applyFont="1" applyFill="1" applyBorder="1" applyAlignment="1">
      <alignment horizontal="center" vertical="center"/>
    </xf>
    <xf numFmtId="0" fontId="16" fillId="0" borderId="13" xfId="0" applyFont="1" applyFill="1" applyBorder="1" applyAlignment="1">
      <alignment horizontal="center" vertical="center" wrapText="1"/>
    </xf>
    <xf numFmtId="0" fontId="16" fillId="0" borderId="0" xfId="0" applyNumberFormat="1" applyFont="1" applyAlignment="1">
      <alignment horizontal="center" vertical="center"/>
    </xf>
    <xf numFmtId="4" fontId="31" fillId="0" borderId="0" xfId="0" applyNumberFormat="1" applyFont="1" applyFill="1" applyBorder="1" applyAlignment="1" applyProtection="1">
      <alignment horizontal="center" vertical="center" wrapText="1"/>
      <protection hidden="1"/>
    </xf>
    <xf numFmtId="1" fontId="16" fillId="0" borderId="4" xfId="0" applyNumberFormat="1" applyFont="1" applyFill="1" applyBorder="1" applyAlignment="1">
      <alignment horizontal="center" vertical="center" wrapText="1"/>
    </xf>
    <xf numFmtId="1" fontId="16" fillId="0" borderId="4" xfId="0" applyNumberFormat="1" applyFont="1" applyFill="1" applyBorder="1" applyAlignment="1">
      <alignment horizontal="center" vertical="center" wrapText="1"/>
    </xf>
    <xf numFmtId="1" fontId="16" fillId="0" borderId="4" xfId="0" applyNumberFormat="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0" xfId="0" applyNumberFormat="1" applyFont="1" applyAlignment="1">
      <alignment horizontal="center" vertical="center"/>
    </xf>
    <xf numFmtId="4" fontId="31" fillId="0" borderId="0" xfId="0" applyNumberFormat="1" applyFont="1" applyFill="1" applyBorder="1" applyAlignment="1" applyProtection="1">
      <alignment horizontal="center" vertical="center" wrapText="1"/>
      <protection hidden="1"/>
    </xf>
    <xf numFmtId="0" fontId="16" fillId="0" borderId="12" xfId="0" applyFont="1" applyFill="1" applyBorder="1" applyAlignment="1">
      <alignment horizontal="center" vertical="center" wrapText="1"/>
    </xf>
    <xf numFmtId="0" fontId="16" fillId="0" borderId="0" xfId="0" applyNumberFormat="1" applyFont="1" applyAlignment="1">
      <alignment horizontal="center" vertical="center"/>
    </xf>
    <xf numFmtId="4" fontId="33" fillId="0" borderId="0" xfId="0" applyNumberFormat="1" applyFont="1" applyFill="1" applyBorder="1" applyAlignment="1" applyProtection="1">
      <alignment horizontal="right" vertical="center" wrapText="1"/>
      <protection hidden="1"/>
    </xf>
    <xf numFmtId="4" fontId="31" fillId="0" borderId="0" xfId="0" applyNumberFormat="1" applyFont="1" applyFill="1" applyBorder="1" applyAlignment="1" applyProtection="1">
      <alignment horizontal="center" vertical="center" wrapText="1"/>
      <protection hidden="1"/>
    </xf>
    <xf numFmtId="165" fontId="33" fillId="13" borderId="12" xfId="0" applyNumberFormat="1" applyFont="1" applyFill="1" applyBorder="1" applyAlignment="1" applyProtection="1">
      <alignment horizontal="justify" vertical="center"/>
    </xf>
    <xf numFmtId="182" fontId="31" fillId="0" borderId="0" xfId="0" applyNumberFormat="1" applyFont="1" applyFill="1" applyBorder="1" applyAlignment="1" applyProtection="1">
      <alignment horizontal="center" vertical="center" wrapText="1"/>
    </xf>
    <xf numFmtId="172" fontId="31" fillId="0" borderId="0" xfId="0" applyNumberFormat="1" applyFont="1" applyFill="1" applyBorder="1" applyAlignment="1" applyProtection="1">
      <alignment horizontal="center" vertical="center" wrapText="1"/>
      <protection hidden="1"/>
    </xf>
    <xf numFmtId="1" fontId="16" fillId="0" borderId="4" xfId="0" applyNumberFormat="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0" xfId="0" applyFont="1" applyBorder="1" applyAlignment="1">
      <alignment horizontal="left" vertical="center" wrapText="1"/>
    </xf>
    <xf numFmtId="0" fontId="16" fillId="0" borderId="0" xfId="0" applyNumberFormat="1" applyFont="1" applyAlignment="1">
      <alignment horizontal="center" vertical="center"/>
    </xf>
    <xf numFmtId="0" fontId="16" fillId="0" borderId="0" xfId="0" applyNumberFormat="1" applyFont="1" applyBorder="1" applyAlignment="1">
      <alignment horizontal="left" vertical="center" wrapText="1"/>
    </xf>
    <xf numFmtId="0" fontId="33" fillId="0" borderId="0" xfId="0" applyNumberFormat="1" applyFont="1" applyFill="1" applyBorder="1" applyAlignment="1" applyProtection="1">
      <alignment horizontal="right" vertical="center" wrapText="1"/>
    </xf>
    <xf numFmtId="14" fontId="31" fillId="0" borderId="59" xfId="0" applyNumberFormat="1" applyFont="1" applyFill="1" applyBorder="1" applyAlignment="1" applyProtection="1">
      <alignment horizontal="center" vertical="center" wrapText="1"/>
    </xf>
    <xf numFmtId="0" fontId="35" fillId="0" borderId="0" xfId="0" applyFont="1" applyFill="1" applyBorder="1" applyAlignment="1">
      <alignment horizontal="justify" vertical="center"/>
    </xf>
    <xf numFmtId="0" fontId="34" fillId="13" borderId="5" xfId="0" applyNumberFormat="1" applyFont="1" applyFill="1" applyBorder="1" applyAlignment="1" applyProtection="1">
      <alignment horizontal="center" vertical="center" wrapText="1"/>
    </xf>
    <xf numFmtId="49" fontId="30" fillId="13" borderId="4" xfId="0" applyNumberFormat="1" applyFont="1" applyFill="1" applyBorder="1" applyAlignment="1" applyProtection="1">
      <alignment horizontal="left" vertical="center" wrapText="1"/>
    </xf>
    <xf numFmtId="0" fontId="33" fillId="13" borderId="4" xfId="0" applyNumberFormat="1" applyFont="1" applyFill="1" applyBorder="1" applyAlignment="1" applyProtection="1">
      <alignment horizontal="justify" vertical="center"/>
    </xf>
    <xf numFmtId="0" fontId="33" fillId="13" borderId="4" xfId="0" applyNumberFormat="1" applyFont="1" applyFill="1" applyBorder="1" applyAlignment="1" applyProtection="1">
      <alignment horizontal="center" vertical="center" wrapText="1"/>
    </xf>
    <xf numFmtId="2" fontId="33" fillId="13" borderId="4" xfId="0" applyNumberFormat="1" applyFont="1" applyFill="1" applyBorder="1" applyAlignment="1" applyProtection="1">
      <alignment horizontal="center" vertical="center" wrapText="1"/>
    </xf>
    <xf numFmtId="2" fontId="33" fillId="13" borderId="9" xfId="0" applyNumberFormat="1" applyFont="1" applyFill="1" applyBorder="1" applyAlignment="1">
      <alignment horizontal="center" vertical="center" wrapText="1"/>
    </xf>
    <xf numFmtId="4" fontId="113" fillId="0" borderId="12" xfId="53503" applyNumberFormat="1" applyFont="1" applyFill="1" applyBorder="1" applyAlignment="1" applyProtection="1">
      <alignment horizontal="center" vertical="center" wrapText="1"/>
    </xf>
    <xf numFmtId="1" fontId="16" fillId="0" borderId="4" xfId="0" applyNumberFormat="1" applyFont="1" applyFill="1" applyBorder="1" applyAlignment="1">
      <alignment horizontal="center" vertical="center" wrapText="1"/>
    </xf>
    <xf numFmtId="0" fontId="16" fillId="0" borderId="12" xfId="0" applyFont="1" applyFill="1" applyBorder="1" applyAlignment="1">
      <alignment horizontal="center" vertical="center" wrapText="1"/>
    </xf>
    <xf numFmtId="1" fontId="16" fillId="0" borderId="4" xfId="0" applyNumberFormat="1" applyFont="1" applyFill="1" applyBorder="1" applyAlignment="1">
      <alignment horizontal="center" vertical="center" wrapText="1"/>
    </xf>
    <xf numFmtId="165" fontId="0" fillId="0" borderId="0" xfId="0" applyNumberFormat="1"/>
    <xf numFmtId="0" fontId="0" fillId="94" borderId="3" xfId="0" applyFill="1" applyBorder="1"/>
    <xf numFmtId="10" fontId="16" fillId="0" borderId="0" xfId="53505" applyNumberFormat="1" applyFont="1" applyBorder="1" applyAlignment="1">
      <alignment horizontal="center" vertical="center"/>
    </xf>
    <xf numFmtId="0" fontId="16" fillId="0" borderId="0" xfId="0" applyNumberFormat="1" applyFont="1" applyAlignment="1">
      <alignment horizontal="center" vertical="center"/>
    </xf>
    <xf numFmtId="168" fontId="6" fillId="0" borderId="0" xfId="0" applyNumberFormat="1" applyFont="1" applyFill="1" applyBorder="1" applyAlignment="1">
      <alignment horizontal="center" vertical="center"/>
    </xf>
    <xf numFmtId="168" fontId="6" fillId="0" borderId="61" xfId="0" applyNumberFormat="1" applyFont="1" applyFill="1" applyBorder="1" applyAlignment="1">
      <alignment horizontal="center" vertical="center"/>
    </xf>
    <xf numFmtId="10" fontId="6" fillId="0" borderId="0" xfId="0" applyNumberFormat="1" applyFont="1" applyFill="1" applyBorder="1" applyAlignment="1">
      <alignment horizontal="center" vertical="center"/>
    </xf>
    <xf numFmtId="10" fontId="6" fillId="0" borderId="1" xfId="0" applyNumberFormat="1" applyFont="1" applyFill="1" applyBorder="1" applyAlignment="1">
      <alignment horizontal="center" vertical="center"/>
    </xf>
    <xf numFmtId="168" fontId="13" fillId="0" borderId="8" xfId="0" applyNumberFormat="1" applyFont="1" applyBorder="1" applyAlignment="1">
      <alignment horizontal="center" vertical="center"/>
    </xf>
    <xf numFmtId="10" fontId="0" fillId="0" borderId="0" xfId="53505" applyNumberFormat="1" applyFont="1" applyAlignment="1">
      <alignment horizontal="center" vertical="center"/>
    </xf>
    <xf numFmtId="10" fontId="6" fillId="0" borderId="61" xfId="0" applyNumberFormat="1" applyFont="1" applyFill="1" applyBorder="1" applyAlignment="1">
      <alignment horizontal="center" vertical="center"/>
    </xf>
    <xf numFmtId="168" fontId="6" fillId="5" borderId="0" xfId="0" applyNumberFormat="1" applyFont="1" applyFill="1" applyBorder="1" applyAlignment="1">
      <alignment horizontal="center" vertical="center"/>
    </xf>
    <xf numFmtId="168" fontId="6" fillId="5" borderId="61" xfId="0" applyNumberFormat="1" applyFont="1" applyFill="1" applyBorder="1" applyAlignment="1">
      <alignment horizontal="center" vertical="center"/>
    </xf>
    <xf numFmtId="165" fontId="16" fillId="0" borderId="0" xfId="0" applyNumberFormat="1" applyFont="1" applyFill="1" applyAlignment="1">
      <alignment horizontal="left" vertical="center" wrapText="1"/>
    </xf>
    <xf numFmtId="168" fontId="0" fillId="0" borderId="0" xfId="0" applyNumberFormat="1" applyAlignment="1">
      <alignment horizontal="center" vertical="center"/>
    </xf>
    <xf numFmtId="0" fontId="16" fillId="0" borderId="0" xfId="0" applyNumberFormat="1" applyFont="1" applyAlignment="1">
      <alignment horizontal="center" vertical="center"/>
    </xf>
    <xf numFmtId="0" fontId="115" fillId="0" borderId="3" xfId="0" applyFont="1" applyBorder="1" applyAlignment="1">
      <alignment horizontal="center" vertical="center"/>
    </xf>
    <xf numFmtId="0" fontId="0" fillId="94" borderId="3" xfId="0" applyFill="1" applyBorder="1" applyAlignment="1">
      <alignment wrapText="1"/>
    </xf>
    <xf numFmtId="0" fontId="16" fillId="0" borderId="12" xfId="0" applyFont="1" applyFill="1" applyBorder="1" applyAlignment="1">
      <alignment horizontal="center" vertical="center" wrapText="1"/>
    </xf>
    <xf numFmtId="0" fontId="16" fillId="0" borderId="0" xfId="0" applyNumberFormat="1" applyFont="1" applyAlignment="1">
      <alignment horizontal="center" vertical="center"/>
    </xf>
    <xf numFmtId="0" fontId="16" fillId="0" borderId="12" xfId="0" applyFont="1" applyFill="1" applyBorder="1" applyAlignment="1">
      <alignment horizontal="center" vertical="center" wrapText="1"/>
    </xf>
    <xf numFmtId="1" fontId="16" fillId="0" borderId="4" xfId="0" applyNumberFormat="1" applyFont="1" applyFill="1" applyBorder="1" applyAlignment="1">
      <alignment horizontal="center" vertical="center" wrapText="1"/>
    </xf>
    <xf numFmtId="1" fontId="16" fillId="0" borderId="4" xfId="0" applyNumberFormat="1" applyFont="1" applyFill="1" applyBorder="1" applyAlignment="1">
      <alignment horizontal="center" vertical="center" wrapText="1"/>
    </xf>
    <xf numFmtId="0" fontId="16" fillId="0" borderId="0" xfId="0" applyNumberFormat="1" applyFont="1" applyAlignment="1">
      <alignment horizontal="center" vertical="center"/>
    </xf>
    <xf numFmtId="1" fontId="16" fillId="0" borderId="4" xfId="0" applyNumberFormat="1" applyFont="1" applyFill="1" applyBorder="1" applyAlignment="1">
      <alignment horizontal="center" vertical="center" wrapText="1"/>
    </xf>
    <xf numFmtId="0" fontId="16" fillId="0" borderId="0" xfId="0" applyNumberFormat="1" applyFont="1" applyAlignment="1">
      <alignment horizontal="center" vertical="center"/>
    </xf>
    <xf numFmtId="0" fontId="16" fillId="0" borderId="0" xfId="0" applyNumberFormat="1" applyFont="1" applyAlignment="1">
      <alignment horizontal="center" vertical="center"/>
    </xf>
    <xf numFmtId="0" fontId="16" fillId="0" borderId="0" xfId="0" applyNumberFormat="1" applyFont="1" applyFill="1" applyAlignment="1">
      <alignment horizontal="center" vertical="center"/>
    </xf>
    <xf numFmtId="0" fontId="16" fillId="0" borderId="0" xfId="0" applyFont="1" applyFill="1" applyAlignment="1">
      <alignment horizontal="center" vertical="center" wrapText="1"/>
    </xf>
    <xf numFmtId="0" fontId="0" fillId="96" borderId="3" xfId="0" applyFill="1" applyBorder="1"/>
    <xf numFmtId="165" fontId="0" fillId="96" borderId="3" xfId="0" applyNumberFormat="1" applyFill="1" applyBorder="1"/>
    <xf numFmtId="10" fontId="0" fillId="96" borderId="3" xfId="53505" applyNumberFormat="1" applyFont="1" applyFill="1" applyBorder="1" applyAlignment="1">
      <alignment horizontal="center" vertical="center"/>
    </xf>
    <xf numFmtId="10" fontId="0" fillId="96" borderId="3" xfId="0" applyNumberFormat="1" applyFill="1" applyBorder="1" applyAlignment="1">
      <alignment horizontal="center" vertical="center"/>
    </xf>
    <xf numFmtId="165" fontId="0" fillId="94" borderId="3" xfId="0" applyNumberFormat="1" applyFill="1" applyBorder="1"/>
    <xf numFmtId="0" fontId="0" fillId="95" borderId="3" xfId="0" applyFill="1" applyBorder="1"/>
    <xf numFmtId="165" fontId="0" fillId="95" borderId="3" xfId="0" applyNumberFormat="1" applyFill="1" applyBorder="1"/>
    <xf numFmtId="0" fontId="0" fillId="96" borderId="3" xfId="0" applyFill="1" applyBorder="1" applyAlignment="1">
      <alignment wrapText="1"/>
    </xf>
    <xf numFmtId="0" fontId="0" fillId="95" borderId="3" xfId="0" applyFill="1" applyBorder="1" applyAlignment="1">
      <alignment wrapText="1"/>
    </xf>
    <xf numFmtId="0" fontId="16" fillId="0" borderId="0" xfId="0" applyFont="1" applyBorder="1" applyAlignment="1">
      <alignment horizontal="left" vertical="center" wrapText="1"/>
    </xf>
    <xf numFmtId="1" fontId="16" fillId="0" borderId="4" xfId="0" applyNumberFormat="1" applyFont="1" applyFill="1" applyBorder="1" applyAlignment="1">
      <alignment horizontal="center" vertical="center" wrapText="1"/>
    </xf>
    <xf numFmtId="0" fontId="16" fillId="0" borderId="0" xfId="0" applyNumberFormat="1" applyFont="1" applyBorder="1" applyAlignment="1">
      <alignment horizontal="left" vertical="center" wrapText="1"/>
    </xf>
    <xf numFmtId="0" fontId="16" fillId="95" borderId="3" xfId="0" applyFont="1" applyFill="1" applyBorder="1" applyAlignment="1">
      <alignment horizontal="center" vertical="center" wrapText="1"/>
    </xf>
    <xf numFmtId="0" fontId="16" fillId="95" borderId="3" xfId="0" applyFont="1" applyFill="1" applyBorder="1" applyAlignment="1">
      <alignment horizontal="left" vertical="center" wrapText="1"/>
    </xf>
    <xf numFmtId="165" fontId="16" fillId="95" borderId="3" xfId="0" applyNumberFormat="1" applyFont="1" applyFill="1" applyBorder="1" applyAlignment="1">
      <alignment horizontal="right" vertical="center"/>
    </xf>
    <xf numFmtId="10" fontId="3" fillId="0" borderId="15" xfId="0" applyNumberFormat="1" applyFont="1" applyFill="1" applyBorder="1" applyAlignment="1">
      <alignment horizontal="center" vertical="center"/>
    </xf>
    <xf numFmtId="10" fontId="0" fillId="94" borderId="3" xfId="53505" applyNumberFormat="1" applyFont="1" applyFill="1" applyBorder="1" applyAlignment="1">
      <alignment horizontal="center" vertical="center"/>
    </xf>
    <xf numFmtId="1" fontId="16" fillId="0" borderId="0" xfId="0" applyNumberFormat="1" applyFont="1" applyBorder="1" applyAlignment="1">
      <alignment vertical="center"/>
    </xf>
    <xf numFmtId="1" fontId="16" fillId="0" borderId="4" xfId="0" applyNumberFormat="1" applyFont="1" applyFill="1" applyBorder="1" applyAlignment="1">
      <alignment horizontal="center" vertical="center" wrapText="1"/>
    </xf>
    <xf numFmtId="0" fontId="16" fillId="0" borderId="0" xfId="0" applyNumberFormat="1" applyFont="1" applyAlignment="1">
      <alignment horizontal="center" vertical="center"/>
    </xf>
    <xf numFmtId="1" fontId="16" fillId="0" borderId="4" xfId="0" applyNumberFormat="1" applyFont="1" applyFill="1" applyBorder="1" applyAlignment="1">
      <alignment horizontal="center" vertical="center" wrapText="1"/>
    </xf>
    <xf numFmtId="0" fontId="16" fillId="0" borderId="0" xfId="0" applyNumberFormat="1" applyFont="1" applyAlignment="1">
      <alignment horizontal="center" vertical="center"/>
    </xf>
    <xf numFmtId="10" fontId="0" fillId="95" borderId="3" xfId="53505" applyNumberFormat="1" applyFont="1" applyFill="1" applyBorder="1" applyAlignment="1">
      <alignment horizontal="center" vertical="center"/>
    </xf>
    <xf numFmtId="1" fontId="16" fillId="0" borderId="4" xfId="0" applyNumberFormat="1"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2" xfId="0" applyFont="1" applyFill="1" applyBorder="1" applyAlignment="1">
      <alignment horizontal="center" vertical="center" wrapText="1"/>
    </xf>
    <xf numFmtId="1" fontId="16" fillId="0" borderId="4" xfId="0" applyNumberFormat="1" applyFont="1" applyFill="1" applyBorder="1" applyAlignment="1">
      <alignment horizontal="center" vertical="center" wrapText="1"/>
    </xf>
    <xf numFmtId="0" fontId="112" fillId="0" borderId="2" xfId="53503" applyBorder="1" applyAlignment="1" applyProtection="1">
      <alignment vertical="center"/>
    </xf>
    <xf numFmtId="1" fontId="16" fillId="0" borderId="4" xfId="0" applyNumberFormat="1" applyFont="1" applyFill="1" applyBorder="1" applyAlignment="1">
      <alignment horizontal="center" vertical="center" wrapText="1"/>
    </xf>
    <xf numFmtId="0" fontId="16" fillId="0" borderId="0" xfId="0" applyNumberFormat="1" applyFont="1" applyAlignment="1">
      <alignment horizontal="center" vertical="center"/>
    </xf>
    <xf numFmtId="165" fontId="17" fillId="4" borderId="0" xfId="0" applyNumberFormat="1" applyFont="1" applyFill="1" applyBorder="1" applyAlignment="1">
      <alignment horizontal="center" vertical="center" wrapText="1"/>
    </xf>
    <xf numFmtId="4" fontId="112" fillId="0" borderId="0" xfId="53503" applyNumberFormat="1" applyFill="1" applyBorder="1" applyAlignment="1" applyProtection="1">
      <alignment horizontal="center" vertical="center" wrapText="1"/>
    </xf>
    <xf numFmtId="1" fontId="112" fillId="0" borderId="0" xfId="53503" applyNumberFormat="1" applyFill="1" applyBorder="1" applyAlignment="1" applyProtection="1">
      <alignment horizontal="center" vertical="center" wrapText="1"/>
    </xf>
    <xf numFmtId="171" fontId="112" fillId="0" borderId="0" xfId="53503" applyNumberFormat="1" applyFill="1" applyBorder="1" applyAlignment="1" applyProtection="1">
      <alignment horizontal="center" vertical="center" wrapText="1"/>
    </xf>
    <xf numFmtId="0" fontId="16" fillId="0" borderId="12" xfId="0" applyFont="1" applyFill="1" applyBorder="1" applyAlignment="1">
      <alignment horizontal="center" vertical="center" wrapText="1"/>
    </xf>
    <xf numFmtId="1" fontId="16" fillId="0" borderId="4" xfId="0" applyNumberFormat="1" applyFont="1" applyFill="1" applyBorder="1" applyAlignment="1">
      <alignment horizontal="center" vertical="center" wrapText="1"/>
    </xf>
    <xf numFmtId="0" fontId="16" fillId="0" borderId="0" xfId="0" applyNumberFormat="1" applyFont="1" applyAlignment="1">
      <alignment horizontal="center" vertical="center"/>
    </xf>
    <xf numFmtId="4" fontId="33" fillId="0" borderId="0" xfId="0" applyNumberFormat="1" applyFont="1" applyFill="1" applyBorder="1" applyAlignment="1" applyProtection="1">
      <alignment horizontal="right" vertical="center" wrapText="1"/>
      <protection hidden="1"/>
    </xf>
    <xf numFmtId="4" fontId="31" fillId="0" borderId="0" xfId="0" applyNumberFormat="1" applyFont="1" applyFill="1" applyBorder="1" applyAlignment="1" applyProtection="1">
      <alignment horizontal="center" vertical="center" wrapText="1"/>
      <protection hidden="1"/>
    </xf>
    <xf numFmtId="4" fontId="31" fillId="0" borderId="0" xfId="0" applyNumberFormat="1" applyFont="1" applyFill="1" applyBorder="1" applyAlignment="1" applyProtection="1">
      <alignment horizontal="center" vertical="center" wrapText="1"/>
      <protection hidden="1"/>
    </xf>
    <xf numFmtId="1" fontId="16" fillId="0" borderId="4" xfId="0" applyNumberFormat="1" applyFont="1" applyFill="1" applyBorder="1" applyAlignment="1">
      <alignment horizontal="center" vertical="center" wrapText="1"/>
    </xf>
    <xf numFmtId="0" fontId="16" fillId="0" borderId="0" xfId="0" applyNumberFormat="1" applyFont="1" applyAlignment="1">
      <alignment horizontal="center" vertical="center"/>
    </xf>
    <xf numFmtId="1" fontId="16" fillId="0" borderId="4" xfId="0" applyNumberFormat="1" applyFont="1" applyFill="1" applyBorder="1" applyAlignment="1">
      <alignment horizontal="center" vertical="center" wrapText="1"/>
    </xf>
    <xf numFmtId="0" fontId="16" fillId="0" borderId="0" xfId="0" applyNumberFormat="1" applyFont="1" applyAlignment="1">
      <alignment horizontal="center" vertical="center"/>
    </xf>
    <xf numFmtId="1" fontId="16" fillId="0" borderId="4" xfId="0" applyNumberFormat="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0" xfId="0" applyNumberFormat="1" applyFont="1" applyAlignment="1">
      <alignment horizontal="center" vertical="center"/>
    </xf>
    <xf numFmtId="1" fontId="17" fillId="4" borderId="0" xfId="0" applyNumberFormat="1" applyFont="1" applyFill="1" applyBorder="1" applyAlignment="1">
      <alignment vertical="center" wrapText="1"/>
    </xf>
    <xf numFmtId="1" fontId="16" fillId="0" borderId="4" xfId="0" applyNumberFormat="1" applyFont="1" applyFill="1" applyBorder="1" applyAlignment="1">
      <alignment horizontal="center" vertical="center" wrapText="1"/>
    </xf>
    <xf numFmtId="0" fontId="16" fillId="0" borderId="0" xfId="0" applyNumberFormat="1" applyFont="1" applyAlignment="1">
      <alignment horizontal="center" vertical="center"/>
    </xf>
    <xf numFmtId="0" fontId="16" fillId="0" borderId="0" xfId="0" applyNumberFormat="1" applyFont="1" applyFill="1" applyAlignment="1">
      <alignment horizontal="left" vertical="center" wrapText="1"/>
    </xf>
    <xf numFmtId="1" fontId="16" fillId="0" borderId="4" xfId="0" applyNumberFormat="1" applyFont="1" applyFill="1" applyBorder="1" applyAlignment="1">
      <alignment horizontal="center" vertical="center" wrapText="1"/>
    </xf>
    <xf numFmtId="0" fontId="16" fillId="0" borderId="0" xfId="0" applyNumberFormat="1" applyFont="1" applyAlignment="1">
      <alignment horizontal="center" vertical="center"/>
    </xf>
    <xf numFmtId="1" fontId="16" fillId="0" borderId="4" xfId="0" applyNumberFormat="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0" xfId="0" applyNumberFormat="1" applyFont="1" applyAlignment="1">
      <alignment horizontal="center" vertical="center"/>
    </xf>
    <xf numFmtId="4" fontId="13" fillId="0" borderId="0" xfId="0" applyNumberFormat="1" applyFont="1" applyFill="1" applyBorder="1" applyAlignment="1">
      <alignment horizontal="right" wrapText="1"/>
    </xf>
    <xf numFmtId="165" fontId="13" fillId="0" borderId="0" xfId="1" applyFont="1" applyFill="1" applyBorder="1" applyAlignment="1">
      <alignment vertical="center"/>
    </xf>
    <xf numFmtId="0" fontId="0" fillId="97" borderId="0" xfId="0" applyFill="1" applyAlignment="1">
      <alignment vertical="center"/>
    </xf>
    <xf numFmtId="0" fontId="16" fillId="8" borderId="0" xfId="0" applyFont="1" applyFill="1" applyAlignment="1">
      <alignment horizontal="center" vertical="center"/>
    </xf>
    <xf numFmtId="0" fontId="16" fillId="8" borderId="0" xfId="0" applyNumberFormat="1" applyFont="1" applyFill="1" applyAlignment="1">
      <alignment horizontal="left" vertical="center" wrapText="1"/>
    </xf>
    <xf numFmtId="0" fontId="16" fillId="8" borderId="0" xfId="0" applyNumberFormat="1" applyFont="1" applyFill="1" applyAlignment="1">
      <alignment horizontal="center" vertical="center"/>
    </xf>
    <xf numFmtId="165" fontId="16" fillId="8" borderId="0" xfId="0" applyNumberFormat="1" applyFont="1" applyFill="1" applyAlignment="1">
      <alignment horizontal="center" vertical="center"/>
    </xf>
    <xf numFmtId="165" fontId="16" fillId="8" borderId="0" xfId="1" applyFont="1" applyFill="1" applyAlignment="1">
      <alignment vertical="center"/>
    </xf>
    <xf numFmtId="0" fontId="16" fillId="0" borderId="0" xfId="0" applyFont="1" applyFill="1" applyAlignment="1">
      <alignment horizontal="center" vertical="center"/>
    </xf>
    <xf numFmtId="1" fontId="16" fillId="0" borderId="4" xfId="0" applyNumberFormat="1" applyFont="1" applyFill="1" applyBorder="1" applyAlignment="1">
      <alignment horizontal="center" vertical="center" wrapText="1"/>
    </xf>
    <xf numFmtId="0" fontId="16" fillId="0" borderId="0" xfId="0" applyNumberFormat="1" applyFont="1" applyFill="1" applyAlignment="1">
      <alignment horizontal="center" vertical="center"/>
    </xf>
    <xf numFmtId="4" fontId="33" fillId="0" borderId="0" xfId="0" applyNumberFormat="1" applyFont="1" applyFill="1" applyBorder="1" applyAlignment="1" applyProtection="1">
      <alignment horizontal="right" vertical="center" wrapText="1"/>
      <protection hidden="1"/>
    </xf>
    <xf numFmtId="4" fontId="31" fillId="0" borderId="0" xfId="0" applyNumberFormat="1" applyFont="1" applyFill="1" applyBorder="1" applyAlignment="1" applyProtection="1">
      <alignment horizontal="center" vertical="center" wrapText="1"/>
      <protection hidden="1"/>
    </xf>
    <xf numFmtId="1" fontId="16" fillId="0" borderId="4" xfId="0" applyNumberFormat="1" applyFont="1" applyFill="1" applyBorder="1" applyAlignment="1">
      <alignment horizontal="center" vertical="center" wrapText="1"/>
    </xf>
    <xf numFmtId="0" fontId="16" fillId="0" borderId="0" xfId="0" applyNumberFormat="1" applyFont="1" applyAlignment="1">
      <alignment horizontal="center" vertical="center"/>
    </xf>
    <xf numFmtId="4" fontId="31" fillId="0" borderId="0" xfId="0" applyNumberFormat="1" applyFont="1" applyFill="1" applyBorder="1" applyAlignment="1" applyProtection="1">
      <alignment horizontal="center" vertical="center" wrapText="1"/>
      <protection hidden="1"/>
    </xf>
    <xf numFmtId="4" fontId="33" fillId="0" borderId="0" xfId="0" applyNumberFormat="1" applyFont="1" applyFill="1" applyBorder="1" applyAlignment="1" applyProtection="1">
      <alignment horizontal="right" vertical="center" wrapText="1"/>
      <protection hidden="1"/>
    </xf>
    <xf numFmtId="4" fontId="30" fillId="0" borderId="0" xfId="0" applyNumberFormat="1" applyFont="1" applyFill="1" applyBorder="1" applyAlignment="1" applyProtection="1">
      <alignment horizontal="center" vertical="center" wrapText="1"/>
      <protection hidden="1"/>
    </xf>
    <xf numFmtId="4" fontId="116" fillId="0" borderId="0" xfId="0" applyNumberFormat="1" applyFont="1" applyFill="1" applyBorder="1" applyAlignment="1" applyProtection="1">
      <alignment horizontal="center" vertical="center" wrapText="1"/>
      <protection hidden="1"/>
    </xf>
    <xf numFmtId="4" fontId="116" fillId="0" borderId="0" xfId="0" applyNumberFormat="1" applyFont="1" applyFill="1" applyBorder="1" applyAlignment="1" applyProtection="1">
      <alignment horizontal="justify" vertical="center" wrapText="1"/>
      <protection hidden="1"/>
    </xf>
    <xf numFmtId="0" fontId="117" fillId="0" borderId="0" xfId="0" applyFont="1" applyAlignment="1">
      <alignment horizontal="center" vertical="center"/>
    </xf>
    <xf numFmtId="0" fontId="117" fillId="0" borderId="0" xfId="0" applyFont="1" applyAlignment="1">
      <alignment vertical="center"/>
    </xf>
    <xf numFmtId="2" fontId="116" fillId="0" borderId="0" xfId="0" applyNumberFormat="1" applyFont="1" applyFill="1" applyBorder="1" applyAlignment="1" applyProtection="1">
      <alignment horizontal="justify" vertical="center" wrapText="1"/>
      <protection hidden="1"/>
    </xf>
    <xf numFmtId="0" fontId="116" fillId="0" borderId="0" xfId="0" applyFont="1" applyFill="1" applyBorder="1" applyAlignment="1" applyProtection="1">
      <alignment horizontal="justify" vertical="center" wrapText="1"/>
      <protection hidden="1"/>
    </xf>
    <xf numFmtId="4" fontId="116" fillId="0" borderId="0" xfId="0" applyNumberFormat="1" applyFont="1" applyFill="1" applyBorder="1" applyAlignment="1" applyProtection="1">
      <alignment horizontal="right" vertical="center" wrapText="1"/>
      <protection hidden="1"/>
    </xf>
    <xf numFmtId="0" fontId="0" fillId="0" borderId="0" xfId="0" applyFill="1" applyAlignment="1">
      <alignment vertical="center"/>
    </xf>
    <xf numFmtId="0" fontId="33" fillId="0" borderId="13" xfId="0" applyNumberFormat="1" applyFont="1" applyFill="1" applyBorder="1" applyAlignment="1" applyProtection="1">
      <alignment horizontal="justify" vertical="center"/>
    </xf>
    <xf numFmtId="0" fontId="33" fillId="0" borderId="13" xfId="0" applyNumberFormat="1" applyFont="1" applyFill="1" applyBorder="1" applyAlignment="1" applyProtection="1">
      <alignment horizontal="center" vertical="center" wrapText="1"/>
    </xf>
    <xf numFmtId="14" fontId="31" fillId="0" borderId="13" xfId="0" applyNumberFormat="1" applyFont="1" applyFill="1" applyBorder="1" applyAlignment="1" applyProtection="1">
      <alignment horizontal="center" vertical="center" wrapText="1"/>
    </xf>
    <xf numFmtId="14" fontId="31" fillId="0" borderId="0" xfId="0" applyNumberFormat="1" applyFont="1" applyFill="1" applyBorder="1" applyAlignment="1" applyProtection="1">
      <alignment horizontal="center" vertical="center" wrapText="1"/>
      <protection locked="0"/>
    </xf>
    <xf numFmtId="0" fontId="31" fillId="0" borderId="0" xfId="0" applyNumberFormat="1" applyFont="1" applyFill="1" applyBorder="1" applyAlignment="1" applyProtection="1">
      <alignment horizontal="center" vertical="center" wrapText="1"/>
    </xf>
    <xf numFmtId="0" fontId="16" fillId="0" borderId="0" xfId="0" applyNumberFormat="1" applyFont="1" applyFill="1" applyAlignment="1">
      <alignment horizontal="center" vertical="center"/>
    </xf>
    <xf numFmtId="1" fontId="16" fillId="0" borderId="4" xfId="0" applyNumberFormat="1" applyFont="1" applyFill="1" applyBorder="1" applyAlignment="1">
      <alignment horizontal="center" vertical="center" wrapText="1"/>
    </xf>
    <xf numFmtId="4" fontId="31" fillId="0" borderId="0" xfId="0" applyNumberFormat="1" applyFont="1" applyFill="1" applyBorder="1" applyAlignment="1" applyProtection="1">
      <alignment horizontal="center" vertical="center" wrapText="1"/>
      <protection hidden="1"/>
    </xf>
    <xf numFmtId="0" fontId="16" fillId="0" borderId="0" xfId="0" applyNumberFormat="1" applyFont="1" applyFill="1" applyAlignment="1">
      <alignment horizontal="center" vertical="center"/>
    </xf>
    <xf numFmtId="4" fontId="118" fillId="0" borderId="0" xfId="53503" applyNumberFormat="1" applyFont="1" applyFill="1" applyBorder="1" applyAlignment="1" applyProtection="1">
      <alignment horizontal="center" vertical="center" wrapText="1"/>
    </xf>
    <xf numFmtId="0" fontId="16" fillId="0" borderId="0" xfId="0" applyNumberFormat="1" applyFont="1" applyAlignment="1">
      <alignment horizontal="center" vertical="center"/>
    </xf>
    <xf numFmtId="183" fontId="16" fillId="0" borderId="0" xfId="0" applyNumberFormat="1" applyFont="1" applyFill="1" applyBorder="1" applyAlignment="1">
      <alignment vertical="center"/>
    </xf>
    <xf numFmtId="44" fontId="16" fillId="0" borderId="0" xfId="0" applyNumberFormat="1" applyFont="1" applyFill="1" applyBorder="1" applyAlignment="1">
      <alignment vertical="center"/>
    </xf>
    <xf numFmtId="0" fontId="16" fillId="0" borderId="0" xfId="0" applyNumberFormat="1" applyFont="1" applyFill="1" applyAlignment="1">
      <alignment horizontal="center" vertical="center"/>
    </xf>
    <xf numFmtId="0" fontId="16" fillId="0" borderId="12" xfId="0" applyFont="1" applyFill="1" applyBorder="1" applyAlignment="1">
      <alignment horizontal="center" vertical="center" wrapText="1"/>
    </xf>
    <xf numFmtId="1" fontId="16" fillId="0" borderId="4" xfId="0" applyNumberFormat="1" applyFont="1" applyFill="1" applyBorder="1" applyAlignment="1">
      <alignment horizontal="center" vertical="center" wrapText="1"/>
    </xf>
    <xf numFmtId="0" fontId="16" fillId="0" borderId="0" xfId="0" applyNumberFormat="1" applyFont="1" applyAlignment="1">
      <alignment horizontal="center" vertical="center"/>
    </xf>
    <xf numFmtId="1" fontId="16" fillId="0" borderId="4" xfId="0" applyNumberFormat="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0" xfId="0" applyNumberFormat="1" applyFont="1" applyAlignment="1">
      <alignment horizontal="center" vertical="center"/>
    </xf>
    <xf numFmtId="0" fontId="16" fillId="0" borderId="0" xfId="0" applyNumberFormat="1" applyFont="1" applyFill="1" applyAlignment="1">
      <alignment horizontal="center" vertical="center"/>
    </xf>
    <xf numFmtId="0" fontId="16" fillId="0" borderId="12" xfId="0" applyFont="1" applyFill="1" applyBorder="1" applyAlignment="1">
      <alignment horizontal="center" vertical="center" wrapText="1"/>
    </xf>
    <xf numFmtId="1" fontId="16" fillId="0" borderId="4" xfId="0" applyNumberFormat="1" applyFont="1" applyFill="1" applyBorder="1" applyAlignment="1">
      <alignment horizontal="center" vertical="center" wrapText="1"/>
    </xf>
    <xf numFmtId="0" fontId="16" fillId="0" borderId="0" xfId="0" applyNumberFormat="1" applyFont="1" applyAlignment="1">
      <alignment horizontal="center" vertical="center"/>
    </xf>
    <xf numFmtId="184" fontId="19" fillId="0" borderId="0" xfId="0" applyNumberFormat="1" applyFont="1" applyFill="1" applyBorder="1" applyAlignment="1">
      <alignment horizontal="center" vertical="center"/>
    </xf>
    <xf numFmtId="184" fontId="17" fillId="0" borderId="0" xfId="0" applyNumberFormat="1" applyFont="1" applyFill="1" applyBorder="1" applyAlignment="1">
      <alignment horizontal="center" vertical="center"/>
    </xf>
    <xf numFmtId="184" fontId="16" fillId="0" borderId="0" xfId="0" applyNumberFormat="1" applyFont="1" applyFill="1" applyBorder="1" applyAlignment="1">
      <alignment horizontal="center" vertical="center" wrapText="1"/>
    </xf>
    <xf numFmtId="184" fontId="16" fillId="0" borderId="0" xfId="0" applyNumberFormat="1" applyFont="1" applyFill="1" applyBorder="1" applyAlignment="1">
      <alignment horizontal="left" vertical="center" wrapText="1"/>
    </xf>
    <xf numFmtId="184" fontId="16" fillId="0" borderId="0" xfId="0" applyNumberFormat="1" applyFont="1" applyFill="1" applyAlignment="1">
      <alignment vertical="center"/>
    </xf>
    <xf numFmtId="184" fontId="16" fillId="0" borderId="0" xfId="0" applyNumberFormat="1" applyFont="1" applyBorder="1" applyAlignment="1">
      <alignment horizontal="left" vertical="center" wrapText="1"/>
    </xf>
    <xf numFmtId="184" fontId="12" fillId="7" borderId="0" xfId="0" applyNumberFormat="1" applyFont="1" applyFill="1" applyBorder="1" applyAlignment="1">
      <alignment horizontal="center" vertical="center" wrapText="1"/>
    </xf>
    <xf numFmtId="184" fontId="16" fillId="0" borderId="0" xfId="0" applyNumberFormat="1" applyFont="1" applyAlignment="1">
      <alignment horizontal="center" vertical="center"/>
    </xf>
    <xf numFmtId="184" fontId="12" fillId="6" borderId="0" xfId="0" applyNumberFormat="1" applyFont="1" applyFill="1" applyAlignment="1">
      <alignment horizontal="center" vertical="center" wrapText="1"/>
    </xf>
    <xf numFmtId="184" fontId="17" fillId="4" borderId="0" xfId="0" applyNumberFormat="1" applyFont="1" applyFill="1" applyBorder="1" applyAlignment="1">
      <alignment horizontal="center" vertical="center" wrapText="1"/>
    </xf>
    <xf numFmtId="184" fontId="16" fillId="0" borderId="0" xfId="0" applyNumberFormat="1" applyFont="1" applyFill="1" applyAlignment="1">
      <alignment horizontal="center" vertical="center"/>
    </xf>
    <xf numFmtId="184" fontId="16" fillId="0" borderId="0" xfId="0" applyNumberFormat="1" applyFont="1" applyAlignment="1">
      <alignment horizontal="center"/>
    </xf>
    <xf numFmtId="184" fontId="16" fillId="8" borderId="0" xfId="0" applyNumberFormat="1" applyFont="1" applyFill="1" applyAlignment="1">
      <alignment horizontal="center" vertical="center"/>
    </xf>
    <xf numFmtId="184" fontId="12" fillId="0" borderId="0" xfId="0" applyNumberFormat="1" applyFont="1" applyFill="1" applyBorder="1" applyAlignment="1">
      <alignment horizontal="center" vertical="center" wrapText="1"/>
    </xf>
    <xf numFmtId="184" fontId="17" fillId="4" borderId="0" xfId="0" applyNumberFormat="1" applyFont="1" applyFill="1" applyBorder="1" applyAlignment="1">
      <alignment horizontal="left" vertical="center" wrapText="1"/>
    </xf>
    <xf numFmtId="184" fontId="13" fillId="0" borderId="0" xfId="0" applyNumberFormat="1" applyFont="1" applyFill="1" applyBorder="1" applyAlignment="1">
      <alignment horizontal="right" wrapText="1"/>
    </xf>
    <xf numFmtId="1" fontId="16" fillId="0" borderId="4" xfId="0" applyNumberFormat="1" applyFont="1" applyFill="1" applyBorder="1" applyAlignment="1">
      <alignment horizontal="center" vertical="center" wrapText="1"/>
    </xf>
    <xf numFmtId="0" fontId="16" fillId="0" borderId="0" xfId="0" applyNumberFormat="1" applyFont="1" applyAlignment="1">
      <alignment horizontal="center" vertical="center"/>
    </xf>
    <xf numFmtId="0" fontId="16" fillId="0" borderId="0" xfId="0" applyNumberFormat="1" applyFont="1" applyFill="1" applyAlignment="1">
      <alignment horizontal="center" vertical="center"/>
    </xf>
    <xf numFmtId="14" fontId="31" fillId="0" borderId="0" xfId="53503" applyNumberFormat="1" applyFont="1" applyFill="1" applyBorder="1" applyAlignment="1" applyProtection="1">
      <alignment horizontal="center" vertical="center" wrapText="1"/>
    </xf>
    <xf numFmtId="10" fontId="15" fillId="0" borderId="0" xfId="53505" applyNumberFormat="1" applyFont="1" applyBorder="1" applyAlignment="1">
      <alignment horizontal="left" vertical="center" wrapText="1"/>
    </xf>
    <xf numFmtId="1" fontId="16" fillId="0" borderId="4" xfId="0" applyNumberFormat="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0" xfId="0" applyNumberFormat="1" applyFont="1" applyAlignment="1">
      <alignment horizontal="center" vertical="center"/>
    </xf>
    <xf numFmtId="0" fontId="16" fillId="8" borderId="0" xfId="0" applyNumberFormat="1" applyFont="1" applyFill="1" applyAlignment="1">
      <alignment horizontal="center" vertical="center"/>
    </xf>
    <xf numFmtId="4" fontId="31" fillId="0" borderId="0" xfId="0" applyNumberFormat="1" applyFont="1" applyFill="1" applyBorder="1" applyAlignment="1" applyProtection="1">
      <alignment horizontal="center" vertical="center" wrapText="1"/>
      <protection hidden="1"/>
    </xf>
    <xf numFmtId="1" fontId="16" fillId="0" borderId="4" xfId="0" applyNumberFormat="1" applyFont="1" applyFill="1" applyBorder="1" applyAlignment="1">
      <alignment horizontal="center" vertical="center" wrapText="1"/>
    </xf>
    <xf numFmtId="0" fontId="12" fillId="0" borderId="0" xfId="0" applyNumberFormat="1" applyFont="1" applyFill="1" applyBorder="1" applyAlignment="1">
      <alignment horizontal="left" vertical="center" wrapText="1"/>
    </xf>
    <xf numFmtId="165" fontId="16" fillId="94" borderId="4" xfId="0" applyNumberFormat="1" applyFont="1" applyFill="1" applyBorder="1" applyAlignment="1">
      <alignment horizontal="center" vertical="center"/>
    </xf>
    <xf numFmtId="0" fontId="16" fillId="8" borderId="0" xfId="0" applyFont="1" applyFill="1" applyAlignment="1">
      <alignment horizontal="center" vertical="center" wrapText="1"/>
    </xf>
    <xf numFmtId="165" fontId="16" fillId="8" borderId="0" xfId="0" applyNumberFormat="1" applyFont="1" applyFill="1" applyAlignment="1">
      <alignment horizontal="left" vertical="center" wrapText="1"/>
    </xf>
    <xf numFmtId="0" fontId="16" fillId="0" borderId="0" xfId="0" applyNumberFormat="1" applyFont="1" applyAlignment="1">
      <alignment horizontal="center" vertical="center"/>
    </xf>
    <xf numFmtId="1" fontId="16" fillId="0" borderId="4" xfId="0" applyNumberFormat="1" applyFont="1" applyFill="1" applyBorder="1" applyAlignment="1">
      <alignment horizontal="center" vertical="center" wrapText="1"/>
    </xf>
    <xf numFmtId="0" fontId="16" fillId="0" borderId="0" xfId="0" applyNumberFormat="1" applyFont="1" applyFill="1" applyAlignment="1">
      <alignment horizontal="center" vertical="center"/>
    </xf>
    <xf numFmtId="0" fontId="119" fillId="98" borderId="62" xfId="0" applyFont="1" applyFill="1" applyBorder="1" applyAlignment="1">
      <alignment horizontal="left" vertical="center" wrapText="1"/>
    </xf>
    <xf numFmtId="1" fontId="16" fillId="0" borderId="4" xfId="0" applyNumberFormat="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0" xfId="0" applyNumberFormat="1" applyFont="1" applyAlignment="1">
      <alignment horizontal="center" vertical="center"/>
    </xf>
    <xf numFmtId="0" fontId="16" fillId="0" borderId="0" xfId="0" applyNumberFormat="1" applyFont="1" applyFill="1" applyAlignment="1">
      <alignment horizontal="center" vertical="center"/>
    </xf>
    <xf numFmtId="4" fontId="31" fillId="0" borderId="0" xfId="0" applyNumberFormat="1" applyFont="1" applyFill="1" applyBorder="1" applyAlignment="1" applyProtection="1">
      <alignment horizontal="center" vertical="center" wrapText="1"/>
      <protection hidden="1"/>
    </xf>
    <xf numFmtId="2" fontId="30" fillId="0" borderId="0" xfId="0" applyNumberFormat="1" applyFont="1" applyFill="1" applyBorder="1" applyAlignment="1" applyProtection="1">
      <alignment horizontal="center" vertical="center" wrapText="1"/>
      <protection hidden="1"/>
    </xf>
    <xf numFmtId="0" fontId="0" fillId="0" borderId="0" xfId="0" applyFill="1" applyBorder="1" applyAlignment="1">
      <alignment vertical="center"/>
    </xf>
    <xf numFmtId="49" fontId="30" fillId="13" borderId="34" xfId="0" applyNumberFormat="1" applyFont="1" applyFill="1" applyBorder="1" applyAlignment="1" applyProtection="1">
      <alignment horizontal="left" vertical="center" wrapText="1"/>
    </xf>
    <xf numFmtId="0" fontId="33" fillId="0" borderId="34" xfId="0" applyNumberFormat="1" applyFont="1" applyFill="1" applyBorder="1" applyAlignment="1" applyProtection="1">
      <alignment horizontal="left" vertical="center" wrapText="1"/>
    </xf>
    <xf numFmtId="2" fontId="31" fillId="0" borderId="35" xfId="0" applyNumberFormat="1" applyFont="1" applyFill="1" applyBorder="1" applyAlignment="1" applyProtection="1">
      <alignment horizontal="center" vertical="center" wrapText="1"/>
    </xf>
    <xf numFmtId="0" fontId="33" fillId="0" borderId="2" xfId="0" applyNumberFormat="1" applyFont="1" applyFill="1" applyBorder="1" applyAlignment="1" applyProtection="1">
      <alignment horizontal="left" vertical="center" wrapText="1"/>
    </xf>
    <xf numFmtId="0" fontId="31" fillId="0" borderId="59" xfId="0" applyNumberFormat="1" applyFont="1" applyFill="1" applyBorder="1" applyAlignment="1" applyProtection="1">
      <alignment horizontal="center" vertical="center" wrapText="1"/>
    </xf>
    <xf numFmtId="171" fontId="31" fillId="0" borderId="59" xfId="0" applyNumberFormat="1" applyFont="1" applyFill="1" applyBorder="1" applyAlignment="1" applyProtection="1">
      <alignment horizontal="center" vertical="center" wrapText="1"/>
    </xf>
    <xf numFmtId="14" fontId="31" fillId="0" borderId="59" xfId="0" applyNumberFormat="1" applyFont="1" applyFill="1" applyBorder="1" applyAlignment="1" applyProtection="1">
      <alignment horizontal="center" vertical="center" wrapText="1"/>
      <protection locked="0"/>
    </xf>
    <xf numFmtId="0" fontId="33" fillId="0" borderId="22" xfId="0" applyNumberFormat="1" applyFont="1" applyFill="1" applyBorder="1" applyAlignment="1" applyProtection="1">
      <alignment horizontal="left" vertical="center" wrapText="1"/>
    </xf>
    <xf numFmtId="0" fontId="33" fillId="0" borderId="21" xfId="0" applyNumberFormat="1" applyFont="1" applyFill="1" applyBorder="1" applyAlignment="1" applyProtection="1">
      <alignment horizontal="left" vertical="center" wrapText="1"/>
    </xf>
    <xf numFmtId="1" fontId="16" fillId="0" borderId="4" xfId="0" applyNumberFormat="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NumberFormat="1" applyFont="1" applyAlignment="1">
      <alignment horizontal="center" vertical="center"/>
    </xf>
    <xf numFmtId="0" fontId="16" fillId="0" borderId="0" xfId="0" applyNumberFormat="1" applyFont="1" applyFill="1" applyAlignment="1">
      <alignment horizontal="center" vertical="center"/>
    </xf>
    <xf numFmtId="4" fontId="31" fillId="0" borderId="0" xfId="0" applyNumberFormat="1" applyFont="1" applyFill="1" applyBorder="1" applyAlignment="1" applyProtection="1">
      <alignment horizontal="center" vertical="center" wrapText="1"/>
      <protection hidden="1"/>
    </xf>
    <xf numFmtId="4" fontId="33" fillId="0" borderId="0" xfId="0" applyNumberFormat="1" applyFont="1" applyFill="1" applyBorder="1" applyAlignment="1" applyProtection="1">
      <alignment horizontal="right" vertical="center" wrapText="1"/>
      <protection hidden="1"/>
    </xf>
    <xf numFmtId="4" fontId="31" fillId="0" borderId="0" xfId="0" applyNumberFormat="1" applyFont="1" applyFill="1" applyBorder="1" applyAlignment="1" applyProtection="1">
      <alignment horizontal="center" vertical="center" wrapText="1"/>
      <protection hidden="1"/>
    </xf>
    <xf numFmtId="0" fontId="0" fillId="0" borderId="0" xfId="0" applyFont="1" applyAlignment="1">
      <alignment vertical="center"/>
    </xf>
    <xf numFmtId="1" fontId="16" fillId="0" borderId="4" xfId="0" applyNumberFormat="1" applyFont="1" applyFill="1" applyBorder="1" applyAlignment="1">
      <alignment horizontal="center" vertical="center" wrapText="1"/>
    </xf>
    <xf numFmtId="0" fontId="16" fillId="0" borderId="12" xfId="0" applyFont="1" applyFill="1" applyBorder="1" applyAlignment="1">
      <alignment horizontal="center" vertical="center" wrapText="1"/>
    </xf>
    <xf numFmtId="4" fontId="33" fillId="0" borderId="0" xfId="0" applyNumberFormat="1" applyFont="1" applyFill="1" applyBorder="1" applyAlignment="1" applyProtection="1">
      <alignment horizontal="right" vertical="center" wrapText="1"/>
      <protection hidden="1"/>
    </xf>
    <xf numFmtId="4" fontId="31" fillId="0" borderId="0" xfId="0" applyNumberFormat="1" applyFont="1" applyFill="1" applyBorder="1" applyAlignment="1" applyProtection="1">
      <alignment horizontal="center" vertical="center" wrapText="1"/>
      <protection hidden="1"/>
    </xf>
    <xf numFmtId="4" fontId="31" fillId="0" borderId="0" xfId="0" applyNumberFormat="1" applyFont="1" applyFill="1" applyBorder="1" applyAlignment="1" applyProtection="1">
      <alignment horizontal="center" vertical="center" wrapText="1"/>
      <protection hidden="1"/>
    </xf>
    <xf numFmtId="1" fontId="16" fillId="0" borderId="4" xfId="0" applyNumberFormat="1" applyFont="1" applyFill="1" applyBorder="1" applyAlignment="1">
      <alignment horizontal="center" vertical="center" wrapText="1"/>
    </xf>
    <xf numFmtId="0" fontId="16" fillId="0" borderId="12" xfId="0" applyFont="1" applyFill="1" applyBorder="1" applyAlignment="1">
      <alignment horizontal="center" vertical="center" wrapText="1"/>
    </xf>
    <xf numFmtId="4" fontId="33" fillId="0" borderId="0" xfId="0" applyNumberFormat="1" applyFont="1" applyFill="1" applyBorder="1" applyAlignment="1" applyProtection="1">
      <alignment horizontal="right" vertical="center" wrapText="1"/>
      <protection hidden="1"/>
    </xf>
    <xf numFmtId="4" fontId="31" fillId="0" borderId="0" xfId="0" applyNumberFormat="1" applyFont="1" applyFill="1" applyBorder="1" applyAlignment="1" applyProtection="1">
      <alignment horizontal="center" vertical="center" wrapText="1"/>
      <protection hidden="1"/>
    </xf>
    <xf numFmtId="0" fontId="16" fillId="0" borderId="0" xfId="0" applyNumberFormat="1" applyFont="1" applyAlignment="1">
      <alignment horizontal="center" vertical="center"/>
    </xf>
    <xf numFmtId="1" fontId="16" fillId="0" borderId="4" xfId="0" applyNumberFormat="1" applyFont="1" applyFill="1" applyBorder="1" applyAlignment="1">
      <alignment horizontal="center" vertical="center" wrapText="1"/>
    </xf>
    <xf numFmtId="0" fontId="16" fillId="0" borderId="0" xfId="0" applyNumberFormat="1" applyFont="1" applyAlignment="1">
      <alignment horizontal="center" vertical="center"/>
    </xf>
    <xf numFmtId="0" fontId="16" fillId="0" borderId="0" xfId="0" applyNumberFormat="1" applyFont="1" applyFill="1" applyAlignment="1">
      <alignment horizontal="center" vertical="center"/>
    </xf>
    <xf numFmtId="1" fontId="16" fillId="0" borderId="4" xfId="0" applyNumberFormat="1" applyFont="1" applyFill="1" applyBorder="1" applyAlignment="1">
      <alignment horizontal="center" vertical="center" wrapText="1"/>
    </xf>
    <xf numFmtId="4" fontId="31" fillId="0" borderId="0" xfId="0" applyNumberFormat="1" applyFont="1" applyFill="1" applyBorder="1" applyAlignment="1" applyProtection="1">
      <alignment horizontal="center" vertical="center" wrapText="1"/>
      <protection hidden="1"/>
    </xf>
    <xf numFmtId="0" fontId="16" fillId="0" borderId="12" xfId="0" applyFont="1" applyFill="1" applyBorder="1" applyAlignment="1">
      <alignment horizontal="center" vertical="center" wrapText="1"/>
    </xf>
    <xf numFmtId="44" fontId="14" fillId="0" borderId="59" xfId="0" applyNumberFormat="1" applyFont="1" applyBorder="1" applyAlignment="1">
      <alignment horizontal="center" vertical="center"/>
    </xf>
    <xf numFmtId="10" fontId="16" fillId="0" borderId="0" xfId="53505" applyNumberFormat="1" applyFont="1" applyBorder="1" applyAlignment="1">
      <alignment horizontal="right" vertical="center"/>
    </xf>
    <xf numFmtId="168" fontId="6" fillId="14" borderId="0" xfId="0" applyNumberFormat="1" applyFont="1" applyFill="1" applyBorder="1" applyAlignment="1">
      <alignment horizontal="center" vertical="center"/>
    </xf>
    <xf numFmtId="10" fontId="3" fillId="0" borderId="1" xfId="0" applyNumberFormat="1" applyFont="1" applyFill="1" applyBorder="1" applyAlignment="1">
      <alignment horizontal="center" vertical="center"/>
    </xf>
    <xf numFmtId="0" fontId="0" fillId="0" borderId="0" xfId="0" applyBorder="1"/>
    <xf numFmtId="168" fontId="0" fillId="0" borderId="0" xfId="53505" applyNumberFormat="1" applyFont="1" applyAlignment="1">
      <alignment horizontal="center" vertical="center"/>
    </xf>
    <xf numFmtId="168" fontId="6" fillId="5" borderId="10" xfId="0" applyNumberFormat="1" applyFont="1" applyFill="1" applyBorder="1" applyAlignment="1">
      <alignment horizontal="center" vertical="center"/>
    </xf>
    <xf numFmtId="168" fontId="6" fillId="5" borderId="11" xfId="0" applyNumberFormat="1" applyFont="1" applyFill="1" applyBorder="1" applyAlignment="1">
      <alignment horizontal="center" vertical="center"/>
    </xf>
    <xf numFmtId="1" fontId="16" fillId="0" borderId="4" xfId="0" applyNumberFormat="1" applyFont="1" applyFill="1" applyBorder="1" applyAlignment="1">
      <alignment horizontal="center" vertical="center" wrapText="1"/>
    </xf>
    <xf numFmtId="4" fontId="31" fillId="0" borderId="59" xfId="0" applyNumberFormat="1" applyFont="1" applyFill="1" applyBorder="1" applyAlignment="1" applyProtection="1">
      <alignment horizontal="center" vertical="center" wrapText="1"/>
      <protection locked="0"/>
    </xf>
    <xf numFmtId="168" fontId="6" fillId="14" borderId="60" xfId="0" applyNumberFormat="1" applyFont="1" applyFill="1" applyBorder="1" applyAlignment="1">
      <alignment horizontal="center" vertical="center"/>
    </xf>
    <xf numFmtId="168" fontId="6" fillId="14" borderId="61" xfId="0" applyNumberFormat="1" applyFont="1" applyFill="1" applyBorder="1" applyAlignment="1">
      <alignment horizontal="center" vertical="center"/>
    </xf>
    <xf numFmtId="168" fontId="6" fillId="5" borderId="8" xfId="0" applyNumberFormat="1" applyFont="1" applyFill="1" applyBorder="1" applyAlignment="1">
      <alignment horizontal="center" vertical="center"/>
    </xf>
    <xf numFmtId="10" fontId="6" fillId="0" borderId="60" xfId="0" applyNumberFormat="1" applyFont="1" applyFill="1" applyBorder="1" applyAlignment="1">
      <alignment horizontal="center" vertical="center"/>
    </xf>
    <xf numFmtId="0" fontId="0" fillId="0" borderId="60" xfId="0" applyBorder="1"/>
    <xf numFmtId="168" fontId="6" fillId="5" borderId="60" xfId="0" applyNumberFormat="1" applyFont="1" applyFill="1" applyBorder="1" applyAlignment="1">
      <alignment horizontal="center" vertical="center"/>
    </xf>
    <xf numFmtId="168" fontId="6" fillId="0" borderId="60" xfId="0" applyNumberFormat="1" applyFont="1" applyFill="1" applyBorder="1" applyAlignment="1">
      <alignment horizontal="center" vertical="center"/>
    </xf>
    <xf numFmtId="10" fontId="6" fillId="0" borderId="14" xfId="0" applyNumberFormat="1" applyFont="1" applyFill="1" applyBorder="1" applyAlignment="1">
      <alignment horizontal="center" vertical="center"/>
    </xf>
    <xf numFmtId="0" fontId="0" fillId="0" borderId="0" xfId="0"/>
    <xf numFmtId="10" fontId="16" fillId="0" borderId="0" xfId="53505" applyNumberFormat="1" applyFont="1" applyBorder="1"/>
    <xf numFmtId="1" fontId="16" fillId="0" borderId="4" xfId="0" applyNumberFormat="1" applyFont="1" applyFill="1" applyBorder="1" applyAlignment="1">
      <alignment horizontal="center" vertical="center" wrapText="1"/>
    </xf>
    <xf numFmtId="0" fontId="16" fillId="0" borderId="0" xfId="0" applyNumberFormat="1" applyFont="1" applyAlignment="1">
      <alignment horizontal="center" vertical="center"/>
    </xf>
    <xf numFmtId="4" fontId="31" fillId="0" borderId="0" xfId="0" applyNumberFormat="1" applyFont="1" applyFill="1" applyBorder="1" applyAlignment="1" applyProtection="1">
      <alignment horizontal="center" vertical="center" wrapText="1"/>
      <protection hidden="1"/>
    </xf>
    <xf numFmtId="3" fontId="16" fillId="0" borderId="0" xfId="0" applyNumberFormat="1" applyFont="1" applyAlignment="1">
      <alignment horizontal="left" vertical="center" wrapText="1"/>
    </xf>
    <xf numFmtId="2" fontId="0" fillId="0" borderId="0" xfId="0" applyNumberFormat="1" applyAlignment="1">
      <alignment vertical="center"/>
    </xf>
    <xf numFmtId="44" fontId="0" fillId="0" borderId="0" xfId="0" applyNumberFormat="1" applyBorder="1"/>
    <xf numFmtId="44" fontId="14" fillId="0" borderId="0" xfId="0" applyNumberFormat="1" applyFont="1" applyBorder="1" applyAlignment="1">
      <alignment vertical="center"/>
    </xf>
    <xf numFmtId="44" fontId="15" fillId="0" borderId="0" xfId="0" applyNumberFormat="1" applyFont="1" applyBorder="1" applyAlignment="1">
      <alignment horizontal="center" vertical="center"/>
    </xf>
    <xf numFmtId="44" fontId="15" fillId="0" borderId="0" xfId="0" applyNumberFormat="1" applyFont="1" applyBorder="1" applyAlignment="1">
      <alignment vertical="center"/>
    </xf>
    <xf numFmtId="44" fontId="15" fillId="0" borderId="0" xfId="0" applyNumberFormat="1" applyFont="1" applyBorder="1" applyAlignment="1">
      <alignment horizontal="left" vertical="center" wrapText="1"/>
    </xf>
    <xf numFmtId="44" fontId="15" fillId="2" borderId="0" xfId="0" applyNumberFormat="1" applyFont="1" applyFill="1" applyBorder="1" applyAlignment="1">
      <alignment horizontal="center" vertical="center" wrapText="1"/>
    </xf>
    <xf numFmtId="44" fontId="15" fillId="2" borderId="0" xfId="0" applyNumberFormat="1" applyFont="1" applyFill="1" applyBorder="1" applyAlignment="1">
      <alignment vertical="center" wrapText="1"/>
    </xf>
    <xf numFmtId="44" fontId="14" fillId="0" borderId="0" xfId="0" applyNumberFormat="1" applyFont="1" applyBorder="1" applyAlignment="1">
      <alignment horizontal="center" vertical="center"/>
    </xf>
    <xf numFmtId="44" fontId="14" fillId="0" borderId="0" xfId="0" applyNumberFormat="1" applyFont="1" applyBorder="1" applyAlignment="1">
      <alignment horizontal="right" vertical="center"/>
    </xf>
    <xf numFmtId="44" fontId="14" fillId="0" borderId="0" xfId="0" applyNumberFormat="1" applyFont="1" applyFill="1" applyBorder="1" applyAlignment="1">
      <alignment horizontal="right" vertical="center"/>
    </xf>
    <xf numFmtId="44" fontId="14" fillId="0" borderId="0" xfId="0" applyNumberFormat="1" applyFont="1" applyFill="1" applyBorder="1" applyAlignment="1">
      <alignment vertical="center"/>
    </xf>
    <xf numFmtId="44" fontId="14" fillId="0" borderId="0" xfId="0" applyNumberFormat="1" applyFont="1" applyFill="1" applyBorder="1" applyAlignment="1">
      <alignment horizontal="center" vertical="center"/>
    </xf>
    <xf numFmtId="44" fontId="17" fillId="8" borderId="0" xfId="0" applyNumberFormat="1" applyFont="1" applyFill="1" applyBorder="1" applyAlignment="1">
      <alignment horizontal="right" vertical="center"/>
    </xf>
    <xf numFmtId="44" fontId="15" fillId="8" borderId="0" xfId="0" applyNumberFormat="1" applyFont="1" applyFill="1" applyBorder="1" applyAlignment="1">
      <alignment vertical="center"/>
    </xf>
    <xf numFmtId="0" fontId="17" fillId="0" borderId="0" xfId="0" applyFont="1" applyBorder="1" applyAlignment="1">
      <alignment horizontal="center" vertical="center"/>
    </xf>
    <xf numFmtId="0" fontId="26" fillId="0" borderId="0" xfId="0" applyFont="1" applyBorder="1" applyAlignment="1">
      <alignment horizontal="center"/>
    </xf>
    <xf numFmtId="0" fontId="27" fillId="0" borderId="0" xfId="0" applyFont="1" applyAlignment="1">
      <alignment horizontal="center"/>
    </xf>
    <xf numFmtId="0" fontId="16" fillId="0" borderId="0" xfId="0" applyFont="1" applyBorder="1" applyAlignment="1">
      <alignment horizontal="left" vertical="center" wrapText="1"/>
    </xf>
    <xf numFmtId="0" fontId="17" fillId="5" borderId="4" xfId="0" applyFont="1" applyFill="1" applyBorder="1" applyAlignment="1">
      <alignment horizontal="left" vertical="center" wrapText="1"/>
    </xf>
    <xf numFmtId="0" fontId="17" fillId="0" borderId="0" xfId="0" applyFont="1" applyBorder="1" applyAlignment="1">
      <alignment horizontal="justify" vertical="center" wrapText="1"/>
    </xf>
    <xf numFmtId="0" fontId="22" fillId="3" borderId="22" xfId="0" applyFont="1" applyFill="1" applyBorder="1" applyAlignment="1">
      <alignment horizontal="center" vertical="center"/>
    </xf>
    <xf numFmtId="0" fontId="22" fillId="3" borderId="13" xfId="0" applyFont="1" applyFill="1" applyBorder="1" applyAlignment="1">
      <alignment horizontal="center" vertical="center"/>
    </xf>
    <xf numFmtId="0" fontId="17" fillId="10" borderId="5" xfId="0" applyFont="1" applyFill="1" applyBorder="1" applyAlignment="1">
      <alignment horizontal="center" vertical="center" wrapText="1"/>
    </xf>
    <xf numFmtId="0" fontId="17" fillId="10" borderId="9"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5" borderId="4" xfId="0" applyFont="1" applyFill="1" applyBorder="1" applyAlignment="1">
      <alignment horizontal="right" vertical="center" wrapText="1"/>
    </xf>
    <xf numFmtId="0" fontId="16" fillId="0" borderId="1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20" fillId="0" borderId="0" xfId="0" applyFont="1" applyBorder="1" applyAlignment="1">
      <alignment horizontal="center" vertical="center"/>
    </xf>
    <xf numFmtId="0" fontId="22" fillId="3" borderId="5" xfId="0" applyFont="1" applyFill="1" applyBorder="1" applyAlignment="1">
      <alignment horizontal="center" vertical="center"/>
    </xf>
    <xf numFmtId="0" fontId="22" fillId="3" borderId="4" xfId="0" applyFont="1" applyFill="1" applyBorder="1" applyAlignment="1">
      <alignment horizontal="center" vertical="center"/>
    </xf>
    <xf numFmtId="0" fontId="17" fillId="9" borderId="4" xfId="0" applyFont="1" applyFill="1" applyBorder="1" applyAlignment="1">
      <alignment horizontal="right" vertical="center" wrapText="1"/>
    </xf>
    <xf numFmtId="0" fontId="17" fillId="8" borderId="4" xfId="0" applyFont="1" applyFill="1" applyBorder="1" applyAlignment="1">
      <alignment horizontal="right" vertical="center" wrapText="1"/>
    </xf>
    <xf numFmtId="0" fontId="12" fillId="6" borderId="0" xfId="0" applyFont="1" applyFill="1" applyAlignment="1">
      <alignment horizontal="center" vertical="center"/>
    </xf>
    <xf numFmtId="0" fontId="16" fillId="0" borderId="0" xfId="0" applyNumberFormat="1" applyFont="1" applyAlignment="1">
      <alignment horizontal="center" vertical="center"/>
    </xf>
    <xf numFmtId="4" fontId="5" fillId="5" borderId="0" xfId="0" applyNumberFormat="1" applyFont="1" applyFill="1" applyBorder="1" applyAlignment="1">
      <alignment horizontal="right" wrapText="1"/>
    </xf>
    <xf numFmtId="4" fontId="13" fillId="5" borderId="0" xfId="0" applyNumberFormat="1" applyFont="1" applyFill="1" applyBorder="1" applyAlignment="1">
      <alignment horizontal="right" wrapText="1"/>
    </xf>
    <xf numFmtId="0" fontId="16" fillId="8" borderId="0" xfId="0" applyNumberFormat="1" applyFont="1" applyFill="1" applyAlignment="1">
      <alignment horizontal="center" vertical="center"/>
    </xf>
    <xf numFmtId="0" fontId="16" fillId="0" borderId="0" xfId="0" applyNumberFormat="1" applyFont="1" applyFill="1" applyAlignment="1">
      <alignment horizontal="center" vertical="center"/>
    </xf>
    <xf numFmtId="0" fontId="16" fillId="0" borderId="0" xfId="0" applyNumberFormat="1" applyFont="1" applyFill="1" applyAlignment="1">
      <alignment horizontal="center" vertical="center" wrapText="1"/>
    </xf>
    <xf numFmtId="0" fontId="16" fillId="0" borderId="0" xfId="0" applyNumberFormat="1" applyFont="1" applyAlignment="1">
      <alignment horizontal="center" vertical="center" wrapText="1"/>
    </xf>
    <xf numFmtId="0" fontId="17" fillId="0" borderId="0" xfId="0" applyFont="1" applyFill="1" applyBorder="1" applyAlignment="1">
      <alignment horizontal="center" vertical="center"/>
    </xf>
    <xf numFmtId="0" fontId="12" fillId="7" borderId="0" xfId="0" applyNumberFormat="1" applyFont="1" applyFill="1" applyBorder="1" applyAlignment="1">
      <alignment horizontal="left" vertical="center" wrapText="1"/>
    </xf>
    <xf numFmtId="0" fontId="16" fillId="5" borderId="0" xfId="0" applyNumberFormat="1" applyFont="1" applyFill="1" applyAlignment="1">
      <alignment horizontal="left" vertical="center" wrapText="1"/>
    </xf>
    <xf numFmtId="0" fontId="16" fillId="8" borderId="0" xfId="0" applyNumberFormat="1" applyFont="1" applyFill="1" applyAlignment="1">
      <alignment horizontal="center" vertical="center" wrapText="1"/>
    </xf>
    <xf numFmtId="0" fontId="33" fillId="5" borderId="5" xfId="0" applyNumberFormat="1" applyFont="1" applyFill="1" applyBorder="1" applyAlignment="1" applyProtection="1">
      <alignment horizontal="center" vertical="center" wrapText="1"/>
    </xf>
    <xf numFmtId="0" fontId="33" fillId="5" borderId="4" xfId="0" applyNumberFormat="1" applyFont="1" applyFill="1" applyBorder="1" applyAlignment="1" applyProtection="1">
      <alignment horizontal="center" vertical="center" wrapText="1"/>
    </xf>
    <xf numFmtId="0" fontId="33" fillId="5" borderId="9" xfId="0" applyNumberFormat="1" applyFont="1" applyFill="1" applyBorder="1" applyAlignment="1" applyProtection="1">
      <alignment horizontal="center" vertical="center" wrapText="1"/>
    </xf>
    <xf numFmtId="4" fontId="33" fillId="0" borderId="0" xfId="0" applyNumberFormat="1" applyFont="1" applyFill="1" applyBorder="1" applyAlignment="1" applyProtection="1">
      <alignment horizontal="right" vertical="center" wrapText="1"/>
      <protection hidden="1"/>
    </xf>
    <xf numFmtId="4" fontId="31" fillId="8" borderId="4" xfId="0" applyNumberFormat="1" applyFont="1" applyFill="1" applyBorder="1" applyAlignment="1" applyProtection="1">
      <alignment horizontal="left" vertical="center" wrapText="1"/>
      <protection hidden="1"/>
    </xf>
    <xf numFmtId="4" fontId="31" fillId="0" borderId="0" xfId="0" applyNumberFormat="1" applyFont="1" applyFill="1" applyBorder="1" applyAlignment="1" applyProtection="1">
      <alignment horizontal="center" vertical="center" wrapText="1"/>
      <protection hidden="1"/>
    </xf>
    <xf numFmtId="4" fontId="31" fillId="0" borderId="0" xfId="0" applyNumberFormat="1" applyFont="1" applyFill="1" applyBorder="1" applyAlignment="1" applyProtection="1">
      <alignment horizontal="left" vertical="center" wrapText="1"/>
      <protection hidden="1"/>
    </xf>
    <xf numFmtId="0" fontId="32" fillId="5" borderId="5" xfId="0" applyFont="1" applyFill="1" applyBorder="1" applyAlignment="1">
      <alignment horizontal="center" vertical="center"/>
    </xf>
    <xf numFmtId="0" fontId="32" fillId="5" borderId="4" xfId="0" applyFont="1" applyFill="1" applyBorder="1" applyAlignment="1">
      <alignment horizontal="center" vertical="center"/>
    </xf>
    <xf numFmtId="0" fontId="32" fillId="5" borderId="9" xfId="0" applyFont="1" applyFill="1" applyBorder="1" applyAlignment="1">
      <alignment horizontal="center" vertical="center"/>
    </xf>
    <xf numFmtId="0" fontId="13" fillId="0" borderId="11" xfId="0" applyFont="1" applyBorder="1" applyAlignment="1">
      <alignment horizontal="center" vertical="center"/>
    </xf>
    <xf numFmtId="0" fontId="13" fillId="0" borderId="61" xfId="0" applyFont="1" applyBorder="1" applyAlignment="1">
      <alignment horizontal="center" vertical="center"/>
    </xf>
    <xf numFmtId="168" fontId="6" fillId="0" borderId="18" xfId="0" applyNumberFormat="1" applyFont="1" applyBorder="1" applyAlignment="1">
      <alignment horizontal="center" vertical="center"/>
    </xf>
    <xf numFmtId="168" fontId="6" fillId="0" borderId="17" xfId="0" applyNumberFormat="1" applyFont="1" applyBorder="1" applyAlignment="1">
      <alignment horizontal="center" vertical="center"/>
    </xf>
    <xf numFmtId="168" fontId="6" fillId="0" borderId="63" xfId="0" applyNumberFormat="1"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10" fontId="6" fillId="0" borderId="7" xfId="0" applyNumberFormat="1" applyFont="1" applyBorder="1" applyAlignment="1">
      <alignment horizontal="center" vertical="center"/>
    </xf>
    <xf numFmtId="0" fontId="6" fillId="0" borderId="19" xfId="0" applyFont="1" applyBorder="1" applyAlignment="1">
      <alignment horizontal="center" vertical="center" wrapText="1"/>
    </xf>
    <xf numFmtId="0" fontId="23" fillId="0" borderId="0" xfId="0" applyFont="1" applyBorder="1" applyAlignment="1">
      <alignment horizontal="center"/>
    </xf>
    <xf numFmtId="0" fontId="13" fillId="0" borderId="8" xfId="0" applyFont="1" applyBorder="1" applyAlignment="1">
      <alignment horizontal="center" vertical="center"/>
    </xf>
    <xf numFmtId="0" fontId="13" fillId="0" borderId="60" xfId="0" applyFont="1" applyBorder="1" applyAlignment="1">
      <alignment horizontal="center" vertical="center"/>
    </xf>
    <xf numFmtId="0" fontId="16" fillId="0" borderId="0" xfId="0" applyNumberFormat="1" applyFont="1" applyBorder="1" applyAlignment="1">
      <alignment horizontal="left" vertical="center" wrapText="1"/>
    </xf>
    <xf numFmtId="0" fontId="9" fillId="0" borderId="0" xfId="0" applyFont="1" applyBorder="1" applyAlignment="1">
      <alignment horizontal="center"/>
    </xf>
    <xf numFmtId="0" fontId="12" fillId="12" borderId="16" xfId="0" applyFont="1" applyFill="1" applyBorder="1" applyAlignment="1">
      <alignment horizontal="center" vertical="center" wrapText="1"/>
    </xf>
    <xf numFmtId="0" fontId="12" fillId="12" borderId="6" xfId="0" applyFont="1" applyFill="1" applyBorder="1" applyAlignment="1">
      <alignment horizontal="center" vertical="center" wrapText="1"/>
    </xf>
    <xf numFmtId="0" fontId="12" fillId="12" borderId="16" xfId="0" applyFont="1" applyFill="1" applyBorder="1" applyAlignment="1">
      <alignment horizontal="center" vertical="center"/>
    </xf>
    <xf numFmtId="0" fontId="12" fillId="12" borderId="6" xfId="0" applyFont="1" applyFill="1" applyBorder="1" applyAlignment="1">
      <alignment horizontal="center" vertical="center"/>
    </xf>
    <xf numFmtId="0" fontId="12" fillId="12" borderId="11" xfId="0" applyFont="1" applyFill="1" applyBorder="1" applyAlignment="1">
      <alignment horizontal="center" vertical="center"/>
    </xf>
    <xf numFmtId="0" fontId="12" fillId="12" borderId="15" xfId="0" applyFont="1" applyFill="1" applyBorder="1" applyAlignment="1">
      <alignment horizontal="center" vertical="center"/>
    </xf>
    <xf numFmtId="0" fontId="12" fillId="12" borderId="10"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2" fillId="14" borderId="8" xfId="0" applyFont="1" applyFill="1" applyBorder="1" applyAlignment="1">
      <alignment horizontal="left" vertical="center"/>
    </xf>
    <xf numFmtId="0" fontId="12" fillId="14" borderId="10" xfId="0" applyFont="1" applyFill="1" applyBorder="1" applyAlignment="1">
      <alignment horizontal="left" vertical="center"/>
    </xf>
    <xf numFmtId="0" fontId="16" fillId="0" borderId="5" xfId="0" applyFont="1" applyBorder="1" applyAlignment="1">
      <alignment horizontal="center" vertical="center"/>
    </xf>
    <xf numFmtId="0" fontId="12" fillId="12" borderId="5" xfId="0" applyFont="1" applyFill="1" applyBorder="1" applyAlignment="1">
      <alignment horizontal="right"/>
    </xf>
    <xf numFmtId="0" fontId="12" fillId="12" borderId="9" xfId="0" applyFont="1" applyFill="1" applyBorder="1" applyAlignment="1">
      <alignment horizontal="right"/>
    </xf>
    <xf numFmtId="0" fontId="16" fillId="0" borderId="0" xfId="0" applyFont="1" applyFill="1" applyBorder="1" applyAlignment="1">
      <alignment horizontal="left" vertical="center" wrapText="1"/>
    </xf>
    <xf numFmtId="0" fontId="12" fillId="12" borderId="3" xfId="0" applyFont="1" applyFill="1" applyBorder="1" applyAlignment="1">
      <alignment horizontal="center" vertical="center" wrapText="1"/>
    </xf>
    <xf numFmtId="0" fontId="17" fillId="5" borderId="5" xfId="0" applyFont="1" applyFill="1" applyBorder="1" applyAlignment="1">
      <alignment horizontal="right" vertical="center"/>
    </xf>
    <xf numFmtId="0" fontId="17" fillId="5" borderId="9" xfId="0" applyFont="1" applyFill="1" applyBorder="1" applyAlignment="1">
      <alignment horizontal="right" vertical="center"/>
    </xf>
    <xf numFmtId="0" fontId="16" fillId="0" borderId="0" xfId="0" applyFont="1" applyBorder="1" applyAlignment="1">
      <alignment horizontal="center" vertical="center" wrapText="1"/>
    </xf>
  </cellXfs>
  <cellStyles count="53509">
    <cellStyle name="20% - Accent1" xfId="8"/>
    <cellStyle name="20% - Accent2" xfId="9"/>
    <cellStyle name="20% - Accent3" xfId="10"/>
    <cellStyle name="20% - Accent4" xfId="11"/>
    <cellStyle name="20% - Accent5" xfId="12"/>
    <cellStyle name="20% - Accent6" xfId="13"/>
    <cellStyle name="20% - Ênfase1 10" xfId="14"/>
    <cellStyle name="20% - Ênfase1 10 10" xfId="15"/>
    <cellStyle name="20% - Ênfase1 10 11" xfId="16"/>
    <cellStyle name="20% - Ênfase1 10 12" xfId="17"/>
    <cellStyle name="20% - Ênfase1 10 13" xfId="18"/>
    <cellStyle name="20% - Ênfase1 10 14" xfId="19"/>
    <cellStyle name="20% - Ênfase1 10 15" xfId="20"/>
    <cellStyle name="20% - Ênfase1 10 2" xfId="21"/>
    <cellStyle name="20% - Ênfase1 10 3" xfId="22"/>
    <cellStyle name="20% - Ênfase1 10 3 10" xfId="23"/>
    <cellStyle name="20% - Ênfase1 10 3 11" xfId="24"/>
    <cellStyle name="20% - Ênfase1 10 3 12" xfId="25"/>
    <cellStyle name="20% - Ênfase1 10 3 13" xfId="26"/>
    <cellStyle name="20% - Ênfase1 10 3 2" xfId="27"/>
    <cellStyle name="20% - Ênfase1 10 3 2 10" xfId="28"/>
    <cellStyle name="20% - Ênfase1 10 3 2 11" xfId="29"/>
    <cellStyle name="20% - Ênfase1 10 3 2 12" xfId="30"/>
    <cellStyle name="20% - Ênfase1 10 3 2 2" xfId="31"/>
    <cellStyle name="20% - Ênfase1 10 3 2 3" xfId="32"/>
    <cellStyle name="20% - Ênfase1 10 3 2 4" xfId="33"/>
    <cellStyle name="20% - Ênfase1 10 3 2 5" xfId="34"/>
    <cellStyle name="20% - Ênfase1 10 3 2 6" xfId="35"/>
    <cellStyle name="20% - Ênfase1 10 3 2 7" xfId="36"/>
    <cellStyle name="20% - Ênfase1 10 3 2 8" xfId="37"/>
    <cellStyle name="20% - Ênfase1 10 3 2 9" xfId="38"/>
    <cellStyle name="20% - Ênfase1 10 3 3" xfId="39"/>
    <cellStyle name="20% - Ênfase1 10 3 4" xfId="40"/>
    <cellStyle name="20% - Ênfase1 10 3 5" xfId="41"/>
    <cellStyle name="20% - Ênfase1 10 3 6" xfId="42"/>
    <cellStyle name="20% - Ênfase1 10 3 7" xfId="43"/>
    <cellStyle name="20% - Ênfase1 10 3 8" xfId="44"/>
    <cellStyle name="20% - Ênfase1 10 3 9" xfId="45"/>
    <cellStyle name="20% - Ênfase1 10 4" xfId="46"/>
    <cellStyle name="20% - Ênfase1 10 4 10" xfId="47"/>
    <cellStyle name="20% - Ênfase1 10 4 11" xfId="48"/>
    <cellStyle name="20% - Ênfase1 10 4 12" xfId="49"/>
    <cellStyle name="20% - Ênfase1 10 4 2" xfId="50"/>
    <cellStyle name="20% - Ênfase1 10 4 3" xfId="51"/>
    <cellStyle name="20% - Ênfase1 10 4 4" xfId="52"/>
    <cellStyle name="20% - Ênfase1 10 4 5" xfId="53"/>
    <cellStyle name="20% - Ênfase1 10 4 6" xfId="54"/>
    <cellStyle name="20% - Ênfase1 10 4 7" xfId="55"/>
    <cellStyle name="20% - Ênfase1 10 4 8" xfId="56"/>
    <cellStyle name="20% - Ênfase1 10 4 9" xfId="57"/>
    <cellStyle name="20% - Ênfase1 10 5" xfId="58"/>
    <cellStyle name="20% - Ênfase1 10 6" xfId="59"/>
    <cellStyle name="20% - Ênfase1 10 7" xfId="60"/>
    <cellStyle name="20% - Ênfase1 10 8" xfId="61"/>
    <cellStyle name="20% - Ênfase1 10 9" xfId="62"/>
    <cellStyle name="20% - Ênfase1 11" xfId="63"/>
    <cellStyle name="20% - Ênfase1 11 10" xfId="64"/>
    <cellStyle name="20% - Ênfase1 11 11" xfId="65"/>
    <cellStyle name="20% - Ênfase1 11 12" xfId="66"/>
    <cellStyle name="20% - Ênfase1 11 13" xfId="67"/>
    <cellStyle name="20% - Ênfase1 11 14" xfId="68"/>
    <cellStyle name="20% - Ênfase1 11 15" xfId="69"/>
    <cellStyle name="20% - Ênfase1 11 2" xfId="70"/>
    <cellStyle name="20% - Ênfase1 11 3" xfId="71"/>
    <cellStyle name="20% - Ênfase1 11 3 10" xfId="72"/>
    <cellStyle name="20% - Ênfase1 11 3 11" xfId="73"/>
    <cellStyle name="20% - Ênfase1 11 3 12" xfId="74"/>
    <cellStyle name="20% - Ênfase1 11 3 13" xfId="75"/>
    <cellStyle name="20% - Ênfase1 11 3 2" xfId="76"/>
    <cellStyle name="20% - Ênfase1 11 3 2 10" xfId="77"/>
    <cellStyle name="20% - Ênfase1 11 3 2 11" xfId="78"/>
    <cellStyle name="20% - Ênfase1 11 3 2 12" xfId="79"/>
    <cellStyle name="20% - Ênfase1 11 3 2 2" xfId="80"/>
    <cellStyle name="20% - Ênfase1 11 3 2 3" xfId="81"/>
    <cellStyle name="20% - Ênfase1 11 3 2 4" xfId="82"/>
    <cellStyle name="20% - Ênfase1 11 3 2 5" xfId="83"/>
    <cellStyle name="20% - Ênfase1 11 3 2 6" xfId="84"/>
    <cellStyle name="20% - Ênfase1 11 3 2 7" xfId="85"/>
    <cellStyle name="20% - Ênfase1 11 3 2 8" xfId="86"/>
    <cellStyle name="20% - Ênfase1 11 3 2 9" xfId="87"/>
    <cellStyle name="20% - Ênfase1 11 3 3" xfId="88"/>
    <cellStyle name="20% - Ênfase1 11 3 4" xfId="89"/>
    <cellStyle name="20% - Ênfase1 11 3 5" xfId="90"/>
    <cellStyle name="20% - Ênfase1 11 3 6" xfId="91"/>
    <cellStyle name="20% - Ênfase1 11 3 7" xfId="92"/>
    <cellStyle name="20% - Ênfase1 11 3 8" xfId="93"/>
    <cellStyle name="20% - Ênfase1 11 3 9" xfId="94"/>
    <cellStyle name="20% - Ênfase1 11 4" xfId="95"/>
    <cellStyle name="20% - Ênfase1 11 4 10" xfId="96"/>
    <cellStyle name="20% - Ênfase1 11 4 11" xfId="97"/>
    <cellStyle name="20% - Ênfase1 11 4 12" xfId="98"/>
    <cellStyle name="20% - Ênfase1 11 4 2" xfId="99"/>
    <cellStyle name="20% - Ênfase1 11 4 3" xfId="100"/>
    <cellStyle name="20% - Ênfase1 11 4 4" xfId="101"/>
    <cellStyle name="20% - Ênfase1 11 4 5" xfId="102"/>
    <cellStyle name="20% - Ênfase1 11 4 6" xfId="103"/>
    <cellStyle name="20% - Ênfase1 11 4 7" xfId="104"/>
    <cellStyle name="20% - Ênfase1 11 4 8" xfId="105"/>
    <cellStyle name="20% - Ênfase1 11 4 9" xfId="106"/>
    <cellStyle name="20% - Ênfase1 11 5" xfId="107"/>
    <cellStyle name="20% - Ênfase1 11 6" xfId="108"/>
    <cellStyle name="20% - Ênfase1 11 7" xfId="109"/>
    <cellStyle name="20% - Ênfase1 11 8" xfId="110"/>
    <cellStyle name="20% - Ênfase1 11 9" xfId="111"/>
    <cellStyle name="20% - Ênfase1 12" xfId="112"/>
    <cellStyle name="20% - Ênfase1 12 10" xfId="113"/>
    <cellStyle name="20% - Ênfase1 12 11" xfId="114"/>
    <cellStyle name="20% - Ênfase1 12 12" xfId="115"/>
    <cellStyle name="20% - Ênfase1 12 13" xfId="116"/>
    <cellStyle name="20% - Ênfase1 12 14" xfId="117"/>
    <cellStyle name="20% - Ênfase1 12 15" xfId="118"/>
    <cellStyle name="20% - Ênfase1 12 2" xfId="119"/>
    <cellStyle name="20% - Ênfase1 12 3" xfId="120"/>
    <cellStyle name="20% - Ênfase1 12 3 10" xfId="121"/>
    <cellStyle name="20% - Ênfase1 12 3 11" xfId="122"/>
    <cellStyle name="20% - Ênfase1 12 3 12" xfId="123"/>
    <cellStyle name="20% - Ênfase1 12 3 13" xfId="124"/>
    <cellStyle name="20% - Ênfase1 12 3 2" xfId="125"/>
    <cellStyle name="20% - Ênfase1 12 3 2 10" xfId="126"/>
    <cellStyle name="20% - Ênfase1 12 3 2 11" xfId="127"/>
    <cellStyle name="20% - Ênfase1 12 3 2 12" xfId="128"/>
    <cellStyle name="20% - Ênfase1 12 3 2 2" xfId="129"/>
    <cellStyle name="20% - Ênfase1 12 3 2 3" xfId="130"/>
    <cellStyle name="20% - Ênfase1 12 3 2 4" xfId="131"/>
    <cellStyle name="20% - Ênfase1 12 3 2 5" xfId="132"/>
    <cellStyle name="20% - Ênfase1 12 3 2 6" xfId="133"/>
    <cellStyle name="20% - Ênfase1 12 3 2 7" xfId="134"/>
    <cellStyle name="20% - Ênfase1 12 3 2 8" xfId="135"/>
    <cellStyle name="20% - Ênfase1 12 3 2 9" xfId="136"/>
    <cellStyle name="20% - Ênfase1 12 3 3" xfId="137"/>
    <cellStyle name="20% - Ênfase1 12 3 4" xfId="138"/>
    <cellStyle name="20% - Ênfase1 12 3 5" xfId="139"/>
    <cellStyle name="20% - Ênfase1 12 3 6" xfId="140"/>
    <cellStyle name="20% - Ênfase1 12 3 7" xfId="141"/>
    <cellStyle name="20% - Ênfase1 12 3 8" xfId="142"/>
    <cellStyle name="20% - Ênfase1 12 3 9" xfId="143"/>
    <cellStyle name="20% - Ênfase1 12 4" xfId="144"/>
    <cellStyle name="20% - Ênfase1 12 4 10" xfId="145"/>
    <cellStyle name="20% - Ênfase1 12 4 11" xfId="146"/>
    <cellStyle name="20% - Ênfase1 12 4 12" xfId="147"/>
    <cellStyle name="20% - Ênfase1 12 4 2" xfId="148"/>
    <cellStyle name="20% - Ênfase1 12 4 3" xfId="149"/>
    <cellStyle name="20% - Ênfase1 12 4 4" xfId="150"/>
    <cellStyle name="20% - Ênfase1 12 4 5" xfId="151"/>
    <cellStyle name="20% - Ênfase1 12 4 6" xfId="152"/>
    <cellStyle name="20% - Ênfase1 12 4 7" xfId="153"/>
    <cellStyle name="20% - Ênfase1 12 4 8" xfId="154"/>
    <cellStyle name="20% - Ênfase1 12 4 9" xfId="155"/>
    <cellStyle name="20% - Ênfase1 12 5" xfId="156"/>
    <cellStyle name="20% - Ênfase1 12 6" xfId="157"/>
    <cellStyle name="20% - Ênfase1 12 7" xfId="158"/>
    <cellStyle name="20% - Ênfase1 12 8" xfId="159"/>
    <cellStyle name="20% - Ênfase1 12 9" xfId="160"/>
    <cellStyle name="20% - Ênfase1 13" xfId="161"/>
    <cellStyle name="20% - Ênfase1 13 10" xfId="162"/>
    <cellStyle name="20% - Ênfase1 13 11" xfId="163"/>
    <cellStyle name="20% - Ênfase1 13 12" xfId="164"/>
    <cellStyle name="20% - Ênfase1 13 13" xfId="165"/>
    <cellStyle name="20% - Ênfase1 13 14" xfId="166"/>
    <cellStyle name="20% - Ênfase1 13 15" xfId="167"/>
    <cellStyle name="20% - Ênfase1 13 2" xfId="168"/>
    <cellStyle name="20% - Ênfase1 13 3" xfId="169"/>
    <cellStyle name="20% - Ênfase1 13 3 10" xfId="170"/>
    <cellStyle name="20% - Ênfase1 13 3 11" xfId="171"/>
    <cellStyle name="20% - Ênfase1 13 3 12" xfId="172"/>
    <cellStyle name="20% - Ênfase1 13 3 13" xfId="173"/>
    <cellStyle name="20% - Ênfase1 13 3 2" xfId="174"/>
    <cellStyle name="20% - Ênfase1 13 3 2 10" xfId="175"/>
    <cellStyle name="20% - Ênfase1 13 3 2 11" xfId="176"/>
    <cellStyle name="20% - Ênfase1 13 3 2 12" xfId="177"/>
    <cellStyle name="20% - Ênfase1 13 3 2 2" xfId="178"/>
    <cellStyle name="20% - Ênfase1 13 3 2 3" xfId="179"/>
    <cellStyle name="20% - Ênfase1 13 3 2 4" xfId="180"/>
    <cellStyle name="20% - Ênfase1 13 3 2 5" xfId="181"/>
    <cellStyle name="20% - Ênfase1 13 3 2 6" xfId="182"/>
    <cellStyle name="20% - Ênfase1 13 3 2 7" xfId="183"/>
    <cellStyle name="20% - Ênfase1 13 3 2 8" xfId="184"/>
    <cellStyle name="20% - Ênfase1 13 3 2 9" xfId="185"/>
    <cellStyle name="20% - Ênfase1 13 3 3" xfId="186"/>
    <cellStyle name="20% - Ênfase1 13 3 4" xfId="187"/>
    <cellStyle name="20% - Ênfase1 13 3 5" xfId="188"/>
    <cellStyle name="20% - Ênfase1 13 3 6" xfId="189"/>
    <cellStyle name="20% - Ênfase1 13 3 7" xfId="190"/>
    <cellStyle name="20% - Ênfase1 13 3 8" xfId="191"/>
    <cellStyle name="20% - Ênfase1 13 3 9" xfId="192"/>
    <cellStyle name="20% - Ênfase1 13 4" xfId="193"/>
    <cellStyle name="20% - Ênfase1 13 4 10" xfId="194"/>
    <cellStyle name="20% - Ênfase1 13 4 11" xfId="195"/>
    <cellStyle name="20% - Ênfase1 13 4 12" xfId="196"/>
    <cellStyle name="20% - Ênfase1 13 4 2" xfId="197"/>
    <cellStyle name="20% - Ênfase1 13 4 3" xfId="198"/>
    <cellStyle name="20% - Ênfase1 13 4 4" xfId="199"/>
    <cellStyle name="20% - Ênfase1 13 4 5" xfId="200"/>
    <cellStyle name="20% - Ênfase1 13 4 6" xfId="201"/>
    <cellStyle name="20% - Ênfase1 13 4 7" xfId="202"/>
    <cellStyle name="20% - Ênfase1 13 4 8" xfId="203"/>
    <cellStyle name="20% - Ênfase1 13 4 9" xfId="204"/>
    <cellStyle name="20% - Ênfase1 13 5" xfId="205"/>
    <cellStyle name="20% - Ênfase1 13 6" xfId="206"/>
    <cellStyle name="20% - Ênfase1 13 7" xfId="207"/>
    <cellStyle name="20% - Ênfase1 13 8" xfId="208"/>
    <cellStyle name="20% - Ênfase1 13 9" xfId="209"/>
    <cellStyle name="20% - Ênfase1 14 2" xfId="210"/>
    <cellStyle name="20% - Ênfase1 15 2" xfId="211"/>
    <cellStyle name="20% - Ênfase1 16 2" xfId="212"/>
    <cellStyle name="20% - Ênfase1 17 2" xfId="213"/>
    <cellStyle name="20% - Ênfase1 2" xfId="214"/>
    <cellStyle name="20% - Ênfase1 2 2" xfId="215"/>
    <cellStyle name="20% - Ênfase1 2 2 2" xfId="216"/>
    <cellStyle name="20% - Ênfase1 2 3" xfId="217"/>
    <cellStyle name="20% - Ênfase1 2 3 2" xfId="218"/>
    <cellStyle name="20% - Ênfase1 2 4" xfId="219"/>
    <cellStyle name="20% - Ênfase1 2 5" xfId="220"/>
    <cellStyle name="20% - Ênfase1 2 5 10" xfId="221"/>
    <cellStyle name="20% - Ênfase1 2 5 11" xfId="222"/>
    <cellStyle name="20% - Ênfase1 2 5 12" xfId="223"/>
    <cellStyle name="20% - Ênfase1 2 5 13" xfId="224"/>
    <cellStyle name="20% - Ênfase1 2 5 14" xfId="225"/>
    <cellStyle name="20% - Ênfase1 2 5 2" xfId="226"/>
    <cellStyle name="20% - Ênfase1 2 5 2 10" xfId="227"/>
    <cellStyle name="20% - Ênfase1 2 5 2 11" xfId="228"/>
    <cellStyle name="20% - Ênfase1 2 5 2 12" xfId="229"/>
    <cellStyle name="20% - Ênfase1 2 5 2 13" xfId="230"/>
    <cellStyle name="20% - Ênfase1 2 5 2 2" xfId="231"/>
    <cellStyle name="20% - Ênfase1 2 5 2 2 10" xfId="232"/>
    <cellStyle name="20% - Ênfase1 2 5 2 2 11" xfId="233"/>
    <cellStyle name="20% - Ênfase1 2 5 2 2 12" xfId="234"/>
    <cellStyle name="20% - Ênfase1 2 5 2 2 2" xfId="235"/>
    <cellStyle name="20% - Ênfase1 2 5 2 2 3" xfId="236"/>
    <cellStyle name="20% - Ênfase1 2 5 2 2 4" xfId="237"/>
    <cellStyle name="20% - Ênfase1 2 5 2 2 5" xfId="238"/>
    <cellStyle name="20% - Ênfase1 2 5 2 2 6" xfId="239"/>
    <cellStyle name="20% - Ênfase1 2 5 2 2 7" xfId="240"/>
    <cellStyle name="20% - Ênfase1 2 5 2 2 8" xfId="241"/>
    <cellStyle name="20% - Ênfase1 2 5 2 2 9" xfId="242"/>
    <cellStyle name="20% - Ênfase1 2 5 2 3" xfId="243"/>
    <cellStyle name="20% - Ênfase1 2 5 2 4" xfId="244"/>
    <cellStyle name="20% - Ênfase1 2 5 2 5" xfId="245"/>
    <cellStyle name="20% - Ênfase1 2 5 2 6" xfId="246"/>
    <cellStyle name="20% - Ênfase1 2 5 2 7" xfId="247"/>
    <cellStyle name="20% - Ênfase1 2 5 2 8" xfId="248"/>
    <cellStyle name="20% - Ênfase1 2 5 2 9" xfId="249"/>
    <cellStyle name="20% - Ênfase1 2 5 3" xfId="250"/>
    <cellStyle name="20% - Ênfase1 2 5 3 10" xfId="251"/>
    <cellStyle name="20% - Ênfase1 2 5 3 11" xfId="252"/>
    <cellStyle name="20% - Ênfase1 2 5 3 12" xfId="253"/>
    <cellStyle name="20% - Ênfase1 2 5 3 2" xfId="254"/>
    <cellStyle name="20% - Ênfase1 2 5 3 3" xfId="255"/>
    <cellStyle name="20% - Ênfase1 2 5 3 4" xfId="256"/>
    <cellStyle name="20% - Ênfase1 2 5 3 5" xfId="257"/>
    <cellStyle name="20% - Ênfase1 2 5 3 6" xfId="258"/>
    <cellStyle name="20% - Ênfase1 2 5 3 7" xfId="259"/>
    <cellStyle name="20% - Ênfase1 2 5 3 8" xfId="260"/>
    <cellStyle name="20% - Ênfase1 2 5 3 9" xfId="261"/>
    <cellStyle name="20% - Ênfase1 2 5 4" xfId="262"/>
    <cellStyle name="20% - Ênfase1 2 5 5" xfId="263"/>
    <cellStyle name="20% - Ênfase1 2 5 6" xfId="264"/>
    <cellStyle name="20% - Ênfase1 2 5 7" xfId="265"/>
    <cellStyle name="20% - Ênfase1 2 5 8" xfId="266"/>
    <cellStyle name="20% - Ênfase1 2 5 9" xfId="267"/>
    <cellStyle name="20% - Ênfase1 3" xfId="268"/>
    <cellStyle name="20% - Ênfase1 3 2" xfId="269"/>
    <cellStyle name="20% - Ênfase1 3 2 10" xfId="270"/>
    <cellStyle name="20% - Ênfase1 3 2 11" xfId="271"/>
    <cellStyle name="20% - Ênfase1 3 2 12" xfId="272"/>
    <cellStyle name="20% - Ênfase1 3 2 13" xfId="273"/>
    <cellStyle name="20% - Ênfase1 3 2 14" xfId="274"/>
    <cellStyle name="20% - Ênfase1 3 2 15" xfId="275"/>
    <cellStyle name="20% - Ênfase1 3 2 2" xfId="276"/>
    <cellStyle name="20% - Ênfase1 3 2 3" xfId="277"/>
    <cellStyle name="20% - Ênfase1 3 2 3 10" xfId="278"/>
    <cellStyle name="20% - Ênfase1 3 2 3 11" xfId="279"/>
    <cellStyle name="20% - Ênfase1 3 2 3 12" xfId="280"/>
    <cellStyle name="20% - Ênfase1 3 2 3 13" xfId="281"/>
    <cellStyle name="20% - Ênfase1 3 2 3 2" xfId="282"/>
    <cellStyle name="20% - Ênfase1 3 2 3 2 10" xfId="283"/>
    <cellStyle name="20% - Ênfase1 3 2 3 2 11" xfId="284"/>
    <cellStyle name="20% - Ênfase1 3 2 3 2 12" xfId="285"/>
    <cellStyle name="20% - Ênfase1 3 2 3 2 2" xfId="286"/>
    <cellStyle name="20% - Ênfase1 3 2 3 2 3" xfId="287"/>
    <cellStyle name="20% - Ênfase1 3 2 3 2 4" xfId="288"/>
    <cellStyle name="20% - Ênfase1 3 2 3 2 5" xfId="289"/>
    <cellStyle name="20% - Ênfase1 3 2 3 2 6" xfId="290"/>
    <cellStyle name="20% - Ênfase1 3 2 3 2 7" xfId="291"/>
    <cellStyle name="20% - Ênfase1 3 2 3 2 8" xfId="292"/>
    <cellStyle name="20% - Ênfase1 3 2 3 2 9" xfId="293"/>
    <cellStyle name="20% - Ênfase1 3 2 3 3" xfId="294"/>
    <cellStyle name="20% - Ênfase1 3 2 3 4" xfId="295"/>
    <cellStyle name="20% - Ênfase1 3 2 3 5" xfId="296"/>
    <cellStyle name="20% - Ênfase1 3 2 3 6" xfId="297"/>
    <cellStyle name="20% - Ênfase1 3 2 3 7" xfId="298"/>
    <cellStyle name="20% - Ênfase1 3 2 3 8" xfId="299"/>
    <cellStyle name="20% - Ênfase1 3 2 3 9" xfId="300"/>
    <cellStyle name="20% - Ênfase1 3 2 4" xfId="301"/>
    <cellStyle name="20% - Ênfase1 3 2 4 10" xfId="302"/>
    <cellStyle name="20% - Ênfase1 3 2 4 11" xfId="303"/>
    <cellStyle name="20% - Ênfase1 3 2 4 12" xfId="304"/>
    <cellStyle name="20% - Ênfase1 3 2 4 2" xfId="305"/>
    <cellStyle name="20% - Ênfase1 3 2 4 3" xfId="306"/>
    <cellStyle name="20% - Ênfase1 3 2 4 4" xfId="307"/>
    <cellStyle name="20% - Ênfase1 3 2 4 5" xfId="308"/>
    <cellStyle name="20% - Ênfase1 3 2 4 6" xfId="309"/>
    <cellStyle name="20% - Ênfase1 3 2 4 7" xfId="310"/>
    <cellStyle name="20% - Ênfase1 3 2 4 8" xfId="311"/>
    <cellStyle name="20% - Ênfase1 3 2 4 9" xfId="312"/>
    <cellStyle name="20% - Ênfase1 3 2 5" xfId="313"/>
    <cellStyle name="20% - Ênfase1 3 2 6" xfId="314"/>
    <cellStyle name="20% - Ênfase1 3 2 7" xfId="315"/>
    <cellStyle name="20% - Ênfase1 3 2 8" xfId="316"/>
    <cellStyle name="20% - Ênfase1 3 2 9" xfId="317"/>
    <cellStyle name="20% - Ênfase1 3 3" xfId="318"/>
    <cellStyle name="20% - Ênfase1 3 4" xfId="319"/>
    <cellStyle name="20% - Ênfase1 3 4 10" xfId="320"/>
    <cellStyle name="20% - Ênfase1 3 4 11" xfId="321"/>
    <cellStyle name="20% - Ênfase1 3 4 12" xfId="322"/>
    <cellStyle name="20% - Ênfase1 3 4 13" xfId="323"/>
    <cellStyle name="20% - Ênfase1 3 4 14" xfId="324"/>
    <cellStyle name="20% - Ênfase1 3 4 2" xfId="325"/>
    <cellStyle name="20% - Ênfase1 3 4 2 10" xfId="326"/>
    <cellStyle name="20% - Ênfase1 3 4 2 11" xfId="327"/>
    <cellStyle name="20% - Ênfase1 3 4 2 12" xfId="328"/>
    <cellStyle name="20% - Ênfase1 3 4 2 13" xfId="329"/>
    <cellStyle name="20% - Ênfase1 3 4 2 2" xfId="330"/>
    <cellStyle name="20% - Ênfase1 3 4 2 2 10" xfId="331"/>
    <cellStyle name="20% - Ênfase1 3 4 2 2 11" xfId="332"/>
    <cellStyle name="20% - Ênfase1 3 4 2 2 12" xfId="333"/>
    <cellStyle name="20% - Ênfase1 3 4 2 2 2" xfId="334"/>
    <cellStyle name="20% - Ênfase1 3 4 2 2 3" xfId="335"/>
    <cellStyle name="20% - Ênfase1 3 4 2 2 4" xfId="336"/>
    <cellStyle name="20% - Ênfase1 3 4 2 2 5" xfId="337"/>
    <cellStyle name="20% - Ênfase1 3 4 2 2 6" xfId="338"/>
    <cellStyle name="20% - Ênfase1 3 4 2 2 7" xfId="339"/>
    <cellStyle name="20% - Ênfase1 3 4 2 2 8" xfId="340"/>
    <cellStyle name="20% - Ênfase1 3 4 2 2 9" xfId="341"/>
    <cellStyle name="20% - Ênfase1 3 4 2 3" xfId="342"/>
    <cellStyle name="20% - Ênfase1 3 4 2 4" xfId="343"/>
    <cellStyle name="20% - Ênfase1 3 4 2 5" xfId="344"/>
    <cellStyle name="20% - Ênfase1 3 4 2 6" xfId="345"/>
    <cellStyle name="20% - Ênfase1 3 4 2 7" xfId="346"/>
    <cellStyle name="20% - Ênfase1 3 4 2 8" xfId="347"/>
    <cellStyle name="20% - Ênfase1 3 4 2 9" xfId="348"/>
    <cellStyle name="20% - Ênfase1 3 4 3" xfId="349"/>
    <cellStyle name="20% - Ênfase1 3 4 3 10" xfId="350"/>
    <cellStyle name="20% - Ênfase1 3 4 3 11" xfId="351"/>
    <cellStyle name="20% - Ênfase1 3 4 3 12" xfId="352"/>
    <cellStyle name="20% - Ênfase1 3 4 3 2" xfId="353"/>
    <cellStyle name="20% - Ênfase1 3 4 3 3" xfId="354"/>
    <cellStyle name="20% - Ênfase1 3 4 3 4" xfId="355"/>
    <cellStyle name="20% - Ênfase1 3 4 3 5" xfId="356"/>
    <cellStyle name="20% - Ênfase1 3 4 3 6" xfId="357"/>
    <cellStyle name="20% - Ênfase1 3 4 3 7" xfId="358"/>
    <cellStyle name="20% - Ênfase1 3 4 3 8" xfId="359"/>
    <cellStyle name="20% - Ênfase1 3 4 3 9" xfId="360"/>
    <cellStyle name="20% - Ênfase1 3 4 4" xfId="361"/>
    <cellStyle name="20% - Ênfase1 3 4 5" xfId="362"/>
    <cellStyle name="20% - Ênfase1 3 4 6" xfId="363"/>
    <cellStyle name="20% - Ênfase1 3 4 7" xfId="364"/>
    <cellStyle name="20% - Ênfase1 3 4 8" xfId="365"/>
    <cellStyle name="20% - Ênfase1 3 4 9" xfId="366"/>
    <cellStyle name="20% - Ênfase1 4" xfId="367"/>
    <cellStyle name="20% - Ênfase1 4 2" xfId="368"/>
    <cellStyle name="20% - Ênfase1 4 3" xfId="369"/>
    <cellStyle name="20% - Ênfase1 4 4" xfId="370"/>
    <cellStyle name="20% - Ênfase1 4 4 10" xfId="371"/>
    <cellStyle name="20% - Ênfase1 4 4 11" xfId="372"/>
    <cellStyle name="20% - Ênfase1 4 4 12" xfId="373"/>
    <cellStyle name="20% - Ênfase1 4 4 13" xfId="374"/>
    <cellStyle name="20% - Ênfase1 4 4 14" xfId="375"/>
    <cellStyle name="20% - Ênfase1 4 4 2" xfId="376"/>
    <cellStyle name="20% - Ênfase1 4 4 2 10" xfId="377"/>
    <cellStyle name="20% - Ênfase1 4 4 2 11" xfId="378"/>
    <cellStyle name="20% - Ênfase1 4 4 2 12" xfId="379"/>
    <cellStyle name="20% - Ênfase1 4 4 2 13" xfId="380"/>
    <cellStyle name="20% - Ênfase1 4 4 2 2" xfId="381"/>
    <cellStyle name="20% - Ênfase1 4 4 2 2 10" xfId="382"/>
    <cellStyle name="20% - Ênfase1 4 4 2 2 11" xfId="383"/>
    <cellStyle name="20% - Ênfase1 4 4 2 2 12" xfId="384"/>
    <cellStyle name="20% - Ênfase1 4 4 2 2 2" xfId="385"/>
    <cellStyle name="20% - Ênfase1 4 4 2 2 3" xfId="386"/>
    <cellStyle name="20% - Ênfase1 4 4 2 2 4" xfId="387"/>
    <cellStyle name="20% - Ênfase1 4 4 2 2 5" xfId="388"/>
    <cellStyle name="20% - Ênfase1 4 4 2 2 6" xfId="389"/>
    <cellStyle name="20% - Ênfase1 4 4 2 2 7" xfId="390"/>
    <cellStyle name="20% - Ênfase1 4 4 2 2 8" xfId="391"/>
    <cellStyle name="20% - Ênfase1 4 4 2 2 9" xfId="392"/>
    <cellStyle name="20% - Ênfase1 4 4 2 3" xfId="393"/>
    <cellStyle name="20% - Ênfase1 4 4 2 4" xfId="394"/>
    <cellStyle name="20% - Ênfase1 4 4 2 5" xfId="395"/>
    <cellStyle name="20% - Ênfase1 4 4 2 6" xfId="396"/>
    <cellStyle name="20% - Ênfase1 4 4 2 7" xfId="397"/>
    <cellStyle name="20% - Ênfase1 4 4 2 8" xfId="398"/>
    <cellStyle name="20% - Ênfase1 4 4 2 9" xfId="399"/>
    <cellStyle name="20% - Ênfase1 4 4 3" xfId="400"/>
    <cellStyle name="20% - Ênfase1 4 4 3 10" xfId="401"/>
    <cellStyle name="20% - Ênfase1 4 4 3 11" xfId="402"/>
    <cellStyle name="20% - Ênfase1 4 4 3 12" xfId="403"/>
    <cellStyle name="20% - Ênfase1 4 4 3 2" xfId="404"/>
    <cellStyle name="20% - Ênfase1 4 4 3 3" xfId="405"/>
    <cellStyle name="20% - Ênfase1 4 4 3 4" xfId="406"/>
    <cellStyle name="20% - Ênfase1 4 4 3 5" xfId="407"/>
    <cellStyle name="20% - Ênfase1 4 4 3 6" xfId="408"/>
    <cellStyle name="20% - Ênfase1 4 4 3 7" xfId="409"/>
    <cellStyle name="20% - Ênfase1 4 4 3 8" xfId="410"/>
    <cellStyle name="20% - Ênfase1 4 4 3 9" xfId="411"/>
    <cellStyle name="20% - Ênfase1 4 4 4" xfId="412"/>
    <cellStyle name="20% - Ênfase1 4 4 5" xfId="413"/>
    <cellStyle name="20% - Ênfase1 4 4 6" xfId="414"/>
    <cellStyle name="20% - Ênfase1 4 4 7" xfId="415"/>
    <cellStyle name="20% - Ênfase1 4 4 8" xfId="416"/>
    <cellStyle name="20% - Ênfase1 4 4 9" xfId="417"/>
    <cellStyle name="20% - Ênfase1 5" xfId="418"/>
    <cellStyle name="20% - Ênfase1 5 2" xfId="419"/>
    <cellStyle name="20% - Ênfase1 5 3" xfId="420"/>
    <cellStyle name="20% - Ênfase1 5 4" xfId="421"/>
    <cellStyle name="20% - Ênfase1 5 4 10" xfId="422"/>
    <cellStyle name="20% - Ênfase1 5 4 11" xfId="423"/>
    <cellStyle name="20% - Ênfase1 5 4 12" xfId="424"/>
    <cellStyle name="20% - Ênfase1 5 4 13" xfId="425"/>
    <cellStyle name="20% - Ênfase1 5 4 14" xfId="426"/>
    <cellStyle name="20% - Ênfase1 5 4 2" xfId="427"/>
    <cellStyle name="20% - Ênfase1 5 4 2 10" xfId="428"/>
    <cellStyle name="20% - Ênfase1 5 4 2 11" xfId="429"/>
    <cellStyle name="20% - Ênfase1 5 4 2 12" xfId="430"/>
    <cellStyle name="20% - Ênfase1 5 4 2 13" xfId="431"/>
    <cellStyle name="20% - Ênfase1 5 4 2 2" xfId="432"/>
    <cellStyle name="20% - Ênfase1 5 4 2 2 10" xfId="433"/>
    <cellStyle name="20% - Ênfase1 5 4 2 2 11" xfId="434"/>
    <cellStyle name="20% - Ênfase1 5 4 2 2 12" xfId="435"/>
    <cellStyle name="20% - Ênfase1 5 4 2 2 2" xfId="436"/>
    <cellStyle name="20% - Ênfase1 5 4 2 2 3" xfId="437"/>
    <cellStyle name="20% - Ênfase1 5 4 2 2 4" xfId="438"/>
    <cellStyle name="20% - Ênfase1 5 4 2 2 5" xfId="439"/>
    <cellStyle name="20% - Ênfase1 5 4 2 2 6" xfId="440"/>
    <cellStyle name="20% - Ênfase1 5 4 2 2 7" xfId="441"/>
    <cellStyle name="20% - Ênfase1 5 4 2 2 8" xfId="442"/>
    <cellStyle name="20% - Ênfase1 5 4 2 2 9" xfId="443"/>
    <cellStyle name="20% - Ênfase1 5 4 2 3" xfId="444"/>
    <cellStyle name="20% - Ênfase1 5 4 2 4" xfId="445"/>
    <cellStyle name="20% - Ênfase1 5 4 2 5" xfId="446"/>
    <cellStyle name="20% - Ênfase1 5 4 2 6" xfId="447"/>
    <cellStyle name="20% - Ênfase1 5 4 2 7" xfId="448"/>
    <cellStyle name="20% - Ênfase1 5 4 2 8" xfId="449"/>
    <cellStyle name="20% - Ênfase1 5 4 2 9" xfId="450"/>
    <cellStyle name="20% - Ênfase1 5 4 3" xfId="451"/>
    <cellStyle name="20% - Ênfase1 5 4 3 10" xfId="452"/>
    <cellStyle name="20% - Ênfase1 5 4 3 11" xfId="453"/>
    <cellStyle name="20% - Ênfase1 5 4 3 12" xfId="454"/>
    <cellStyle name="20% - Ênfase1 5 4 3 2" xfId="455"/>
    <cellStyle name="20% - Ênfase1 5 4 3 3" xfId="456"/>
    <cellStyle name="20% - Ênfase1 5 4 3 4" xfId="457"/>
    <cellStyle name="20% - Ênfase1 5 4 3 5" xfId="458"/>
    <cellStyle name="20% - Ênfase1 5 4 3 6" xfId="459"/>
    <cellStyle name="20% - Ênfase1 5 4 3 7" xfId="460"/>
    <cellStyle name="20% - Ênfase1 5 4 3 8" xfId="461"/>
    <cellStyle name="20% - Ênfase1 5 4 3 9" xfId="462"/>
    <cellStyle name="20% - Ênfase1 5 4 4" xfId="463"/>
    <cellStyle name="20% - Ênfase1 5 4 5" xfId="464"/>
    <cellStyle name="20% - Ênfase1 5 4 6" xfId="465"/>
    <cellStyle name="20% - Ênfase1 5 4 7" xfId="466"/>
    <cellStyle name="20% - Ênfase1 5 4 8" xfId="467"/>
    <cellStyle name="20% - Ênfase1 5 4 9" xfId="468"/>
    <cellStyle name="20% - Ênfase1 6" xfId="469"/>
    <cellStyle name="20% - Ênfase1 6 2" xfId="470"/>
    <cellStyle name="20% - Ênfase1 6 3" xfId="471"/>
    <cellStyle name="20% - Ênfase1 6 4" xfId="472"/>
    <cellStyle name="20% - Ênfase1 6 4 10" xfId="473"/>
    <cellStyle name="20% - Ênfase1 6 4 11" xfId="474"/>
    <cellStyle name="20% - Ênfase1 6 4 12" xfId="475"/>
    <cellStyle name="20% - Ênfase1 6 4 13" xfId="476"/>
    <cellStyle name="20% - Ênfase1 6 4 14" xfId="477"/>
    <cellStyle name="20% - Ênfase1 6 4 2" xfId="478"/>
    <cellStyle name="20% - Ênfase1 6 4 2 10" xfId="479"/>
    <cellStyle name="20% - Ênfase1 6 4 2 11" xfId="480"/>
    <cellStyle name="20% - Ênfase1 6 4 2 12" xfId="481"/>
    <cellStyle name="20% - Ênfase1 6 4 2 13" xfId="482"/>
    <cellStyle name="20% - Ênfase1 6 4 2 2" xfId="483"/>
    <cellStyle name="20% - Ênfase1 6 4 2 2 10" xfId="484"/>
    <cellStyle name="20% - Ênfase1 6 4 2 2 11" xfId="485"/>
    <cellStyle name="20% - Ênfase1 6 4 2 2 12" xfId="486"/>
    <cellStyle name="20% - Ênfase1 6 4 2 2 2" xfId="487"/>
    <cellStyle name="20% - Ênfase1 6 4 2 2 3" xfId="488"/>
    <cellStyle name="20% - Ênfase1 6 4 2 2 4" xfId="489"/>
    <cellStyle name="20% - Ênfase1 6 4 2 2 5" xfId="490"/>
    <cellStyle name="20% - Ênfase1 6 4 2 2 6" xfId="491"/>
    <cellStyle name="20% - Ênfase1 6 4 2 2 7" xfId="492"/>
    <cellStyle name="20% - Ênfase1 6 4 2 2 8" xfId="493"/>
    <cellStyle name="20% - Ênfase1 6 4 2 2 9" xfId="494"/>
    <cellStyle name="20% - Ênfase1 6 4 2 3" xfId="495"/>
    <cellStyle name="20% - Ênfase1 6 4 2 4" xfId="496"/>
    <cellStyle name="20% - Ênfase1 6 4 2 5" xfId="497"/>
    <cellStyle name="20% - Ênfase1 6 4 2 6" xfId="498"/>
    <cellStyle name="20% - Ênfase1 6 4 2 7" xfId="499"/>
    <cellStyle name="20% - Ênfase1 6 4 2 8" xfId="500"/>
    <cellStyle name="20% - Ênfase1 6 4 2 9" xfId="501"/>
    <cellStyle name="20% - Ênfase1 6 4 3" xfId="502"/>
    <cellStyle name="20% - Ênfase1 6 4 3 10" xfId="503"/>
    <cellStyle name="20% - Ênfase1 6 4 3 11" xfId="504"/>
    <cellStyle name="20% - Ênfase1 6 4 3 12" xfId="505"/>
    <cellStyle name="20% - Ênfase1 6 4 3 2" xfId="506"/>
    <cellStyle name="20% - Ênfase1 6 4 3 3" xfId="507"/>
    <cellStyle name="20% - Ênfase1 6 4 3 4" xfId="508"/>
    <cellStyle name="20% - Ênfase1 6 4 3 5" xfId="509"/>
    <cellStyle name="20% - Ênfase1 6 4 3 6" xfId="510"/>
    <cellStyle name="20% - Ênfase1 6 4 3 7" xfId="511"/>
    <cellStyle name="20% - Ênfase1 6 4 3 8" xfId="512"/>
    <cellStyle name="20% - Ênfase1 6 4 3 9" xfId="513"/>
    <cellStyle name="20% - Ênfase1 6 4 4" xfId="514"/>
    <cellStyle name="20% - Ênfase1 6 4 5" xfId="515"/>
    <cellStyle name="20% - Ênfase1 6 4 6" xfId="516"/>
    <cellStyle name="20% - Ênfase1 6 4 7" xfId="517"/>
    <cellStyle name="20% - Ênfase1 6 4 8" xfId="518"/>
    <cellStyle name="20% - Ênfase1 6 4 9" xfId="519"/>
    <cellStyle name="20% - Ênfase1 7" xfId="520"/>
    <cellStyle name="20% - Ênfase1 7 10" xfId="521"/>
    <cellStyle name="20% - Ênfase1 7 11" xfId="522"/>
    <cellStyle name="20% - Ênfase1 7 12" xfId="523"/>
    <cellStyle name="20% - Ênfase1 7 13" xfId="524"/>
    <cellStyle name="20% - Ênfase1 7 14" xfId="525"/>
    <cellStyle name="20% - Ênfase1 7 15" xfId="526"/>
    <cellStyle name="20% - Ênfase1 7 16" xfId="527"/>
    <cellStyle name="20% - Ênfase1 7 2" xfId="528"/>
    <cellStyle name="20% - Ênfase1 7 3" xfId="529"/>
    <cellStyle name="20% - Ênfase1 7 4" xfId="530"/>
    <cellStyle name="20% - Ênfase1 7 4 10" xfId="531"/>
    <cellStyle name="20% - Ênfase1 7 4 11" xfId="532"/>
    <cellStyle name="20% - Ênfase1 7 4 12" xfId="533"/>
    <cellStyle name="20% - Ênfase1 7 4 13" xfId="534"/>
    <cellStyle name="20% - Ênfase1 7 4 2" xfId="535"/>
    <cellStyle name="20% - Ênfase1 7 4 2 10" xfId="536"/>
    <cellStyle name="20% - Ênfase1 7 4 2 11" xfId="537"/>
    <cellStyle name="20% - Ênfase1 7 4 2 12" xfId="538"/>
    <cellStyle name="20% - Ênfase1 7 4 2 2" xfId="539"/>
    <cellStyle name="20% - Ênfase1 7 4 2 3" xfId="540"/>
    <cellStyle name="20% - Ênfase1 7 4 2 4" xfId="541"/>
    <cellStyle name="20% - Ênfase1 7 4 2 5" xfId="542"/>
    <cellStyle name="20% - Ênfase1 7 4 2 6" xfId="543"/>
    <cellStyle name="20% - Ênfase1 7 4 2 7" xfId="544"/>
    <cellStyle name="20% - Ênfase1 7 4 2 8" xfId="545"/>
    <cellStyle name="20% - Ênfase1 7 4 2 9" xfId="546"/>
    <cellStyle name="20% - Ênfase1 7 4 3" xfId="547"/>
    <cellStyle name="20% - Ênfase1 7 4 4" xfId="548"/>
    <cellStyle name="20% - Ênfase1 7 4 5" xfId="549"/>
    <cellStyle name="20% - Ênfase1 7 4 6" xfId="550"/>
    <cellStyle name="20% - Ênfase1 7 4 7" xfId="551"/>
    <cellStyle name="20% - Ênfase1 7 4 8" xfId="552"/>
    <cellStyle name="20% - Ênfase1 7 4 9" xfId="553"/>
    <cellStyle name="20% - Ênfase1 7 5" xfId="554"/>
    <cellStyle name="20% - Ênfase1 7 5 10" xfId="555"/>
    <cellStyle name="20% - Ênfase1 7 5 11" xfId="556"/>
    <cellStyle name="20% - Ênfase1 7 5 12" xfId="557"/>
    <cellStyle name="20% - Ênfase1 7 5 2" xfId="558"/>
    <cellStyle name="20% - Ênfase1 7 5 3" xfId="559"/>
    <cellStyle name="20% - Ênfase1 7 5 4" xfId="560"/>
    <cellStyle name="20% - Ênfase1 7 5 5" xfId="561"/>
    <cellStyle name="20% - Ênfase1 7 5 6" xfId="562"/>
    <cellStyle name="20% - Ênfase1 7 5 7" xfId="563"/>
    <cellStyle name="20% - Ênfase1 7 5 8" xfId="564"/>
    <cellStyle name="20% - Ênfase1 7 5 9" xfId="565"/>
    <cellStyle name="20% - Ênfase1 7 6" xfId="566"/>
    <cellStyle name="20% - Ênfase1 7 7" xfId="567"/>
    <cellStyle name="20% - Ênfase1 7 8" xfId="568"/>
    <cellStyle name="20% - Ênfase1 7 9" xfId="569"/>
    <cellStyle name="20% - Ênfase1 8" xfId="570"/>
    <cellStyle name="20% - Ênfase1 8 2" xfId="571"/>
    <cellStyle name="20% - Ênfase1 9" xfId="572"/>
    <cellStyle name="20% - Ênfase1 9 2" xfId="573"/>
    <cellStyle name="20% - Ênfase2 10" xfId="574"/>
    <cellStyle name="20% - Ênfase2 10 10" xfId="575"/>
    <cellStyle name="20% - Ênfase2 10 11" xfId="576"/>
    <cellStyle name="20% - Ênfase2 10 12" xfId="577"/>
    <cellStyle name="20% - Ênfase2 10 13" xfId="578"/>
    <cellStyle name="20% - Ênfase2 10 14" xfId="579"/>
    <cellStyle name="20% - Ênfase2 10 15" xfId="580"/>
    <cellStyle name="20% - Ênfase2 10 2" xfId="581"/>
    <cellStyle name="20% - Ênfase2 10 3" xfId="582"/>
    <cellStyle name="20% - Ênfase2 10 3 10" xfId="583"/>
    <cellStyle name="20% - Ênfase2 10 3 11" xfId="584"/>
    <cellStyle name="20% - Ênfase2 10 3 12" xfId="585"/>
    <cellStyle name="20% - Ênfase2 10 3 13" xfId="586"/>
    <cellStyle name="20% - Ênfase2 10 3 2" xfId="587"/>
    <cellStyle name="20% - Ênfase2 10 3 2 10" xfId="588"/>
    <cellStyle name="20% - Ênfase2 10 3 2 11" xfId="589"/>
    <cellStyle name="20% - Ênfase2 10 3 2 12" xfId="590"/>
    <cellStyle name="20% - Ênfase2 10 3 2 2" xfId="591"/>
    <cellStyle name="20% - Ênfase2 10 3 2 3" xfId="592"/>
    <cellStyle name="20% - Ênfase2 10 3 2 4" xfId="593"/>
    <cellStyle name="20% - Ênfase2 10 3 2 5" xfId="594"/>
    <cellStyle name="20% - Ênfase2 10 3 2 6" xfId="595"/>
    <cellStyle name="20% - Ênfase2 10 3 2 7" xfId="596"/>
    <cellStyle name="20% - Ênfase2 10 3 2 8" xfId="597"/>
    <cellStyle name="20% - Ênfase2 10 3 2 9" xfId="598"/>
    <cellStyle name="20% - Ênfase2 10 3 3" xfId="599"/>
    <cellStyle name="20% - Ênfase2 10 3 4" xfId="600"/>
    <cellStyle name="20% - Ênfase2 10 3 5" xfId="601"/>
    <cellStyle name="20% - Ênfase2 10 3 6" xfId="602"/>
    <cellStyle name="20% - Ênfase2 10 3 7" xfId="603"/>
    <cellStyle name="20% - Ênfase2 10 3 8" xfId="604"/>
    <cellStyle name="20% - Ênfase2 10 3 9" xfId="605"/>
    <cellStyle name="20% - Ênfase2 10 4" xfId="606"/>
    <cellStyle name="20% - Ênfase2 10 4 10" xfId="607"/>
    <cellStyle name="20% - Ênfase2 10 4 11" xfId="608"/>
    <cellStyle name="20% - Ênfase2 10 4 12" xfId="609"/>
    <cellStyle name="20% - Ênfase2 10 4 2" xfId="610"/>
    <cellStyle name="20% - Ênfase2 10 4 3" xfId="611"/>
    <cellStyle name="20% - Ênfase2 10 4 4" xfId="612"/>
    <cellStyle name="20% - Ênfase2 10 4 5" xfId="613"/>
    <cellStyle name="20% - Ênfase2 10 4 6" xfId="614"/>
    <cellStyle name="20% - Ênfase2 10 4 7" xfId="615"/>
    <cellStyle name="20% - Ênfase2 10 4 8" xfId="616"/>
    <cellStyle name="20% - Ênfase2 10 4 9" xfId="617"/>
    <cellStyle name="20% - Ênfase2 10 5" xfId="618"/>
    <cellStyle name="20% - Ênfase2 10 6" xfId="619"/>
    <cellStyle name="20% - Ênfase2 10 7" xfId="620"/>
    <cellStyle name="20% - Ênfase2 10 8" xfId="621"/>
    <cellStyle name="20% - Ênfase2 10 9" xfId="622"/>
    <cellStyle name="20% - Ênfase2 11" xfId="623"/>
    <cellStyle name="20% - Ênfase2 11 10" xfId="624"/>
    <cellStyle name="20% - Ênfase2 11 11" xfId="625"/>
    <cellStyle name="20% - Ênfase2 11 12" xfId="626"/>
    <cellStyle name="20% - Ênfase2 11 13" xfId="627"/>
    <cellStyle name="20% - Ênfase2 11 14" xfId="628"/>
    <cellStyle name="20% - Ênfase2 11 15" xfId="629"/>
    <cellStyle name="20% - Ênfase2 11 2" xfId="630"/>
    <cellStyle name="20% - Ênfase2 11 3" xfId="631"/>
    <cellStyle name="20% - Ênfase2 11 3 10" xfId="632"/>
    <cellStyle name="20% - Ênfase2 11 3 11" xfId="633"/>
    <cellStyle name="20% - Ênfase2 11 3 12" xfId="634"/>
    <cellStyle name="20% - Ênfase2 11 3 13" xfId="635"/>
    <cellStyle name="20% - Ênfase2 11 3 2" xfId="636"/>
    <cellStyle name="20% - Ênfase2 11 3 2 10" xfId="637"/>
    <cellStyle name="20% - Ênfase2 11 3 2 11" xfId="638"/>
    <cellStyle name="20% - Ênfase2 11 3 2 12" xfId="639"/>
    <cellStyle name="20% - Ênfase2 11 3 2 2" xfId="640"/>
    <cellStyle name="20% - Ênfase2 11 3 2 3" xfId="641"/>
    <cellStyle name="20% - Ênfase2 11 3 2 4" xfId="642"/>
    <cellStyle name="20% - Ênfase2 11 3 2 5" xfId="643"/>
    <cellStyle name="20% - Ênfase2 11 3 2 6" xfId="644"/>
    <cellStyle name="20% - Ênfase2 11 3 2 7" xfId="645"/>
    <cellStyle name="20% - Ênfase2 11 3 2 8" xfId="646"/>
    <cellStyle name="20% - Ênfase2 11 3 2 9" xfId="647"/>
    <cellStyle name="20% - Ênfase2 11 3 3" xfId="648"/>
    <cellStyle name="20% - Ênfase2 11 3 4" xfId="649"/>
    <cellStyle name="20% - Ênfase2 11 3 5" xfId="650"/>
    <cellStyle name="20% - Ênfase2 11 3 6" xfId="651"/>
    <cellStyle name="20% - Ênfase2 11 3 7" xfId="652"/>
    <cellStyle name="20% - Ênfase2 11 3 8" xfId="653"/>
    <cellStyle name="20% - Ênfase2 11 3 9" xfId="654"/>
    <cellStyle name="20% - Ênfase2 11 4" xfId="655"/>
    <cellStyle name="20% - Ênfase2 11 4 10" xfId="656"/>
    <cellStyle name="20% - Ênfase2 11 4 11" xfId="657"/>
    <cellStyle name="20% - Ênfase2 11 4 12" xfId="658"/>
    <cellStyle name="20% - Ênfase2 11 4 2" xfId="659"/>
    <cellStyle name="20% - Ênfase2 11 4 3" xfId="660"/>
    <cellStyle name="20% - Ênfase2 11 4 4" xfId="661"/>
    <cellStyle name="20% - Ênfase2 11 4 5" xfId="662"/>
    <cellStyle name="20% - Ênfase2 11 4 6" xfId="663"/>
    <cellStyle name="20% - Ênfase2 11 4 7" xfId="664"/>
    <cellStyle name="20% - Ênfase2 11 4 8" xfId="665"/>
    <cellStyle name="20% - Ênfase2 11 4 9" xfId="666"/>
    <cellStyle name="20% - Ênfase2 11 5" xfId="667"/>
    <cellStyle name="20% - Ênfase2 11 6" xfId="668"/>
    <cellStyle name="20% - Ênfase2 11 7" xfId="669"/>
    <cellStyle name="20% - Ênfase2 11 8" xfId="670"/>
    <cellStyle name="20% - Ênfase2 11 9" xfId="671"/>
    <cellStyle name="20% - Ênfase2 12" xfId="672"/>
    <cellStyle name="20% - Ênfase2 12 10" xfId="673"/>
    <cellStyle name="20% - Ênfase2 12 11" xfId="674"/>
    <cellStyle name="20% - Ênfase2 12 12" xfId="675"/>
    <cellStyle name="20% - Ênfase2 12 13" xfId="676"/>
    <cellStyle name="20% - Ênfase2 12 14" xfId="677"/>
    <cellStyle name="20% - Ênfase2 12 15" xfId="678"/>
    <cellStyle name="20% - Ênfase2 12 2" xfId="679"/>
    <cellStyle name="20% - Ênfase2 12 3" xfId="680"/>
    <cellStyle name="20% - Ênfase2 12 3 10" xfId="681"/>
    <cellStyle name="20% - Ênfase2 12 3 11" xfId="682"/>
    <cellStyle name="20% - Ênfase2 12 3 12" xfId="683"/>
    <cellStyle name="20% - Ênfase2 12 3 13" xfId="684"/>
    <cellStyle name="20% - Ênfase2 12 3 2" xfId="685"/>
    <cellStyle name="20% - Ênfase2 12 3 2 10" xfId="686"/>
    <cellStyle name="20% - Ênfase2 12 3 2 11" xfId="687"/>
    <cellStyle name="20% - Ênfase2 12 3 2 12" xfId="688"/>
    <cellStyle name="20% - Ênfase2 12 3 2 2" xfId="689"/>
    <cellStyle name="20% - Ênfase2 12 3 2 3" xfId="690"/>
    <cellStyle name="20% - Ênfase2 12 3 2 4" xfId="691"/>
    <cellStyle name="20% - Ênfase2 12 3 2 5" xfId="692"/>
    <cellStyle name="20% - Ênfase2 12 3 2 6" xfId="693"/>
    <cellStyle name="20% - Ênfase2 12 3 2 7" xfId="694"/>
    <cellStyle name="20% - Ênfase2 12 3 2 8" xfId="695"/>
    <cellStyle name="20% - Ênfase2 12 3 2 9" xfId="696"/>
    <cellStyle name="20% - Ênfase2 12 3 3" xfId="697"/>
    <cellStyle name="20% - Ênfase2 12 3 4" xfId="698"/>
    <cellStyle name="20% - Ênfase2 12 3 5" xfId="699"/>
    <cellStyle name="20% - Ênfase2 12 3 6" xfId="700"/>
    <cellStyle name="20% - Ênfase2 12 3 7" xfId="701"/>
    <cellStyle name="20% - Ênfase2 12 3 8" xfId="702"/>
    <cellStyle name="20% - Ênfase2 12 3 9" xfId="703"/>
    <cellStyle name="20% - Ênfase2 12 4" xfId="704"/>
    <cellStyle name="20% - Ênfase2 12 4 10" xfId="705"/>
    <cellStyle name="20% - Ênfase2 12 4 11" xfId="706"/>
    <cellStyle name="20% - Ênfase2 12 4 12" xfId="707"/>
    <cellStyle name="20% - Ênfase2 12 4 2" xfId="708"/>
    <cellStyle name="20% - Ênfase2 12 4 3" xfId="709"/>
    <cellStyle name="20% - Ênfase2 12 4 4" xfId="710"/>
    <cellStyle name="20% - Ênfase2 12 4 5" xfId="711"/>
    <cellStyle name="20% - Ênfase2 12 4 6" xfId="712"/>
    <cellStyle name="20% - Ênfase2 12 4 7" xfId="713"/>
    <cellStyle name="20% - Ênfase2 12 4 8" xfId="714"/>
    <cellStyle name="20% - Ênfase2 12 4 9" xfId="715"/>
    <cellStyle name="20% - Ênfase2 12 5" xfId="716"/>
    <cellStyle name="20% - Ênfase2 12 6" xfId="717"/>
    <cellStyle name="20% - Ênfase2 12 7" xfId="718"/>
    <cellStyle name="20% - Ênfase2 12 8" xfId="719"/>
    <cellStyle name="20% - Ênfase2 12 9" xfId="720"/>
    <cellStyle name="20% - Ênfase2 13" xfId="721"/>
    <cellStyle name="20% - Ênfase2 13 10" xfId="722"/>
    <cellStyle name="20% - Ênfase2 13 11" xfId="723"/>
    <cellStyle name="20% - Ênfase2 13 12" xfId="724"/>
    <cellStyle name="20% - Ênfase2 13 13" xfId="725"/>
    <cellStyle name="20% - Ênfase2 13 14" xfId="726"/>
    <cellStyle name="20% - Ênfase2 13 15" xfId="727"/>
    <cellStyle name="20% - Ênfase2 13 2" xfId="728"/>
    <cellStyle name="20% - Ênfase2 13 3" xfId="729"/>
    <cellStyle name="20% - Ênfase2 13 3 10" xfId="730"/>
    <cellStyle name="20% - Ênfase2 13 3 11" xfId="731"/>
    <cellStyle name="20% - Ênfase2 13 3 12" xfId="732"/>
    <cellStyle name="20% - Ênfase2 13 3 13" xfId="733"/>
    <cellStyle name="20% - Ênfase2 13 3 2" xfId="734"/>
    <cellStyle name="20% - Ênfase2 13 3 2 10" xfId="735"/>
    <cellStyle name="20% - Ênfase2 13 3 2 11" xfId="736"/>
    <cellStyle name="20% - Ênfase2 13 3 2 12" xfId="737"/>
    <cellStyle name="20% - Ênfase2 13 3 2 2" xfId="738"/>
    <cellStyle name="20% - Ênfase2 13 3 2 3" xfId="739"/>
    <cellStyle name="20% - Ênfase2 13 3 2 4" xfId="740"/>
    <cellStyle name="20% - Ênfase2 13 3 2 5" xfId="741"/>
    <cellStyle name="20% - Ênfase2 13 3 2 6" xfId="742"/>
    <cellStyle name="20% - Ênfase2 13 3 2 7" xfId="743"/>
    <cellStyle name="20% - Ênfase2 13 3 2 8" xfId="744"/>
    <cellStyle name="20% - Ênfase2 13 3 2 9" xfId="745"/>
    <cellStyle name="20% - Ênfase2 13 3 3" xfId="746"/>
    <cellStyle name="20% - Ênfase2 13 3 4" xfId="747"/>
    <cellStyle name="20% - Ênfase2 13 3 5" xfId="748"/>
    <cellStyle name="20% - Ênfase2 13 3 6" xfId="749"/>
    <cellStyle name="20% - Ênfase2 13 3 7" xfId="750"/>
    <cellStyle name="20% - Ênfase2 13 3 8" xfId="751"/>
    <cellStyle name="20% - Ênfase2 13 3 9" xfId="752"/>
    <cellStyle name="20% - Ênfase2 13 4" xfId="753"/>
    <cellStyle name="20% - Ênfase2 13 4 10" xfId="754"/>
    <cellStyle name="20% - Ênfase2 13 4 11" xfId="755"/>
    <cellStyle name="20% - Ênfase2 13 4 12" xfId="756"/>
    <cellStyle name="20% - Ênfase2 13 4 2" xfId="757"/>
    <cellStyle name="20% - Ênfase2 13 4 3" xfId="758"/>
    <cellStyle name="20% - Ênfase2 13 4 4" xfId="759"/>
    <cellStyle name="20% - Ênfase2 13 4 5" xfId="760"/>
    <cellStyle name="20% - Ênfase2 13 4 6" xfId="761"/>
    <cellStyle name="20% - Ênfase2 13 4 7" xfId="762"/>
    <cellStyle name="20% - Ênfase2 13 4 8" xfId="763"/>
    <cellStyle name="20% - Ênfase2 13 4 9" xfId="764"/>
    <cellStyle name="20% - Ênfase2 13 5" xfId="765"/>
    <cellStyle name="20% - Ênfase2 13 6" xfId="766"/>
    <cellStyle name="20% - Ênfase2 13 7" xfId="767"/>
    <cellStyle name="20% - Ênfase2 13 8" xfId="768"/>
    <cellStyle name="20% - Ênfase2 13 9" xfId="769"/>
    <cellStyle name="20% - Ênfase2 14 2" xfId="770"/>
    <cellStyle name="20% - Ênfase2 15 2" xfId="771"/>
    <cellStyle name="20% - Ênfase2 16 2" xfId="772"/>
    <cellStyle name="20% - Ênfase2 17 2" xfId="773"/>
    <cellStyle name="20% - Ênfase2 2" xfId="774"/>
    <cellStyle name="20% - Ênfase2 2 2" xfId="775"/>
    <cellStyle name="20% - Ênfase2 2 2 2" xfId="776"/>
    <cellStyle name="20% - Ênfase2 2 3" xfId="777"/>
    <cellStyle name="20% - Ênfase2 2 3 2" xfId="778"/>
    <cellStyle name="20% - Ênfase2 2 4" xfId="779"/>
    <cellStyle name="20% - Ênfase2 2 5" xfId="780"/>
    <cellStyle name="20% - Ênfase2 2 5 10" xfId="781"/>
    <cellStyle name="20% - Ênfase2 2 5 11" xfId="782"/>
    <cellStyle name="20% - Ênfase2 2 5 12" xfId="783"/>
    <cellStyle name="20% - Ênfase2 2 5 13" xfId="784"/>
    <cellStyle name="20% - Ênfase2 2 5 14" xfId="785"/>
    <cellStyle name="20% - Ênfase2 2 5 2" xfId="786"/>
    <cellStyle name="20% - Ênfase2 2 5 2 10" xfId="787"/>
    <cellStyle name="20% - Ênfase2 2 5 2 11" xfId="788"/>
    <cellStyle name="20% - Ênfase2 2 5 2 12" xfId="789"/>
    <cellStyle name="20% - Ênfase2 2 5 2 13" xfId="790"/>
    <cellStyle name="20% - Ênfase2 2 5 2 2" xfId="791"/>
    <cellStyle name="20% - Ênfase2 2 5 2 2 10" xfId="792"/>
    <cellStyle name="20% - Ênfase2 2 5 2 2 11" xfId="793"/>
    <cellStyle name="20% - Ênfase2 2 5 2 2 12" xfId="794"/>
    <cellStyle name="20% - Ênfase2 2 5 2 2 2" xfId="795"/>
    <cellStyle name="20% - Ênfase2 2 5 2 2 3" xfId="796"/>
    <cellStyle name="20% - Ênfase2 2 5 2 2 4" xfId="797"/>
    <cellStyle name="20% - Ênfase2 2 5 2 2 5" xfId="798"/>
    <cellStyle name="20% - Ênfase2 2 5 2 2 6" xfId="799"/>
    <cellStyle name="20% - Ênfase2 2 5 2 2 7" xfId="800"/>
    <cellStyle name="20% - Ênfase2 2 5 2 2 8" xfId="801"/>
    <cellStyle name="20% - Ênfase2 2 5 2 2 9" xfId="802"/>
    <cellStyle name="20% - Ênfase2 2 5 2 3" xfId="803"/>
    <cellStyle name="20% - Ênfase2 2 5 2 4" xfId="804"/>
    <cellStyle name="20% - Ênfase2 2 5 2 5" xfId="805"/>
    <cellStyle name="20% - Ênfase2 2 5 2 6" xfId="806"/>
    <cellStyle name="20% - Ênfase2 2 5 2 7" xfId="807"/>
    <cellStyle name="20% - Ênfase2 2 5 2 8" xfId="808"/>
    <cellStyle name="20% - Ênfase2 2 5 2 9" xfId="809"/>
    <cellStyle name="20% - Ênfase2 2 5 3" xfId="810"/>
    <cellStyle name="20% - Ênfase2 2 5 3 10" xfId="811"/>
    <cellStyle name="20% - Ênfase2 2 5 3 11" xfId="812"/>
    <cellStyle name="20% - Ênfase2 2 5 3 12" xfId="813"/>
    <cellStyle name="20% - Ênfase2 2 5 3 2" xfId="814"/>
    <cellStyle name="20% - Ênfase2 2 5 3 3" xfId="815"/>
    <cellStyle name="20% - Ênfase2 2 5 3 4" xfId="816"/>
    <cellStyle name="20% - Ênfase2 2 5 3 5" xfId="817"/>
    <cellStyle name="20% - Ênfase2 2 5 3 6" xfId="818"/>
    <cellStyle name="20% - Ênfase2 2 5 3 7" xfId="819"/>
    <cellStyle name="20% - Ênfase2 2 5 3 8" xfId="820"/>
    <cellStyle name="20% - Ênfase2 2 5 3 9" xfId="821"/>
    <cellStyle name="20% - Ênfase2 2 5 4" xfId="822"/>
    <cellStyle name="20% - Ênfase2 2 5 5" xfId="823"/>
    <cellStyle name="20% - Ênfase2 2 5 6" xfId="824"/>
    <cellStyle name="20% - Ênfase2 2 5 7" xfId="825"/>
    <cellStyle name="20% - Ênfase2 2 5 8" xfId="826"/>
    <cellStyle name="20% - Ênfase2 2 5 9" xfId="827"/>
    <cellStyle name="20% - Ênfase2 3" xfId="828"/>
    <cellStyle name="20% - Ênfase2 3 2" xfId="829"/>
    <cellStyle name="20% - Ênfase2 3 2 10" xfId="830"/>
    <cellStyle name="20% - Ênfase2 3 2 11" xfId="831"/>
    <cellStyle name="20% - Ênfase2 3 2 12" xfId="832"/>
    <cellStyle name="20% - Ênfase2 3 2 13" xfId="833"/>
    <cellStyle name="20% - Ênfase2 3 2 14" xfId="834"/>
    <cellStyle name="20% - Ênfase2 3 2 15" xfId="835"/>
    <cellStyle name="20% - Ênfase2 3 2 2" xfId="836"/>
    <cellStyle name="20% - Ênfase2 3 2 3" xfId="837"/>
    <cellStyle name="20% - Ênfase2 3 2 3 10" xfId="838"/>
    <cellStyle name="20% - Ênfase2 3 2 3 11" xfId="839"/>
    <cellStyle name="20% - Ênfase2 3 2 3 12" xfId="840"/>
    <cellStyle name="20% - Ênfase2 3 2 3 13" xfId="841"/>
    <cellStyle name="20% - Ênfase2 3 2 3 2" xfId="842"/>
    <cellStyle name="20% - Ênfase2 3 2 3 2 10" xfId="843"/>
    <cellStyle name="20% - Ênfase2 3 2 3 2 11" xfId="844"/>
    <cellStyle name="20% - Ênfase2 3 2 3 2 12" xfId="845"/>
    <cellStyle name="20% - Ênfase2 3 2 3 2 2" xfId="846"/>
    <cellStyle name="20% - Ênfase2 3 2 3 2 3" xfId="847"/>
    <cellStyle name="20% - Ênfase2 3 2 3 2 4" xfId="848"/>
    <cellStyle name="20% - Ênfase2 3 2 3 2 5" xfId="849"/>
    <cellStyle name="20% - Ênfase2 3 2 3 2 6" xfId="850"/>
    <cellStyle name="20% - Ênfase2 3 2 3 2 7" xfId="851"/>
    <cellStyle name="20% - Ênfase2 3 2 3 2 8" xfId="852"/>
    <cellStyle name="20% - Ênfase2 3 2 3 2 9" xfId="853"/>
    <cellStyle name="20% - Ênfase2 3 2 3 3" xfId="854"/>
    <cellStyle name="20% - Ênfase2 3 2 3 4" xfId="855"/>
    <cellStyle name="20% - Ênfase2 3 2 3 5" xfId="856"/>
    <cellStyle name="20% - Ênfase2 3 2 3 6" xfId="857"/>
    <cellStyle name="20% - Ênfase2 3 2 3 7" xfId="858"/>
    <cellStyle name="20% - Ênfase2 3 2 3 8" xfId="859"/>
    <cellStyle name="20% - Ênfase2 3 2 3 9" xfId="860"/>
    <cellStyle name="20% - Ênfase2 3 2 4" xfId="861"/>
    <cellStyle name="20% - Ênfase2 3 2 4 10" xfId="862"/>
    <cellStyle name="20% - Ênfase2 3 2 4 11" xfId="863"/>
    <cellStyle name="20% - Ênfase2 3 2 4 12" xfId="864"/>
    <cellStyle name="20% - Ênfase2 3 2 4 2" xfId="865"/>
    <cellStyle name="20% - Ênfase2 3 2 4 3" xfId="866"/>
    <cellStyle name="20% - Ênfase2 3 2 4 4" xfId="867"/>
    <cellStyle name="20% - Ênfase2 3 2 4 5" xfId="868"/>
    <cellStyle name="20% - Ênfase2 3 2 4 6" xfId="869"/>
    <cellStyle name="20% - Ênfase2 3 2 4 7" xfId="870"/>
    <cellStyle name="20% - Ênfase2 3 2 4 8" xfId="871"/>
    <cellStyle name="20% - Ênfase2 3 2 4 9" xfId="872"/>
    <cellStyle name="20% - Ênfase2 3 2 5" xfId="873"/>
    <cellStyle name="20% - Ênfase2 3 2 6" xfId="874"/>
    <cellStyle name="20% - Ênfase2 3 2 7" xfId="875"/>
    <cellStyle name="20% - Ênfase2 3 2 8" xfId="876"/>
    <cellStyle name="20% - Ênfase2 3 2 9" xfId="877"/>
    <cellStyle name="20% - Ênfase2 3 3" xfId="878"/>
    <cellStyle name="20% - Ênfase2 3 4" xfId="879"/>
    <cellStyle name="20% - Ênfase2 3 4 10" xfId="880"/>
    <cellStyle name="20% - Ênfase2 3 4 11" xfId="881"/>
    <cellStyle name="20% - Ênfase2 3 4 12" xfId="882"/>
    <cellStyle name="20% - Ênfase2 3 4 13" xfId="883"/>
    <cellStyle name="20% - Ênfase2 3 4 14" xfId="884"/>
    <cellStyle name="20% - Ênfase2 3 4 2" xfId="885"/>
    <cellStyle name="20% - Ênfase2 3 4 2 10" xfId="886"/>
    <cellStyle name="20% - Ênfase2 3 4 2 11" xfId="887"/>
    <cellStyle name="20% - Ênfase2 3 4 2 12" xfId="888"/>
    <cellStyle name="20% - Ênfase2 3 4 2 13" xfId="889"/>
    <cellStyle name="20% - Ênfase2 3 4 2 2" xfId="890"/>
    <cellStyle name="20% - Ênfase2 3 4 2 2 10" xfId="891"/>
    <cellStyle name="20% - Ênfase2 3 4 2 2 11" xfId="892"/>
    <cellStyle name="20% - Ênfase2 3 4 2 2 12" xfId="893"/>
    <cellStyle name="20% - Ênfase2 3 4 2 2 2" xfId="894"/>
    <cellStyle name="20% - Ênfase2 3 4 2 2 3" xfId="895"/>
    <cellStyle name="20% - Ênfase2 3 4 2 2 4" xfId="896"/>
    <cellStyle name="20% - Ênfase2 3 4 2 2 5" xfId="897"/>
    <cellStyle name="20% - Ênfase2 3 4 2 2 6" xfId="898"/>
    <cellStyle name="20% - Ênfase2 3 4 2 2 7" xfId="899"/>
    <cellStyle name="20% - Ênfase2 3 4 2 2 8" xfId="900"/>
    <cellStyle name="20% - Ênfase2 3 4 2 2 9" xfId="901"/>
    <cellStyle name="20% - Ênfase2 3 4 2 3" xfId="902"/>
    <cellStyle name="20% - Ênfase2 3 4 2 4" xfId="903"/>
    <cellStyle name="20% - Ênfase2 3 4 2 5" xfId="904"/>
    <cellStyle name="20% - Ênfase2 3 4 2 6" xfId="905"/>
    <cellStyle name="20% - Ênfase2 3 4 2 7" xfId="906"/>
    <cellStyle name="20% - Ênfase2 3 4 2 8" xfId="907"/>
    <cellStyle name="20% - Ênfase2 3 4 2 9" xfId="908"/>
    <cellStyle name="20% - Ênfase2 3 4 3" xfId="909"/>
    <cellStyle name="20% - Ênfase2 3 4 3 10" xfId="910"/>
    <cellStyle name="20% - Ênfase2 3 4 3 11" xfId="911"/>
    <cellStyle name="20% - Ênfase2 3 4 3 12" xfId="912"/>
    <cellStyle name="20% - Ênfase2 3 4 3 2" xfId="913"/>
    <cellStyle name="20% - Ênfase2 3 4 3 3" xfId="914"/>
    <cellStyle name="20% - Ênfase2 3 4 3 4" xfId="915"/>
    <cellStyle name="20% - Ênfase2 3 4 3 5" xfId="916"/>
    <cellStyle name="20% - Ênfase2 3 4 3 6" xfId="917"/>
    <cellStyle name="20% - Ênfase2 3 4 3 7" xfId="918"/>
    <cellStyle name="20% - Ênfase2 3 4 3 8" xfId="919"/>
    <cellStyle name="20% - Ênfase2 3 4 3 9" xfId="920"/>
    <cellStyle name="20% - Ênfase2 3 4 4" xfId="921"/>
    <cellStyle name="20% - Ênfase2 3 4 5" xfId="922"/>
    <cellStyle name="20% - Ênfase2 3 4 6" xfId="923"/>
    <cellStyle name="20% - Ênfase2 3 4 7" xfId="924"/>
    <cellStyle name="20% - Ênfase2 3 4 8" xfId="925"/>
    <cellStyle name="20% - Ênfase2 3 4 9" xfId="926"/>
    <cellStyle name="20% - Ênfase2 4" xfId="927"/>
    <cellStyle name="20% - Ênfase2 4 2" xfId="928"/>
    <cellStyle name="20% - Ênfase2 4 3" xfId="929"/>
    <cellStyle name="20% - Ênfase2 4 4" xfId="930"/>
    <cellStyle name="20% - Ênfase2 4 4 10" xfId="931"/>
    <cellStyle name="20% - Ênfase2 4 4 11" xfId="932"/>
    <cellStyle name="20% - Ênfase2 4 4 12" xfId="933"/>
    <cellStyle name="20% - Ênfase2 4 4 13" xfId="934"/>
    <cellStyle name="20% - Ênfase2 4 4 14" xfId="935"/>
    <cellStyle name="20% - Ênfase2 4 4 2" xfId="936"/>
    <cellStyle name="20% - Ênfase2 4 4 2 10" xfId="937"/>
    <cellStyle name="20% - Ênfase2 4 4 2 11" xfId="938"/>
    <cellStyle name="20% - Ênfase2 4 4 2 12" xfId="939"/>
    <cellStyle name="20% - Ênfase2 4 4 2 13" xfId="940"/>
    <cellStyle name="20% - Ênfase2 4 4 2 2" xfId="941"/>
    <cellStyle name="20% - Ênfase2 4 4 2 2 10" xfId="942"/>
    <cellStyle name="20% - Ênfase2 4 4 2 2 11" xfId="943"/>
    <cellStyle name="20% - Ênfase2 4 4 2 2 12" xfId="944"/>
    <cellStyle name="20% - Ênfase2 4 4 2 2 2" xfId="945"/>
    <cellStyle name="20% - Ênfase2 4 4 2 2 3" xfId="946"/>
    <cellStyle name="20% - Ênfase2 4 4 2 2 4" xfId="947"/>
    <cellStyle name="20% - Ênfase2 4 4 2 2 5" xfId="948"/>
    <cellStyle name="20% - Ênfase2 4 4 2 2 6" xfId="949"/>
    <cellStyle name="20% - Ênfase2 4 4 2 2 7" xfId="950"/>
    <cellStyle name="20% - Ênfase2 4 4 2 2 8" xfId="951"/>
    <cellStyle name="20% - Ênfase2 4 4 2 2 9" xfId="952"/>
    <cellStyle name="20% - Ênfase2 4 4 2 3" xfId="953"/>
    <cellStyle name="20% - Ênfase2 4 4 2 4" xfId="954"/>
    <cellStyle name="20% - Ênfase2 4 4 2 5" xfId="955"/>
    <cellStyle name="20% - Ênfase2 4 4 2 6" xfId="956"/>
    <cellStyle name="20% - Ênfase2 4 4 2 7" xfId="957"/>
    <cellStyle name="20% - Ênfase2 4 4 2 8" xfId="958"/>
    <cellStyle name="20% - Ênfase2 4 4 2 9" xfId="959"/>
    <cellStyle name="20% - Ênfase2 4 4 3" xfId="960"/>
    <cellStyle name="20% - Ênfase2 4 4 3 10" xfId="961"/>
    <cellStyle name="20% - Ênfase2 4 4 3 11" xfId="962"/>
    <cellStyle name="20% - Ênfase2 4 4 3 12" xfId="963"/>
    <cellStyle name="20% - Ênfase2 4 4 3 2" xfId="964"/>
    <cellStyle name="20% - Ênfase2 4 4 3 3" xfId="965"/>
    <cellStyle name="20% - Ênfase2 4 4 3 4" xfId="966"/>
    <cellStyle name="20% - Ênfase2 4 4 3 5" xfId="967"/>
    <cellStyle name="20% - Ênfase2 4 4 3 6" xfId="968"/>
    <cellStyle name="20% - Ênfase2 4 4 3 7" xfId="969"/>
    <cellStyle name="20% - Ênfase2 4 4 3 8" xfId="970"/>
    <cellStyle name="20% - Ênfase2 4 4 3 9" xfId="971"/>
    <cellStyle name="20% - Ênfase2 4 4 4" xfId="972"/>
    <cellStyle name="20% - Ênfase2 4 4 5" xfId="973"/>
    <cellStyle name="20% - Ênfase2 4 4 6" xfId="974"/>
    <cellStyle name="20% - Ênfase2 4 4 7" xfId="975"/>
    <cellStyle name="20% - Ênfase2 4 4 8" xfId="976"/>
    <cellStyle name="20% - Ênfase2 4 4 9" xfId="977"/>
    <cellStyle name="20% - Ênfase2 5" xfId="978"/>
    <cellStyle name="20% - Ênfase2 5 2" xfId="979"/>
    <cellStyle name="20% - Ênfase2 5 3" xfId="980"/>
    <cellStyle name="20% - Ênfase2 5 4" xfId="981"/>
    <cellStyle name="20% - Ênfase2 5 4 10" xfId="982"/>
    <cellStyle name="20% - Ênfase2 5 4 11" xfId="983"/>
    <cellStyle name="20% - Ênfase2 5 4 12" xfId="984"/>
    <cellStyle name="20% - Ênfase2 5 4 13" xfId="985"/>
    <cellStyle name="20% - Ênfase2 5 4 14" xfId="986"/>
    <cellStyle name="20% - Ênfase2 5 4 2" xfId="987"/>
    <cellStyle name="20% - Ênfase2 5 4 2 10" xfId="988"/>
    <cellStyle name="20% - Ênfase2 5 4 2 11" xfId="989"/>
    <cellStyle name="20% - Ênfase2 5 4 2 12" xfId="990"/>
    <cellStyle name="20% - Ênfase2 5 4 2 13" xfId="991"/>
    <cellStyle name="20% - Ênfase2 5 4 2 2" xfId="992"/>
    <cellStyle name="20% - Ênfase2 5 4 2 2 10" xfId="993"/>
    <cellStyle name="20% - Ênfase2 5 4 2 2 11" xfId="994"/>
    <cellStyle name="20% - Ênfase2 5 4 2 2 12" xfId="995"/>
    <cellStyle name="20% - Ênfase2 5 4 2 2 2" xfId="996"/>
    <cellStyle name="20% - Ênfase2 5 4 2 2 3" xfId="997"/>
    <cellStyle name="20% - Ênfase2 5 4 2 2 4" xfId="998"/>
    <cellStyle name="20% - Ênfase2 5 4 2 2 5" xfId="999"/>
    <cellStyle name="20% - Ênfase2 5 4 2 2 6" xfId="1000"/>
    <cellStyle name="20% - Ênfase2 5 4 2 2 7" xfId="1001"/>
    <cellStyle name="20% - Ênfase2 5 4 2 2 8" xfId="1002"/>
    <cellStyle name="20% - Ênfase2 5 4 2 2 9" xfId="1003"/>
    <cellStyle name="20% - Ênfase2 5 4 2 3" xfId="1004"/>
    <cellStyle name="20% - Ênfase2 5 4 2 4" xfId="1005"/>
    <cellStyle name="20% - Ênfase2 5 4 2 5" xfId="1006"/>
    <cellStyle name="20% - Ênfase2 5 4 2 6" xfId="1007"/>
    <cellStyle name="20% - Ênfase2 5 4 2 7" xfId="1008"/>
    <cellStyle name="20% - Ênfase2 5 4 2 8" xfId="1009"/>
    <cellStyle name="20% - Ênfase2 5 4 2 9" xfId="1010"/>
    <cellStyle name="20% - Ênfase2 5 4 3" xfId="1011"/>
    <cellStyle name="20% - Ênfase2 5 4 3 10" xfId="1012"/>
    <cellStyle name="20% - Ênfase2 5 4 3 11" xfId="1013"/>
    <cellStyle name="20% - Ênfase2 5 4 3 12" xfId="1014"/>
    <cellStyle name="20% - Ênfase2 5 4 3 2" xfId="1015"/>
    <cellStyle name="20% - Ênfase2 5 4 3 3" xfId="1016"/>
    <cellStyle name="20% - Ênfase2 5 4 3 4" xfId="1017"/>
    <cellStyle name="20% - Ênfase2 5 4 3 5" xfId="1018"/>
    <cellStyle name="20% - Ênfase2 5 4 3 6" xfId="1019"/>
    <cellStyle name="20% - Ênfase2 5 4 3 7" xfId="1020"/>
    <cellStyle name="20% - Ênfase2 5 4 3 8" xfId="1021"/>
    <cellStyle name="20% - Ênfase2 5 4 3 9" xfId="1022"/>
    <cellStyle name="20% - Ênfase2 5 4 4" xfId="1023"/>
    <cellStyle name="20% - Ênfase2 5 4 5" xfId="1024"/>
    <cellStyle name="20% - Ênfase2 5 4 6" xfId="1025"/>
    <cellStyle name="20% - Ênfase2 5 4 7" xfId="1026"/>
    <cellStyle name="20% - Ênfase2 5 4 8" xfId="1027"/>
    <cellStyle name="20% - Ênfase2 5 4 9" xfId="1028"/>
    <cellStyle name="20% - Ênfase2 6" xfId="1029"/>
    <cellStyle name="20% - Ênfase2 6 2" xfId="1030"/>
    <cellStyle name="20% - Ênfase2 6 3" xfId="1031"/>
    <cellStyle name="20% - Ênfase2 6 4" xfId="1032"/>
    <cellStyle name="20% - Ênfase2 6 4 10" xfId="1033"/>
    <cellStyle name="20% - Ênfase2 6 4 11" xfId="1034"/>
    <cellStyle name="20% - Ênfase2 6 4 12" xfId="1035"/>
    <cellStyle name="20% - Ênfase2 6 4 13" xfId="1036"/>
    <cellStyle name="20% - Ênfase2 6 4 14" xfId="1037"/>
    <cellStyle name="20% - Ênfase2 6 4 2" xfId="1038"/>
    <cellStyle name="20% - Ênfase2 6 4 2 10" xfId="1039"/>
    <cellStyle name="20% - Ênfase2 6 4 2 11" xfId="1040"/>
    <cellStyle name="20% - Ênfase2 6 4 2 12" xfId="1041"/>
    <cellStyle name="20% - Ênfase2 6 4 2 13" xfId="1042"/>
    <cellStyle name="20% - Ênfase2 6 4 2 2" xfId="1043"/>
    <cellStyle name="20% - Ênfase2 6 4 2 2 10" xfId="1044"/>
    <cellStyle name="20% - Ênfase2 6 4 2 2 11" xfId="1045"/>
    <cellStyle name="20% - Ênfase2 6 4 2 2 12" xfId="1046"/>
    <cellStyle name="20% - Ênfase2 6 4 2 2 2" xfId="1047"/>
    <cellStyle name="20% - Ênfase2 6 4 2 2 3" xfId="1048"/>
    <cellStyle name="20% - Ênfase2 6 4 2 2 4" xfId="1049"/>
    <cellStyle name="20% - Ênfase2 6 4 2 2 5" xfId="1050"/>
    <cellStyle name="20% - Ênfase2 6 4 2 2 6" xfId="1051"/>
    <cellStyle name="20% - Ênfase2 6 4 2 2 7" xfId="1052"/>
    <cellStyle name="20% - Ênfase2 6 4 2 2 8" xfId="1053"/>
    <cellStyle name="20% - Ênfase2 6 4 2 2 9" xfId="1054"/>
    <cellStyle name="20% - Ênfase2 6 4 2 3" xfId="1055"/>
    <cellStyle name="20% - Ênfase2 6 4 2 4" xfId="1056"/>
    <cellStyle name="20% - Ênfase2 6 4 2 5" xfId="1057"/>
    <cellStyle name="20% - Ênfase2 6 4 2 6" xfId="1058"/>
    <cellStyle name="20% - Ênfase2 6 4 2 7" xfId="1059"/>
    <cellStyle name="20% - Ênfase2 6 4 2 8" xfId="1060"/>
    <cellStyle name="20% - Ênfase2 6 4 2 9" xfId="1061"/>
    <cellStyle name="20% - Ênfase2 6 4 3" xfId="1062"/>
    <cellStyle name="20% - Ênfase2 6 4 3 10" xfId="1063"/>
    <cellStyle name="20% - Ênfase2 6 4 3 11" xfId="1064"/>
    <cellStyle name="20% - Ênfase2 6 4 3 12" xfId="1065"/>
    <cellStyle name="20% - Ênfase2 6 4 3 2" xfId="1066"/>
    <cellStyle name="20% - Ênfase2 6 4 3 3" xfId="1067"/>
    <cellStyle name="20% - Ênfase2 6 4 3 4" xfId="1068"/>
    <cellStyle name="20% - Ênfase2 6 4 3 5" xfId="1069"/>
    <cellStyle name="20% - Ênfase2 6 4 3 6" xfId="1070"/>
    <cellStyle name="20% - Ênfase2 6 4 3 7" xfId="1071"/>
    <cellStyle name="20% - Ênfase2 6 4 3 8" xfId="1072"/>
    <cellStyle name="20% - Ênfase2 6 4 3 9" xfId="1073"/>
    <cellStyle name="20% - Ênfase2 6 4 4" xfId="1074"/>
    <cellStyle name="20% - Ênfase2 6 4 5" xfId="1075"/>
    <cellStyle name="20% - Ênfase2 6 4 6" xfId="1076"/>
    <cellStyle name="20% - Ênfase2 6 4 7" xfId="1077"/>
    <cellStyle name="20% - Ênfase2 6 4 8" xfId="1078"/>
    <cellStyle name="20% - Ênfase2 6 4 9" xfId="1079"/>
    <cellStyle name="20% - Ênfase2 7" xfId="1080"/>
    <cellStyle name="20% - Ênfase2 7 10" xfId="1081"/>
    <cellStyle name="20% - Ênfase2 7 11" xfId="1082"/>
    <cellStyle name="20% - Ênfase2 7 12" xfId="1083"/>
    <cellStyle name="20% - Ênfase2 7 13" xfId="1084"/>
    <cellStyle name="20% - Ênfase2 7 14" xfId="1085"/>
    <cellStyle name="20% - Ênfase2 7 15" xfId="1086"/>
    <cellStyle name="20% - Ênfase2 7 16" xfId="1087"/>
    <cellStyle name="20% - Ênfase2 7 2" xfId="1088"/>
    <cellStyle name="20% - Ênfase2 7 3" xfId="1089"/>
    <cellStyle name="20% - Ênfase2 7 4" xfId="1090"/>
    <cellStyle name="20% - Ênfase2 7 4 10" xfId="1091"/>
    <cellStyle name="20% - Ênfase2 7 4 11" xfId="1092"/>
    <cellStyle name="20% - Ênfase2 7 4 12" xfId="1093"/>
    <cellStyle name="20% - Ênfase2 7 4 13" xfId="1094"/>
    <cellStyle name="20% - Ênfase2 7 4 2" xfId="1095"/>
    <cellStyle name="20% - Ênfase2 7 4 2 10" xfId="1096"/>
    <cellStyle name="20% - Ênfase2 7 4 2 11" xfId="1097"/>
    <cellStyle name="20% - Ênfase2 7 4 2 12" xfId="1098"/>
    <cellStyle name="20% - Ênfase2 7 4 2 2" xfId="1099"/>
    <cellStyle name="20% - Ênfase2 7 4 2 3" xfId="1100"/>
    <cellStyle name="20% - Ênfase2 7 4 2 4" xfId="1101"/>
    <cellStyle name="20% - Ênfase2 7 4 2 5" xfId="1102"/>
    <cellStyle name="20% - Ênfase2 7 4 2 6" xfId="1103"/>
    <cellStyle name="20% - Ênfase2 7 4 2 7" xfId="1104"/>
    <cellStyle name="20% - Ênfase2 7 4 2 8" xfId="1105"/>
    <cellStyle name="20% - Ênfase2 7 4 2 9" xfId="1106"/>
    <cellStyle name="20% - Ênfase2 7 4 3" xfId="1107"/>
    <cellStyle name="20% - Ênfase2 7 4 4" xfId="1108"/>
    <cellStyle name="20% - Ênfase2 7 4 5" xfId="1109"/>
    <cellStyle name="20% - Ênfase2 7 4 6" xfId="1110"/>
    <cellStyle name="20% - Ênfase2 7 4 7" xfId="1111"/>
    <cellStyle name="20% - Ênfase2 7 4 8" xfId="1112"/>
    <cellStyle name="20% - Ênfase2 7 4 9" xfId="1113"/>
    <cellStyle name="20% - Ênfase2 7 5" xfId="1114"/>
    <cellStyle name="20% - Ênfase2 7 5 10" xfId="1115"/>
    <cellStyle name="20% - Ênfase2 7 5 11" xfId="1116"/>
    <cellStyle name="20% - Ênfase2 7 5 12" xfId="1117"/>
    <cellStyle name="20% - Ênfase2 7 5 2" xfId="1118"/>
    <cellStyle name="20% - Ênfase2 7 5 3" xfId="1119"/>
    <cellStyle name="20% - Ênfase2 7 5 4" xfId="1120"/>
    <cellStyle name="20% - Ênfase2 7 5 5" xfId="1121"/>
    <cellStyle name="20% - Ênfase2 7 5 6" xfId="1122"/>
    <cellStyle name="20% - Ênfase2 7 5 7" xfId="1123"/>
    <cellStyle name="20% - Ênfase2 7 5 8" xfId="1124"/>
    <cellStyle name="20% - Ênfase2 7 5 9" xfId="1125"/>
    <cellStyle name="20% - Ênfase2 7 6" xfId="1126"/>
    <cellStyle name="20% - Ênfase2 7 7" xfId="1127"/>
    <cellStyle name="20% - Ênfase2 7 8" xfId="1128"/>
    <cellStyle name="20% - Ênfase2 7 9" xfId="1129"/>
    <cellStyle name="20% - Ênfase2 8" xfId="1130"/>
    <cellStyle name="20% - Ênfase2 8 2" xfId="1131"/>
    <cellStyle name="20% - Ênfase2 9" xfId="1132"/>
    <cellStyle name="20% - Ênfase2 9 2" xfId="1133"/>
    <cellStyle name="20% - Ênfase3 10" xfId="1134"/>
    <cellStyle name="20% - Ênfase3 10 10" xfId="1135"/>
    <cellStyle name="20% - Ênfase3 10 11" xfId="1136"/>
    <cellStyle name="20% - Ênfase3 10 12" xfId="1137"/>
    <cellStyle name="20% - Ênfase3 10 13" xfId="1138"/>
    <cellStyle name="20% - Ênfase3 10 14" xfId="1139"/>
    <cellStyle name="20% - Ênfase3 10 15" xfId="1140"/>
    <cellStyle name="20% - Ênfase3 10 2" xfId="1141"/>
    <cellStyle name="20% - Ênfase3 10 3" xfId="1142"/>
    <cellStyle name="20% - Ênfase3 10 3 10" xfId="1143"/>
    <cellStyle name="20% - Ênfase3 10 3 11" xfId="1144"/>
    <cellStyle name="20% - Ênfase3 10 3 12" xfId="1145"/>
    <cellStyle name="20% - Ênfase3 10 3 13" xfId="1146"/>
    <cellStyle name="20% - Ênfase3 10 3 2" xfId="1147"/>
    <cellStyle name="20% - Ênfase3 10 3 2 10" xfId="1148"/>
    <cellStyle name="20% - Ênfase3 10 3 2 11" xfId="1149"/>
    <cellStyle name="20% - Ênfase3 10 3 2 12" xfId="1150"/>
    <cellStyle name="20% - Ênfase3 10 3 2 2" xfId="1151"/>
    <cellStyle name="20% - Ênfase3 10 3 2 3" xfId="1152"/>
    <cellStyle name="20% - Ênfase3 10 3 2 4" xfId="1153"/>
    <cellStyle name="20% - Ênfase3 10 3 2 5" xfId="1154"/>
    <cellStyle name="20% - Ênfase3 10 3 2 6" xfId="1155"/>
    <cellStyle name="20% - Ênfase3 10 3 2 7" xfId="1156"/>
    <cellStyle name="20% - Ênfase3 10 3 2 8" xfId="1157"/>
    <cellStyle name="20% - Ênfase3 10 3 2 9" xfId="1158"/>
    <cellStyle name="20% - Ênfase3 10 3 3" xfId="1159"/>
    <cellStyle name="20% - Ênfase3 10 3 4" xfId="1160"/>
    <cellStyle name="20% - Ênfase3 10 3 5" xfId="1161"/>
    <cellStyle name="20% - Ênfase3 10 3 6" xfId="1162"/>
    <cellStyle name="20% - Ênfase3 10 3 7" xfId="1163"/>
    <cellStyle name="20% - Ênfase3 10 3 8" xfId="1164"/>
    <cellStyle name="20% - Ênfase3 10 3 9" xfId="1165"/>
    <cellStyle name="20% - Ênfase3 10 4" xfId="1166"/>
    <cellStyle name="20% - Ênfase3 10 4 10" xfId="1167"/>
    <cellStyle name="20% - Ênfase3 10 4 11" xfId="1168"/>
    <cellStyle name="20% - Ênfase3 10 4 12" xfId="1169"/>
    <cellStyle name="20% - Ênfase3 10 4 2" xfId="1170"/>
    <cellStyle name="20% - Ênfase3 10 4 3" xfId="1171"/>
    <cellStyle name="20% - Ênfase3 10 4 4" xfId="1172"/>
    <cellStyle name="20% - Ênfase3 10 4 5" xfId="1173"/>
    <cellStyle name="20% - Ênfase3 10 4 6" xfId="1174"/>
    <cellStyle name="20% - Ênfase3 10 4 7" xfId="1175"/>
    <cellStyle name="20% - Ênfase3 10 4 8" xfId="1176"/>
    <cellStyle name="20% - Ênfase3 10 4 9" xfId="1177"/>
    <cellStyle name="20% - Ênfase3 10 5" xfId="1178"/>
    <cellStyle name="20% - Ênfase3 10 6" xfId="1179"/>
    <cellStyle name="20% - Ênfase3 10 7" xfId="1180"/>
    <cellStyle name="20% - Ênfase3 10 8" xfId="1181"/>
    <cellStyle name="20% - Ênfase3 10 9" xfId="1182"/>
    <cellStyle name="20% - Ênfase3 11" xfId="1183"/>
    <cellStyle name="20% - Ênfase3 11 10" xfId="1184"/>
    <cellStyle name="20% - Ênfase3 11 11" xfId="1185"/>
    <cellStyle name="20% - Ênfase3 11 12" xfId="1186"/>
    <cellStyle name="20% - Ênfase3 11 13" xfId="1187"/>
    <cellStyle name="20% - Ênfase3 11 14" xfId="1188"/>
    <cellStyle name="20% - Ênfase3 11 15" xfId="1189"/>
    <cellStyle name="20% - Ênfase3 11 2" xfId="1190"/>
    <cellStyle name="20% - Ênfase3 11 3" xfId="1191"/>
    <cellStyle name="20% - Ênfase3 11 3 10" xfId="1192"/>
    <cellStyle name="20% - Ênfase3 11 3 11" xfId="1193"/>
    <cellStyle name="20% - Ênfase3 11 3 12" xfId="1194"/>
    <cellStyle name="20% - Ênfase3 11 3 13" xfId="1195"/>
    <cellStyle name="20% - Ênfase3 11 3 2" xfId="1196"/>
    <cellStyle name="20% - Ênfase3 11 3 2 10" xfId="1197"/>
    <cellStyle name="20% - Ênfase3 11 3 2 11" xfId="1198"/>
    <cellStyle name="20% - Ênfase3 11 3 2 12" xfId="1199"/>
    <cellStyle name="20% - Ênfase3 11 3 2 2" xfId="1200"/>
    <cellStyle name="20% - Ênfase3 11 3 2 3" xfId="1201"/>
    <cellStyle name="20% - Ênfase3 11 3 2 4" xfId="1202"/>
    <cellStyle name="20% - Ênfase3 11 3 2 5" xfId="1203"/>
    <cellStyle name="20% - Ênfase3 11 3 2 6" xfId="1204"/>
    <cellStyle name="20% - Ênfase3 11 3 2 7" xfId="1205"/>
    <cellStyle name="20% - Ênfase3 11 3 2 8" xfId="1206"/>
    <cellStyle name="20% - Ênfase3 11 3 2 9" xfId="1207"/>
    <cellStyle name="20% - Ênfase3 11 3 3" xfId="1208"/>
    <cellStyle name="20% - Ênfase3 11 3 4" xfId="1209"/>
    <cellStyle name="20% - Ênfase3 11 3 5" xfId="1210"/>
    <cellStyle name="20% - Ênfase3 11 3 6" xfId="1211"/>
    <cellStyle name="20% - Ênfase3 11 3 7" xfId="1212"/>
    <cellStyle name="20% - Ênfase3 11 3 8" xfId="1213"/>
    <cellStyle name="20% - Ênfase3 11 3 9" xfId="1214"/>
    <cellStyle name="20% - Ênfase3 11 4" xfId="1215"/>
    <cellStyle name="20% - Ênfase3 11 4 10" xfId="1216"/>
    <cellStyle name="20% - Ênfase3 11 4 11" xfId="1217"/>
    <cellStyle name="20% - Ênfase3 11 4 12" xfId="1218"/>
    <cellStyle name="20% - Ênfase3 11 4 2" xfId="1219"/>
    <cellStyle name="20% - Ênfase3 11 4 3" xfId="1220"/>
    <cellStyle name="20% - Ênfase3 11 4 4" xfId="1221"/>
    <cellStyle name="20% - Ênfase3 11 4 5" xfId="1222"/>
    <cellStyle name="20% - Ênfase3 11 4 6" xfId="1223"/>
    <cellStyle name="20% - Ênfase3 11 4 7" xfId="1224"/>
    <cellStyle name="20% - Ênfase3 11 4 8" xfId="1225"/>
    <cellStyle name="20% - Ênfase3 11 4 9" xfId="1226"/>
    <cellStyle name="20% - Ênfase3 11 5" xfId="1227"/>
    <cellStyle name="20% - Ênfase3 11 6" xfId="1228"/>
    <cellStyle name="20% - Ênfase3 11 7" xfId="1229"/>
    <cellStyle name="20% - Ênfase3 11 8" xfId="1230"/>
    <cellStyle name="20% - Ênfase3 11 9" xfId="1231"/>
    <cellStyle name="20% - Ênfase3 12" xfId="1232"/>
    <cellStyle name="20% - Ênfase3 12 10" xfId="1233"/>
    <cellStyle name="20% - Ênfase3 12 11" xfId="1234"/>
    <cellStyle name="20% - Ênfase3 12 12" xfId="1235"/>
    <cellStyle name="20% - Ênfase3 12 13" xfId="1236"/>
    <cellStyle name="20% - Ênfase3 12 14" xfId="1237"/>
    <cellStyle name="20% - Ênfase3 12 15" xfId="1238"/>
    <cellStyle name="20% - Ênfase3 12 2" xfId="1239"/>
    <cellStyle name="20% - Ênfase3 12 3" xfId="1240"/>
    <cellStyle name="20% - Ênfase3 12 3 10" xfId="1241"/>
    <cellStyle name="20% - Ênfase3 12 3 11" xfId="1242"/>
    <cellStyle name="20% - Ênfase3 12 3 12" xfId="1243"/>
    <cellStyle name="20% - Ênfase3 12 3 13" xfId="1244"/>
    <cellStyle name="20% - Ênfase3 12 3 2" xfId="1245"/>
    <cellStyle name="20% - Ênfase3 12 3 2 10" xfId="1246"/>
    <cellStyle name="20% - Ênfase3 12 3 2 11" xfId="1247"/>
    <cellStyle name="20% - Ênfase3 12 3 2 12" xfId="1248"/>
    <cellStyle name="20% - Ênfase3 12 3 2 2" xfId="1249"/>
    <cellStyle name="20% - Ênfase3 12 3 2 3" xfId="1250"/>
    <cellStyle name="20% - Ênfase3 12 3 2 4" xfId="1251"/>
    <cellStyle name="20% - Ênfase3 12 3 2 5" xfId="1252"/>
    <cellStyle name="20% - Ênfase3 12 3 2 6" xfId="1253"/>
    <cellStyle name="20% - Ênfase3 12 3 2 7" xfId="1254"/>
    <cellStyle name="20% - Ênfase3 12 3 2 8" xfId="1255"/>
    <cellStyle name="20% - Ênfase3 12 3 2 9" xfId="1256"/>
    <cellStyle name="20% - Ênfase3 12 3 3" xfId="1257"/>
    <cellStyle name="20% - Ênfase3 12 3 4" xfId="1258"/>
    <cellStyle name="20% - Ênfase3 12 3 5" xfId="1259"/>
    <cellStyle name="20% - Ênfase3 12 3 6" xfId="1260"/>
    <cellStyle name="20% - Ênfase3 12 3 7" xfId="1261"/>
    <cellStyle name="20% - Ênfase3 12 3 8" xfId="1262"/>
    <cellStyle name="20% - Ênfase3 12 3 9" xfId="1263"/>
    <cellStyle name="20% - Ênfase3 12 4" xfId="1264"/>
    <cellStyle name="20% - Ênfase3 12 4 10" xfId="1265"/>
    <cellStyle name="20% - Ênfase3 12 4 11" xfId="1266"/>
    <cellStyle name="20% - Ênfase3 12 4 12" xfId="1267"/>
    <cellStyle name="20% - Ênfase3 12 4 2" xfId="1268"/>
    <cellStyle name="20% - Ênfase3 12 4 3" xfId="1269"/>
    <cellStyle name="20% - Ênfase3 12 4 4" xfId="1270"/>
    <cellStyle name="20% - Ênfase3 12 4 5" xfId="1271"/>
    <cellStyle name="20% - Ênfase3 12 4 6" xfId="1272"/>
    <cellStyle name="20% - Ênfase3 12 4 7" xfId="1273"/>
    <cellStyle name="20% - Ênfase3 12 4 8" xfId="1274"/>
    <cellStyle name="20% - Ênfase3 12 4 9" xfId="1275"/>
    <cellStyle name="20% - Ênfase3 12 5" xfId="1276"/>
    <cellStyle name="20% - Ênfase3 12 6" xfId="1277"/>
    <cellStyle name="20% - Ênfase3 12 7" xfId="1278"/>
    <cellStyle name="20% - Ênfase3 12 8" xfId="1279"/>
    <cellStyle name="20% - Ênfase3 12 9" xfId="1280"/>
    <cellStyle name="20% - Ênfase3 13" xfId="1281"/>
    <cellStyle name="20% - Ênfase3 13 10" xfId="1282"/>
    <cellStyle name="20% - Ênfase3 13 11" xfId="1283"/>
    <cellStyle name="20% - Ênfase3 13 12" xfId="1284"/>
    <cellStyle name="20% - Ênfase3 13 13" xfId="1285"/>
    <cellStyle name="20% - Ênfase3 13 14" xfId="1286"/>
    <cellStyle name="20% - Ênfase3 13 15" xfId="1287"/>
    <cellStyle name="20% - Ênfase3 13 2" xfId="1288"/>
    <cellStyle name="20% - Ênfase3 13 3" xfId="1289"/>
    <cellStyle name="20% - Ênfase3 13 3 10" xfId="1290"/>
    <cellStyle name="20% - Ênfase3 13 3 11" xfId="1291"/>
    <cellStyle name="20% - Ênfase3 13 3 12" xfId="1292"/>
    <cellStyle name="20% - Ênfase3 13 3 13" xfId="1293"/>
    <cellStyle name="20% - Ênfase3 13 3 2" xfId="1294"/>
    <cellStyle name="20% - Ênfase3 13 3 2 10" xfId="1295"/>
    <cellStyle name="20% - Ênfase3 13 3 2 11" xfId="1296"/>
    <cellStyle name="20% - Ênfase3 13 3 2 12" xfId="1297"/>
    <cellStyle name="20% - Ênfase3 13 3 2 2" xfId="1298"/>
    <cellStyle name="20% - Ênfase3 13 3 2 3" xfId="1299"/>
    <cellStyle name="20% - Ênfase3 13 3 2 4" xfId="1300"/>
    <cellStyle name="20% - Ênfase3 13 3 2 5" xfId="1301"/>
    <cellStyle name="20% - Ênfase3 13 3 2 6" xfId="1302"/>
    <cellStyle name="20% - Ênfase3 13 3 2 7" xfId="1303"/>
    <cellStyle name="20% - Ênfase3 13 3 2 8" xfId="1304"/>
    <cellStyle name="20% - Ênfase3 13 3 2 9" xfId="1305"/>
    <cellStyle name="20% - Ênfase3 13 3 3" xfId="1306"/>
    <cellStyle name="20% - Ênfase3 13 3 4" xfId="1307"/>
    <cellStyle name="20% - Ênfase3 13 3 5" xfId="1308"/>
    <cellStyle name="20% - Ênfase3 13 3 6" xfId="1309"/>
    <cellStyle name="20% - Ênfase3 13 3 7" xfId="1310"/>
    <cellStyle name="20% - Ênfase3 13 3 8" xfId="1311"/>
    <cellStyle name="20% - Ênfase3 13 3 9" xfId="1312"/>
    <cellStyle name="20% - Ênfase3 13 4" xfId="1313"/>
    <cellStyle name="20% - Ênfase3 13 4 10" xfId="1314"/>
    <cellStyle name="20% - Ênfase3 13 4 11" xfId="1315"/>
    <cellStyle name="20% - Ênfase3 13 4 12" xfId="1316"/>
    <cellStyle name="20% - Ênfase3 13 4 2" xfId="1317"/>
    <cellStyle name="20% - Ênfase3 13 4 3" xfId="1318"/>
    <cellStyle name="20% - Ênfase3 13 4 4" xfId="1319"/>
    <cellStyle name="20% - Ênfase3 13 4 5" xfId="1320"/>
    <cellStyle name="20% - Ênfase3 13 4 6" xfId="1321"/>
    <cellStyle name="20% - Ênfase3 13 4 7" xfId="1322"/>
    <cellStyle name="20% - Ênfase3 13 4 8" xfId="1323"/>
    <cellStyle name="20% - Ênfase3 13 4 9" xfId="1324"/>
    <cellStyle name="20% - Ênfase3 13 5" xfId="1325"/>
    <cellStyle name="20% - Ênfase3 13 6" xfId="1326"/>
    <cellStyle name="20% - Ênfase3 13 7" xfId="1327"/>
    <cellStyle name="20% - Ênfase3 13 8" xfId="1328"/>
    <cellStyle name="20% - Ênfase3 13 9" xfId="1329"/>
    <cellStyle name="20% - Ênfase3 14 2" xfId="1330"/>
    <cellStyle name="20% - Ênfase3 15 2" xfId="1331"/>
    <cellStyle name="20% - Ênfase3 16 2" xfId="1332"/>
    <cellStyle name="20% - Ênfase3 17 2" xfId="1333"/>
    <cellStyle name="20% - Ênfase3 2" xfId="1334"/>
    <cellStyle name="20% - Ênfase3 2 2" xfId="1335"/>
    <cellStyle name="20% - Ênfase3 2 2 2" xfId="1336"/>
    <cellStyle name="20% - Ênfase3 2 3" xfId="1337"/>
    <cellStyle name="20% - Ênfase3 2 3 2" xfId="1338"/>
    <cellStyle name="20% - Ênfase3 2 4" xfId="1339"/>
    <cellStyle name="20% - Ênfase3 2 5" xfId="1340"/>
    <cellStyle name="20% - Ênfase3 2 5 10" xfId="1341"/>
    <cellStyle name="20% - Ênfase3 2 5 11" xfId="1342"/>
    <cellStyle name="20% - Ênfase3 2 5 12" xfId="1343"/>
    <cellStyle name="20% - Ênfase3 2 5 13" xfId="1344"/>
    <cellStyle name="20% - Ênfase3 2 5 14" xfId="1345"/>
    <cellStyle name="20% - Ênfase3 2 5 2" xfId="1346"/>
    <cellStyle name="20% - Ênfase3 2 5 2 10" xfId="1347"/>
    <cellStyle name="20% - Ênfase3 2 5 2 11" xfId="1348"/>
    <cellStyle name="20% - Ênfase3 2 5 2 12" xfId="1349"/>
    <cellStyle name="20% - Ênfase3 2 5 2 13" xfId="1350"/>
    <cellStyle name="20% - Ênfase3 2 5 2 2" xfId="1351"/>
    <cellStyle name="20% - Ênfase3 2 5 2 2 10" xfId="1352"/>
    <cellStyle name="20% - Ênfase3 2 5 2 2 11" xfId="1353"/>
    <cellStyle name="20% - Ênfase3 2 5 2 2 12" xfId="1354"/>
    <cellStyle name="20% - Ênfase3 2 5 2 2 2" xfId="1355"/>
    <cellStyle name="20% - Ênfase3 2 5 2 2 3" xfId="1356"/>
    <cellStyle name="20% - Ênfase3 2 5 2 2 4" xfId="1357"/>
    <cellStyle name="20% - Ênfase3 2 5 2 2 5" xfId="1358"/>
    <cellStyle name="20% - Ênfase3 2 5 2 2 6" xfId="1359"/>
    <cellStyle name="20% - Ênfase3 2 5 2 2 7" xfId="1360"/>
    <cellStyle name="20% - Ênfase3 2 5 2 2 8" xfId="1361"/>
    <cellStyle name="20% - Ênfase3 2 5 2 2 9" xfId="1362"/>
    <cellStyle name="20% - Ênfase3 2 5 2 3" xfId="1363"/>
    <cellStyle name="20% - Ênfase3 2 5 2 4" xfId="1364"/>
    <cellStyle name="20% - Ênfase3 2 5 2 5" xfId="1365"/>
    <cellStyle name="20% - Ênfase3 2 5 2 6" xfId="1366"/>
    <cellStyle name="20% - Ênfase3 2 5 2 7" xfId="1367"/>
    <cellStyle name="20% - Ênfase3 2 5 2 8" xfId="1368"/>
    <cellStyle name="20% - Ênfase3 2 5 2 9" xfId="1369"/>
    <cellStyle name="20% - Ênfase3 2 5 3" xfId="1370"/>
    <cellStyle name="20% - Ênfase3 2 5 3 10" xfId="1371"/>
    <cellStyle name="20% - Ênfase3 2 5 3 11" xfId="1372"/>
    <cellStyle name="20% - Ênfase3 2 5 3 12" xfId="1373"/>
    <cellStyle name="20% - Ênfase3 2 5 3 2" xfId="1374"/>
    <cellStyle name="20% - Ênfase3 2 5 3 3" xfId="1375"/>
    <cellStyle name="20% - Ênfase3 2 5 3 4" xfId="1376"/>
    <cellStyle name="20% - Ênfase3 2 5 3 5" xfId="1377"/>
    <cellStyle name="20% - Ênfase3 2 5 3 6" xfId="1378"/>
    <cellStyle name="20% - Ênfase3 2 5 3 7" xfId="1379"/>
    <cellStyle name="20% - Ênfase3 2 5 3 8" xfId="1380"/>
    <cellStyle name="20% - Ênfase3 2 5 3 9" xfId="1381"/>
    <cellStyle name="20% - Ênfase3 2 5 4" xfId="1382"/>
    <cellStyle name="20% - Ênfase3 2 5 5" xfId="1383"/>
    <cellStyle name="20% - Ênfase3 2 5 6" xfId="1384"/>
    <cellStyle name="20% - Ênfase3 2 5 7" xfId="1385"/>
    <cellStyle name="20% - Ênfase3 2 5 8" xfId="1386"/>
    <cellStyle name="20% - Ênfase3 2 5 9" xfId="1387"/>
    <cellStyle name="20% - Ênfase3 3" xfId="1388"/>
    <cellStyle name="20% - Ênfase3 3 2" xfId="1389"/>
    <cellStyle name="20% - Ênfase3 3 2 10" xfId="1390"/>
    <cellStyle name="20% - Ênfase3 3 2 11" xfId="1391"/>
    <cellStyle name="20% - Ênfase3 3 2 12" xfId="1392"/>
    <cellStyle name="20% - Ênfase3 3 2 13" xfId="1393"/>
    <cellStyle name="20% - Ênfase3 3 2 14" xfId="1394"/>
    <cellStyle name="20% - Ênfase3 3 2 15" xfId="1395"/>
    <cellStyle name="20% - Ênfase3 3 2 2" xfId="1396"/>
    <cellStyle name="20% - Ênfase3 3 2 3" xfId="1397"/>
    <cellStyle name="20% - Ênfase3 3 2 3 10" xfId="1398"/>
    <cellStyle name="20% - Ênfase3 3 2 3 11" xfId="1399"/>
    <cellStyle name="20% - Ênfase3 3 2 3 12" xfId="1400"/>
    <cellStyle name="20% - Ênfase3 3 2 3 13" xfId="1401"/>
    <cellStyle name="20% - Ênfase3 3 2 3 2" xfId="1402"/>
    <cellStyle name="20% - Ênfase3 3 2 3 2 10" xfId="1403"/>
    <cellStyle name="20% - Ênfase3 3 2 3 2 11" xfId="1404"/>
    <cellStyle name="20% - Ênfase3 3 2 3 2 12" xfId="1405"/>
    <cellStyle name="20% - Ênfase3 3 2 3 2 2" xfId="1406"/>
    <cellStyle name="20% - Ênfase3 3 2 3 2 3" xfId="1407"/>
    <cellStyle name="20% - Ênfase3 3 2 3 2 4" xfId="1408"/>
    <cellStyle name="20% - Ênfase3 3 2 3 2 5" xfId="1409"/>
    <cellStyle name="20% - Ênfase3 3 2 3 2 6" xfId="1410"/>
    <cellStyle name="20% - Ênfase3 3 2 3 2 7" xfId="1411"/>
    <cellStyle name="20% - Ênfase3 3 2 3 2 8" xfId="1412"/>
    <cellStyle name="20% - Ênfase3 3 2 3 2 9" xfId="1413"/>
    <cellStyle name="20% - Ênfase3 3 2 3 3" xfId="1414"/>
    <cellStyle name="20% - Ênfase3 3 2 3 4" xfId="1415"/>
    <cellStyle name="20% - Ênfase3 3 2 3 5" xfId="1416"/>
    <cellStyle name="20% - Ênfase3 3 2 3 6" xfId="1417"/>
    <cellStyle name="20% - Ênfase3 3 2 3 7" xfId="1418"/>
    <cellStyle name="20% - Ênfase3 3 2 3 8" xfId="1419"/>
    <cellStyle name="20% - Ênfase3 3 2 3 9" xfId="1420"/>
    <cellStyle name="20% - Ênfase3 3 2 4" xfId="1421"/>
    <cellStyle name="20% - Ênfase3 3 2 4 10" xfId="1422"/>
    <cellStyle name="20% - Ênfase3 3 2 4 11" xfId="1423"/>
    <cellStyle name="20% - Ênfase3 3 2 4 12" xfId="1424"/>
    <cellStyle name="20% - Ênfase3 3 2 4 2" xfId="1425"/>
    <cellStyle name="20% - Ênfase3 3 2 4 3" xfId="1426"/>
    <cellStyle name="20% - Ênfase3 3 2 4 4" xfId="1427"/>
    <cellStyle name="20% - Ênfase3 3 2 4 5" xfId="1428"/>
    <cellStyle name="20% - Ênfase3 3 2 4 6" xfId="1429"/>
    <cellStyle name="20% - Ênfase3 3 2 4 7" xfId="1430"/>
    <cellStyle name="20% - Ênfase3 3 2 4 8" xfId="1431"/>
    <cellStyle name="20% - Ênfase3 3 2 4 9" xfId="1432"/>
    <cellStyle name="20% - Ênfase3 3 2 5" xfId="1433"/>
    <cellStyle name="20% - Ênfase3 3 2 6" xfId="1434"/>
    <cellStyle name="20% - Ênfase3 3 2 7" xfId="1435"/>
    <cellStyle name="20% - Ênfase3 3 2 8" xfId="1436"/>
    <cellStyle name="20% - Ênfase3 3 2 9" xfId="1437"/>
    <cellStyle name="20% - Ênfase3 3 3" xfId="1438"/>
    <cellStyle name="20% - Ênfase3 3 4" xfId="1439"/>
    <cellStyle name="20% - Ênfase3 3 4 10" xfId="1440"/>
    <cellStyle name="20% - Ênfase3 3 4 11" xfId="1441"/>
    <cellStyle name="20% - Ênfase3 3 4 12" xfId="1442"/>
    <cellStyle name="20% - Ênfase3 3 4 13" xfId="1443"/>
    <cellStyle name="20% - Ênfase3 3 4 14" xfId="1444"/>
    <cellStyle name="20% - Ênfase3 3 4 2" xfId="1445"/>
    <cellStyle name="20% - Ênfase3 3 4 2 10" xfId="1446"/>
    <cellStyle name="20% - Ênfase3 3 4 2 11" xfId="1447"/>
    <cellStyle name="20% - Ênfase3 3 4 2 12" xfId="1448"/>
    <cellStyle name="20% - Ênfase3 3 4 2 13" xfId="1449"/>
    <cellStyle name="20% - Ênfase3 3 4 2 2" xfId="1450"/>
    <cellStyle name="20% - Ênfase3 3 4 2 2 10" xfId="1451"/>
    <cellStyle name="20% - Ênfase3 3 4 2 2 11" xfId="1452"/>
    <cellStyle name="20% - Ênfase3 3 4 2 2 12" xfId="1453"/>
    <cellStyle name="20% - Ênfase3 3 4 2 2 2" xfId="1454"/>
    <cellStyle name="20% - Ênfase3 3 4 2 2 3" xfId="1455"/>
    <cellStyle name="20% - Ênfase3 3 4 2 2 4" xfId="1456"/>
    <cellStyle name="20% - Ênfase3 3 4 2 2 5" xfId="1457"/>
    <cellStyle name="20% - Ênfase3 3 4 2 2 6" xfId="1458"/>
    <cellStyle name="20% - Ênfase3 3 4 2 2 7" xfId="1459"/>
    <cellStyle name="20% - Ênfase3 3 4 2 2 8" xfId="1460"/>
    <cellStyle name="20% - Ênfase3 3 4 2 2 9" xfId="1461"/>
    <cellStyle name="20% - Ênfase3 3 4 2 3" xfId="1462"/>
    <cellStyle name="20% - Ênfase3 3 4 2 4" xfId="1463"/>
    <cellStyle name="20% - Ênfase3 3 4 2 5" xfId="1464"/>
    <cellStyle name="20% - Ênfase3 3 4 2 6" xfId="1465"/>
    <cellStyle name="20% - Ênfase3 3 4 2 7" xfId="1466"/>
    <cellStyle name="20% - Ênfase3 3 4 2 8" xfId="1467"/>
    <cellStyle name="20% - Ênfase3 3 4 2 9" xfId="1468"/>
    <cellStyle name="20% - Ênfase3 3 4 3" xfId="1469"/>
    <cellStyle name="20% - Ênfase3 3 4 3 10" xfId="1470"/>
    <cellStyle name="20% - Ênfase3 3 4 3 11" xfId="1471"/>
    <cellStyle name="20% - Ênfase3 3 4 3 12" xfId="1472"/>
    <cellStyle name="20% - Ênfase3 3 4 3 2" xfId="1473"/>
    <cellStyle name="20% - Ênfase3 3 4 3 3" xfId="1474"/>
    <cellStyle name="20% - Ênfase3 3 4 3 4" xfId="1475"/>
    <cellStyle name="20% - Ênfase3 3 4 3 5" xfId="1476"/>
    <cellStyle name="20% - Ênfase3 3 4 3 6" xfId="1477"/>
    <cellStyle name="20% - Ênfase3 3 4 3 7" xfId="1478"/>
    <cellStyle name="20% - Ênfase3 3 4 3 8" xfId="1479"/>
    <cellStyle name="20% - Ênfase3 3 4 3 9" xfId="1480"/>
    <cellStyle name="20% - Ênfase3 3 4 4" xfId="1481"/>
    <cellStyle name="20% - Ênfase3 3 4 5" xfId="1482"/>
    <cellStyle name="20% - Ênfase3 3 4 6" xfId="1483"/>
    <cellStyle name="20% - Ênfase3 3 4 7" xfId="1484"/>
    <cellStyle name="20% - Ênfase3 3 4 8" xfId="1485"/>
    <cellStyle name="20% - Ênfase3 3 4 9" xfId="1486"/>
    <cellStyle name="20% - Ênfase3 4" xfId="1487"/>
    <cellStyle name="20% - Ênfase3 4 2" xfId="1488"/>
    <cellStyle name="20% - Ênfase3 4 3" xfId="1489"/>
    <cellStyle name="20% - Ênfase3 4 4" xfId="1490"/>
    <cellStyle name="20% - Ênfase3 4 4 10" xfId="1491"/>
    <cellStyle name="20% - Ênfase3 4 4 11" xfId="1492"/>
    <cellStyle name="20% - Ênfase3 4 4 12" xfId="1493"/>
    <cellStyle name="20% - Ênfase3 4 4 13" xfId="1494"/>
    <cellStyle name="20% - Ênfase3 4 4 14" xfId="1495"/>
    <cellStyle name="20% - Ênfase3 4 4 2" xfId="1496"/>
    <cellStyle name="20% - Ênfase3 4 4 2 10" xfId="1497"/>
    <cellStyle name="20% - Ênfase3 4 4 2 11" xfId="1498"/>
    <cellStyle name="20% - Ênfase3 4 4 2 12" xfId="1499"/>
    <cellStyle name="20% - Ênfase3 4 4 2 13" xfId="1500"/>
    <cellStyle name="20% - Ênfase3 4 4 2 2" xfId="1501"/>
    <cellStyle name="20% - Ênfase3 4 4 2 2 10" xfId="1502"/>
    <cellStyle name="20% - Ênfase3 4 4 2 2 11" xfId="1503"/>
    <cellStyle name="20% - Ênfase3 4 4 2 2 12" xfId="1504"/>
    <cellStyle name="20% - Ênfase3 4 4 2 2 2" xfId="1505"/>
    <cellStyle name="20% - Ênfase3 4 4 2 2 3" xfId="1506"/>
    <cellStyle name="20% - Ênfase3 4 4 2 2 4" xfId="1507"/>
    <cellStyle name="20% - Ênfase3 4 4 2 2 5" xfId="1508"/>
    <cellStyle name="20% - Ênfase3 4 4 2 2 6" xfId="1509"/>
    <cellStyle name="20% - Ênfase3 4 4 2 2 7" xfId="1510"/>
    <cellStyle name="20% - Ênfase3 4 4 2 2 8" xfId="1511"/>
    <cellStyle name="20% - Ênfase3 4 4 2 2 9" xfId="1512"/>
    <cellStyle name="20% - Ênfase3 4 4 2 3" xfId="1513"/>
    <cellStyle name="20% - Ênfase3 4 4 2 4" xfId="1514"/>
    <cellStyle name="20% - Ênfase3 4 4 2 5" xfId="1515"/>
    <cellStyle name="20% - Ênfase3 4 4 2 6" xfId="1516"/>
    <cellStyle name="20% - Ênfase3 4 4 2 7" xfId="1517"/>
    <cellStyle name="20% - Ênfase3 4 4 2 8" xfId="1518"/>
    <cellStyle name="20% - Ênfase3 4 4 2 9" xfId="1519"/>
    <cellStyle name="20% - Ênfase3 4 4 3" xfId="1520"/>
    <cellStyle name="20% - Ênfase3 4 4 3 10" xfId="1521"/>
    <cellStyle name="20% - Ênfase3 4 4 3 11" xfId="1522"/>
    <cellStyle name="20% - Ênfase3 4 4 3 12" xfId="1523"/>
    <cellStyle name="20% - Ênfase3 4 4 3 2" xfId="1524"/>
    <cellStyle name="20% - Ênfase3 4 4 3 3" xfId="1525"/>
    <cellStyle name="20% - Ênfase3 4 4 3 4" xfId="1526"/>
    <cellStyle name="20% - Ênfase3 4 4 3 5" xfId="1527"/>
    <cellStyle name="20% - Ênfase3 4 4 3 6" xfId="1528"/>
    <cellStyle name="20% - Ênfase3 4 4 3 7" xfId="1529"/>
    <cellStyle name="20% - Ênfase3 4 4 3 8" xfId="1530"/>
    <cellStyle name="20% - Ênfase3 4 4 3 9" xfId="1531"/>
    <cellStyle name="20% - Ênfase3 4 4 4" xfId="1532"/>
    <cellStyle name="20% - Ênfase3 4 4 5" xfId="1533"/>
    <cellStyle name="20% - Ênfase3 4 4 6" xfId="1534"/>
    <cellStyle name="20% - Ênfase3 4 4 7" xfId="1535"/>
    <cellStyle name="20% - Ênfase3 4 4 8" xfId="1536"/>
    <cellStyle name="20% - Ênfase3 4 4 9" xfId="1537"/>
    <cellStyle name="20% - Ênfase3 5" xfId="1538"/>
    <cellStyle name="20% - Ênfase3 5 2" xfId="1539"/>
    <cellStyle name="20% - Ênfase3 5 3" xfId="1540"/>
    <cellStyle name="20% - Ênfase3 5 4" xfId="1541"/>
    <cellStyle name="20% - Ênfase3 5 4 10" xfId="1542"/>
    <cellStyle name="20% - Ênfase3 5 4 11" xfId="1543"/>
    <cellStyle name="20% - Ênfase3 5 4 12" xfId="1544"/>
    <cellStyle name="20% - Ênfase3 5 4 13" xfId="1545"/>
    <cellStyle name="20% - Ênfase3 5 4 14" xfId="1546"/>
    <cellStyle name="20% - Ênfase3 5 4 2" xfId="1547"/>
    <cellStyle name="20% - Ênfase3 5 4 2 10" xfId="1548"/>
    <cellStyle name="20% - Ênfase3 5 4 2 11" xfId="1549"/>
    <cellStyle name="20% - Ênfase3 5 4 2 12" xfId="1550"/>
    <cellStyle name="20% - Ênfase3 5 4 2 13" xfId="1551"/>
    <cellStyle name="20% - Ênfase3 5 4 2 2" xfId="1552"/>
    <cellStyle name="20% - Ênfase3 5 4 2 2 10" xfId="1553"/>
    <cellStyle name="20% - Ênfase3 5 4 2 2 11" xfId="1554"/>
    <cellStyle name="20% - Ênfase3 5 4 2 2 12" xfId="1555"/>
    <cellStyle name="20% - Ênfase3 5 4 2 2 2" xfId="1556"/>
    <cellStyle name="20% - Ênfase3 5 4 2 2 3" xfId="1557"/>
    <cellStyle name="20% - Ênfase3 5 4 2 2 4" xfId="1558"/>
    <cellStyle name="20% - Ênfase3 5 4 2 2 5" xfId="1559"/>
    <cellStyle name="20% - Ênfase3 5 4 2 2 6" xfId="1560"/>
    <cellStyle name="20% - Ênfase3 5 4 2 2 7" xfId="1561"/>
    <cellStyle name="20% - Ênfase3 5 4 2 2 8" xfId="1562"/>
    <cellStyle name="20% - Ênfase3 5 4 2 2 9" xfId="1563"/>
    <cellStyle name="20% - Ênfase3 5 4 2 3" xfId="1564"/>
    <cellStyle name="20% - Ênfase3 5 4 2 4" xfId="1565"/>
    <cellStyle name="20% - Ênfase3 5 4 2 5" xfId="1566"/>
    <cellStyle name="20% - Ênfase3 5 4 2 6" xfId="1567"/>
    <cellStyle name="20% - Ênfase3 5 4 2 7" xfId="1568"/>
    <cellStyle name="20% - Ênfase3 5 4 2 8" xfId="1569"/>
    <cellStyle name="20% - Ênfase3 5 4 2 9" xfId="1570"/>
    <cellStyle name="20% - Ênfase3 5 4 3" xfId="1571"/>
    <cellStyle name="20% - Ênfase3 5 4 3 10" xfId="1572"/>
    <cellStyle name="20% - Ênfase3 5 4 3 11" xfId="1573"/>
    <cellStyle name="20% - Ênfase3 5 4 3 12" xfId="1574"/>
    <cellStyle name="20% - Ênfase3 5 4 3 2" xfId="1575"/>
    <cellStyle name="20% - Ênfase3 5 4 3 3" xfId="1576"/>
    <cellStyle name="20% - Ênfase3 5 4 3 4" xfId="1577"/>
    <cellStyle name="20% - Ênfase3 5 4 3 5" xfId="1578"/>
    <cellStyle name="20% - Ênfase3 5 4 3 6" xfId="1579"/>
    <cellStyle name="20% - Ênfase3 5 4 3 7" xfId="1580"/>
    <cellStyle name="20% - Ênfase3 5 4 3 8" xfId="1581"/>
    <cellStyle name="20% - Ênfase3 5 4 3 9" xfId="1582"/>
    <cellStyle name="20% - Ênfase3 5 4 4" xfId="1583"/>
    <cellStyle name="20% - Ênfase3 5 4 5" xfId="1584"/>
    <cellStyle name="20% - Ênfase3 5 4 6" xfId="1585"/>
    <cellStyle name="20% - Ênfase3 5 4 7" xfId="1586"/>
    <cellStyle name="20% - Ênfase3 5 4 8" xfId="1587"/>
    <cellStyle name="20% - Ênfase3 5 4 9" xfId="1588"/>
    <cellStyle name="20% - Ênfase3 6" xfId="1589"/>
    <cellStyle name="20% - Ênfase3 6 2" xfId="1590"/>
    <cellStyle name="20% - Ênfase3 6 3" xfId="1591"/>
    <cellStyle name="20% - Ênfase3 6 4" xfId="1592"/>
    <cellStyle name="20% - Ênfase3 6 4 10" xfId="1593"/>
    <cellStyle name="20% - Ênfase3 6 4 11" xfId="1594"/>
    <cellStyle name="20% - Ênfase3 6 4 12" xfId="1595"/>
    <cellStyle name="20% - Ênfase3 6 4 13" xfId="1596"/>
    <cellStyle name="20% - Ênfase3 6 4 14" xfId="1597"/>
    <cellStyle name="20% - Ênfase3 6 4 2" xfId="1598"/>
    <cellStyle name="20% - Ênfase3 6 4 2 10" xfId="1599"/>
    <cellStyle name="20% - Ênfase3 6 4 2 11" xfId="1600"/>
    <cellStyle name="20% - Ênfase3 6 4 2 12" xfId="1601"/>
    <cellStyle name="20% - Ênfase3 6 4 2 13" xfId="1602"/>
    <cellStyle name="20% - Ênfase3 6 4 2 2" xfId="1603"/>
    <cellStyle name="20% - Ênfase3 6 4 2 2 10" xfId="1604"/>
    <cellStyle name="20% - Ênfase3 6 4 2 2 11" xfId="1605"/>
    <cellStyle name="20% - Ênfase3 6 4 2 2 12" xfId="1606"/>
    <cellStyle name="20% - Ênfase3 6 4 2 2 2" xfId="1607"/>
    <cellStyle name="20% - Ênfase3 6 4 2 2 3" xfId="1608"/>
    <cellStyle name="20% - Ênfase3 6 4 2 2 4" xfId="1609"/>
    <cellStyle name="20% - Ênfase3 6 4 2 2 5" xfId="1610"/>
    <cellStyle name="20% - Ênfase3 6 4 2 2 6" xfId="1611"/>
    <cellStyle name="20% - Ênfase3 6 4 2 2 7" xfId="1612"/>
    <cellStyle name="20% - Ênfase3 6 4 2 2 8" xfId="1613"/>
    <cellStyle name="20% - Ênfase3 6 4 2 2 9" xfId="1614"/>
    <cellStyle name="20% - Ênfase3 6 4 2 3" xfId="1615"/>
    <cellStyle name="20% - Ênfase3 6 4 2 4" xfId="1616"/>
    <cellStyle name="20% - Ênfase3 6 4 2 5" xfId="1617"/>
    <cellStyle name="20% - Ênfase3 6 4 2 6" xfId="1618"/>
    <cellStyle name="20% - Ênfase3 6 4 2 7" xfId="1619"/>
    <cellStyle name="20% - Ênfase3 6 4 2 8" xfId="1620"/>
    <cellStyle name="20% - Ênfase3 6 4 2 9" xfId="1621"/>
    <cellStyle name="20% - Ênfase3 6 4 3" xfId="1622"/>
    <cellStyle name="20% - Ênfase3 6 4 3 10" xfId="1623"/>
    <cellStyle name="20% - Ênfase3 6 4 3 11" xfId="1624"/>
    <cellStyle name="20% - Ênfase3 6 4 3 12" xfId="1625"/>
    <cellStyle name="20% - Ênfase3 6 4 3 2" xfId="1626"/>
    <cellStyle name="20% - Ênfase3 6 4 3 3" xfId="1627"/>
    <cellStyle name="20% - Ênfase3 6 4 3 4" xfId="1628"/>
    <cellStyle name="20% - Ênfase3 6 4 3 5" xfId="1629"/>
    <cellStyle name="20% - Ênfase3 6 4 3 6" xfId="1630"/>
    <cellStyle name="20% - Ênfase3 6 4 3 7" xfId="1631"/>
    <cellStyle name="20% - Ênfase3 6 4 3 8" xfId="1632"/>
    <cellStyle name="20% - Ênfase3 6 4 3 9" xfId="1633"/>
    <cellStyle name="20% - Ênfase3 6 4 4" xfId="1634"/>
    <cellStyle name="20% - Ênfase3 6 4 5" xfId="1635"/>
    <cellStyle name="20% - Ênfase3 6 4 6" xfId="1636"/>
    <cellStyle name="20% - Ênfase3 6 4 7" xfId="1637"/>
    <cellStyle name="20% - Ênfase3 6 4 8" xfId="1638"/>
    <cellStyle name="20% - Ênfase3 6 4 9" xfId="1639"/>
    <cellStyle name="20% - Ênfase3 7" xfId="1640"/>
    <cellStyle name="20% - Ênfase3 7 10" xfId="1641"/>
    <cellStyle name="20% - Ênfase3 7 11" xfId="1642"/>
    <cellStyle name="20% - Ênfase3 7 12" xfId="1643"/>
    <cellStyle name="20% - Ênfase3 7 13" xfId="1644"/>
    <cellStyle name="20% - Ênfase3 7 14" xfId="1645"/>
    <cellStyle name="20% - Ênfase3 7 15" xfId="1646"/>
    <cellStyle name="20% - Ênfase3 7 16" xfId="1647"/>
    <cellStyle name="20% - Ênfase3 7 2" xfId="1648"/>
    <cellStyle name="20% - Ênfase3 7 3" xfId="1649"/>
    <cellStyle name="20% - Ênfase3 7 4" xfId="1650"/>
    <cellStyle name="20% - Ênfase3 7 4 10" xfId="1651"/>
    <cellStyle name="20% - Ênfase3 7 4 11" xfId="1652"/>
    <cellStyle name="20% - Ênfase3 7 4 12" xfId="1653"/>
    <cellStyle name="20% - Ênfase3 7 4 13" xfId="1654"/>
    <cellStyle name="20% - Ênfase3 7 4 2" xfId="1655"/>
    <cellStyle name="20% - Ênfase3 7 4 2 10" xfId="1656"/>
    <cellStyle name="20% - Ênfase3 7 4 2 11" xfId="1657"/>
    <cellStyle name="20% - Ênfase3 7 4 2 12" xfId="1658"/>
    <cellStyle name="20% - Ênfase3 7 4 2 2" xfId="1659"/>
    <cellStyle name="20% - Ênfase3 7 4 2 3" xfId="1660"/>
    <cellStyle name="20% - Ênfase3 7 4 2 4" xfId="1661"/>
    <cellStyle name="20% - Ênfase3 7 4 2 5" xfId="1662"/>
    <cellStyle name="20% - Ênfase3 7 4 2 6" xfId="1663"/>
    <cellStyle name="20% - Ênfase3 7 4 2 7" xfId="1664"/>
    <cellStyle name="20% - Ênfase3 7 4 2 8" xfId="1665"/>
    <cellStyle name="20% - Ênfase3 7 4 2 9" xfId="1666"/>
    <cellStyle name="20% - Ênfase3 7 4 3" xfId="1667"/>
    <cellStyle name="20% - Ênfase3 7 4 4" xfId="1668"/>
    <cellStyle name="20% - Ênfase3 7 4 5" xfId="1669"/>
    <cellStyle name="20% - Ênfase3 7 4 6" xfId="1670"/>
    <cellStyle name="20% - Ênfase3 7 4 7" xfId="1671"/>
    <cellStyle name="20% - Ênfase3 7 4 8" xfId="1672"/>
    <cellStyle name="20% - Ênfase3 7 4 9" xfId="1673"/>
    <cellStyle name="20% - Ênfase3 7 5" xfId="1674"/>
    <cellStyle name="20% - Ênfase3 7 5 10" xfId="1675"/>
    <cellStyle name="20% - Ênfase3 7 5 11" xfId="1676"/>
    <cellStyle name="20% - Ênfase3 7 5 12" xfId="1677"/>
    <cellStyle name="20% - Ênfase3 7 5 2" xfId="1678"/>
    <cellStyle name="20% - Ênfase3 7 5 3" xfId="1679"/>
    <cellStyle name="20% - Ênfase3 7 5 4" xfId="1680"/>
    <cellStyle name="20% - Ênfase3 7 5 5" xfId="1681"/>
    <cellStyle name="20% - Ênfase3 7 5 6" xfId="1682"/>
    <cellStyle name="20% - Ênfase3 7 5 7" xfId="1683"/>
    <cellStyle name="20% - Ênfase3 7 5 8" xfId="1684"/>
    <cellStyle name="20% - Ênfase3 7 5 9" xfId="1685"/>
    <cellStyle name="20% - Ênfase3 7 6" xfId="1686"/>
    <cellStyle name="20% - Ênfase3 7 7" xfId="1687"/>
    <cellStyle name="20% - Ênfase3 7 8" xfId="1688"/>
    <cellStyle name="20% - Ênfase3 7 9" xfId="1689"/>
    <cellStyle name="20% - Ênfase3 8" xfId="1690"/>
    <cellStyle name="20% - Ênfase3 8 2" xfId="1691"/>
    <cellStyle name="20% - Ênfase3 9" xfId="1692"/>
    <cellStyle name="20% - Ênfase3 9 2" xfId="1693"/>
    <cellStyle name="20% - Ênfase4 10" xfId="1694"/>
    <cellStyle name="20% - Ênfase4 10 10" xfId="1695"/>
    <cellStyle name="20% - Ênfase4 10 11" xfId="1696"/>
    <cellStyle name="20% - Ênfase4 10 12" xfId="1697"/>
    <cellStyle name="20% - Ênfase4 10 13" xfId="1698"/>
    <cellStyle name="20% - Ênfase4 10 14" xfId="1699"/>
    <cellStyle name="20% - Ênfase4 10 15" xfId="1700"/>
    <cellStyle name="20% - Ênfase4 10 2" xfId="1701"/>
    <cellStyle name="20% - Ênfase4 10 3" xfId="1702"/>
    <cellStyle name="20% - Ênfase4 10 3 10" xfId="1703"/>
    <cellStyle name="20% - Ênfase4 10 3 11" xfId="1704"/>
    <cellStyle name="20% - Ênfase4 10 3 12" xfId="1705"/>
    <cellStyle name="20% - Ênfase4 10 3 13" xfId="1706"/>
    <cellStyle name="20% - Ênfase4 10 3 2" xfId="1707"/>
    <cellStyle name="20% - Ênfase4 10 3 2 10" xfId="1708"/>
    <cellStyle name="20% - Ênfase4 10 3 2 11" xfId="1709"/>
    <cellStyle name="20% - Ênfase4 10 3 2 12" xfId="1710"/>
    <cellStyle name="20% - Ênfase4 10 3 2 2" xfId="1711"/>
    <cellStyle name="20% - Ênfase4 10 3 2 3" xfId="1712"/>
    <cellStyle name="20% - Ênfase4 10 3 2 4" xfId="1713"/>
    <cellStyle name="20% - Ênfase4 10 3 2 5" xfId="1714"/>
    <cellStyle name="20% - Ênfase4 10 3 2 6" xfId="1715"/>
    <cellStyle name="20% - Ênfase4 10 3 2 7" xfId="1716"/>
    <cellStyle name="20% - Ênfase4 10 3 2 8" xfId="1717"/>
    <cellStyle name="20% - Ênfase4 10 3 2 9" xfId="1718"/>
    <cellStyle name="20% - Ênfase4 10 3 3" xfId="1719"/>
    <cellStyle name="20% - Ênfase4 10 3 4" xfId="1720"/>
    <cellStyle name="20% - Ênfase4 10 3 5" xfId="1721"/>
    <cellStyle name="20% - Ênfase4 10 3 6" xfId="1722"/>
    <cellStyle name="20% - Ênfase4 10 3 7" xfId="1723"/>
    <cellStyle name="20% - Ênfase4 10 3 8" xfId="1724"/>
    <cellStyle name="20% - Ênfase4 10 3 9" xfId="1725"/>
    <cellStyle name="20% - Ênfase4 10 4" xfId="1726"/>
    <cellStyle name="20% - Ênfase4 10 4 10" xfId="1727"/>
    <cellStyle name="20% - Ênfase4 10 4 11" xfId="1728"/>
    <cellStyle name="20% - Ênfase4 10 4 12" xfId="1729"/>
    <cellStyle name="20% - Ênfase4 10 4 2" xfId="1730"/>
    <cellStyle name="20% - Ênfase4 10 4 3" xfId="1731"/>
    <cellStyle name="20% - Ênfase4 10 4 4" xfId="1732"/>
    <cellStyle name="20% - Ênfase4 10 4 5" xfId="1733"/>
    <cellStyle name="20% - Ênfase4 10 4 6" xfId="1734"/>
    <cellStyle name="20% - Ênfase4 10 4 7" xfId="1735"/>
    <cellStyle name="20% - Ênfase4 10 4 8" xfId="1736"/>
    <cellStyle name="20% - Ênfase4 10 4 9" xfId="1737"/>
    <cellStyle name="20% - Ênfase4 10 5" xfId="1738"/>
    <cellStyle name="20% - Ênfase4 10 6" xfId="1739"/>
    <cellStyle name="20% - Ênfase4 10 7" xfId="1740"/>
    <cellStyle name="20% - Ênfase4 10 8" xfId="1741"/>
    <cellStyle name="20% - Ênfase4 10 9" xfId="1742"/>
    <cellStyle name="20% - Ênfase4 11" xfId="1743"/>
    <cellStyle name="20% - Ênfase4 11 10" xfId="1744"/>
    <cellStyle name="20% - Ênfase4 11 11" xfId="1745"/>
    <cellStyle name="20% - Ênfase4 11 12" xfId="1746"/>
    <cellStyle name="20% - Ênfase4 11 13" xfId="1747"/>
    <cellStyle name="20% - Ênfase4 11 14" xfId="1748"/>
    <cellStyle name="20% - Ênfase4 11 15" xfId="1749"/>
    <cellStyle name="20% - Ênfase4 11 2" xfId="1750"/>
    <cellStyle name="20% - Ênfase4 11 3" xfId="1751"/>
    <cellStyle name="20% - Ênfase4 11 3 10" xfId="1752"/>
    <cellStyle name="20% - Ênfase4 11 3 11" xfId="1753"/>
    <cellStyle name="20% - Ênfase4 11 3 12" xfId="1754"/>
    <cellStyle name="20% - Ênfase4 11 3 13" xfId="1755"/>
    <cellStyle name="20% - Ênfase4 11 3 2" xfId="1756"/>
    <cellStyle name="20% - Ênfase4 11 3 2 10" xfId="1757"/>
    <cellStyle name="20% - Ênfase4 11 3 2 11" xfId="1758"/>
    <cellStyle name="20% - Ênfase4 11 3 2 12" xfId="1759"/>
    <cellStyle name="20% - Ênfase4 11 3 2 2" xfId="1760"/>
    <cellStyle name="20% - Ênfase4 11 3 2 3" xfId="1761"/>
    <cellStyle name="20% - Ênfase4 11 3 2 4" xfId="1762"/>
    <cellStyle name="20% - Ênfase4 11 3 2 5" xfId="1763"/>
    <cellStyle name="20% - Ênfase4 11 3 2 6" xfId="1764"/>
    <cellStyle name="20% - Ênfase4 11 3 2 7" xfId="1765"/>
    <cellStyle name="20% - Ênfase4 11 3 2 8" xfId="1766"/>
    <cellStyle name="20% - Ênfase4 11 3 2 9" xfId="1767"/>
    <cellStyle name="20% - Ênfase4 11 3 3" xfId="1768"/>
    <cellStyle name="20% - Ênfase4 11 3 4" xfId="1769"/>
    <cellStyle name="20% - Ênfase4 11 3 5" xfId="1770"/>
    <cellStyle name="20% - Ênfase4 11 3 6" xfId="1771"/>
    <cellStyle name="20% - Ênfase4 11 3 7" xfId="1772"/>
    <cellStyle name="20% - Ênfase4 11 3 8" xfId="1773"/>
    <cellStyle name="20% - Ênfase4 11 3 9" xfId="1774"/>
    <cellStyle name="20% - Ênfase4 11 4" xfId="1775"/>
    <cellStyle name="20% - Ênfase4 11 4 10" xfId="1776"/>
    <cellStyle name="20% - Ênfase4 11 4 11" xfId="1777"/>
    <cellStyle name="20% - Ênfase4 11 4 12" xfId="1778"/>
    <cellStyle name="20% - Ênfase4 11 4 2" xfId="1779"/>
    <cellStyle name="20% - Ênfase4 11 4 3" xfId="1780"/>
    <cellStyle name="20% - Ênfase4 11 4 4" xfId="1781"/>
    <cellStyle name="20% - Ênfase4 11 4 5" xfId="1782"/>
    <cellStyle name="20% - Ênfase4 11 4 6" xfId="1783"/>
    <cellStyle name="20% - Ênfase4 11 4 7" xfId="1784"/>
    <cellStyle name="20% - Ênfase4 11 4 8" xfId="1785"/>
    <cellStyle name="20% - Ênfase4 11 4 9" xfId="1786"/>
    <cellStyle name="20% - Ênfase4 11 5" xfId="1787"/>
    <cellStyle name="20% - Ênfase4 11 6" xfId="1788"/>
    <cellStyle name="20% - Ênfase4 11 7" xfId="1789"/>
    <cellStyle name="20% - Ênfase4 11 8" xfId="1790"/>
    <cellStyle name="20% - Ênfase4 11 9" xfId="1791"/>
    <cellStyle name="20% - Ênfase4 12" xfId="1792"/>
    <cellStyle name="20% - Ênfase4 12 10" xfId="1793"/>
    <cellStyle name="20% - Ênfase4 12 11" xfId="1794"/>
    <cellStyle name="20% - Ênfase4 12 12" xfId="1795"/>
    <cellStyle name="20% - Ênfase4 12 13" xfId="1796"/>
    <cellStyle name="20% - Ênfase4 12 14" xfId="1797"/>
    <cellStyle name="20% - Ênfase4 12 15" xfId="1798"/>
    <cellStyle name="20% - Ênfase4 12 2" xfId="1799"/>
    <cellStyle name="20% - Ênfase4 12 3" xfId="1800"/>
    <cellStyle name="20% - Ênfase4 12 3 10" xfId="1801"/>
    <cellStyle name="20% - Ênfase4 12 3 11" xfId="1802"/>
    <cellStyle name="20% - Ênfase4 12 3 12" xfId="1803"/>
    <cellStyle name="20% - Ênfase4 12 3 13" xfId="1804"/>
    <cellStyle name="20% - Ênfase4 12 3 2" xfId="1805"/>
    <cellStyle name="20% - Ênfase4 12 3 2 10" xfId="1806"/>
    <cellStyle name="20% - Ênfase4 12 3 2 11" xfId="1807"/>
    <cellStyle name="20% - Ênfase4 12 3 2 12" xfId="1808"/>
    <cellStyle name="20% - Ênfase4 12 3 2 2" xfId="1809"/>
    <cellStyle name="20% - Ênfase4 12 3 2 3" xfId="1810"/>
    <cellStyle name="20% - Ênfase4 12 3 2 4" xfId="1811"/>
    <cellStyle name="20% - Ênfase4 12 3 2 5" xfId="1812"/>
    <cellStyle name="20% - Ênfase4 12 3 2 6" xfId="1813"/>
    <cellStyle name="20% - Ênfase4 12 3 2 7" xfId="1814"/>
    <cellStyle name="20% - Ênfase4 12 3 2 8" xfId="1815"/>
    <cellStyle name="20% - Ênfase4 12 3 2 9" xfId="1816"/>
    <cellStyle name="20% - Ênfase4 12 3 3" xfId="1817"/>
    <cellStyle name="20% - Ênfase4 12 3 4" xfId="1818"/>
    <cellStyle name="20% - Ênfase4 12 3 5" xfId="1819"/>
    <cellStyle name="20% - Ênfase4 12 3 6" xfId="1820"/>
    <cellStyle name="20% - Ênfase4 12 3 7" xfId="1821"/>
    <cellStyle name="20% - Ênfase4 12 3 8" xfId="1822"/>
    <cellStyle name="20% - Ênfase4 12 3 9" xfId="1823"/>
    <cellStyle name="20% - Ênfase4 12 4" xfId="1824"/>
    <cellStyle name="20% - Ênfase4 12 4 10" xfId="1825"/>
    <cellStyle name="20% - Ênfase4 12 4 11" xfId="1826"/>
    <cellStyle name="20% - Ênfase4 12 4 12" xfId="1827"/>
    <cellStyle name="20% - Ênfase4 12 4 2" xfId="1828"/>
    <cellStyle name="20% - Ênfase4 12 4 3" xfId="1829"/>
    <cellStyle name="20% - Ênfase4 12 4 4" xfId="1830"/>
    <cellStyle name="20% - Ênfase4 12 4 5" xfId="1831"/>
    <cellStyle name="20% - Ênfase4 12 4 6" xfId="1832"/>
    <cellStyle name="20% - Ênfase4 12 4 7" xfId="1833"/>
    <cellStyle name="20% - Ênfase4 12 4 8" xfId="1834"/>
    <cellStyle name="20% - Ênfase4 12 4 9" xfId="1835"/>
    <cellStyle name="20% - Ênfase4 12 5" xfId="1836"/>
    <cellStyle name="20% - Ênfase4 12 6" xfId="1837"/>
    <cellStyle name="20% - Ênfase4 12 7" xfId="1838"/>
    <cellStyle name="20% - Ênfase4 12 8" xfId="1839"/>
    <cellStyle name="20% - Ênfase4 12 9" xfId="1840"/>
    <cellStyle name="20% - Ênfase4 13" xfId="1841"/>
    <cellStyle name="20% - Ênfase4 13 10" xfId="1842"/>
    <cellStyle name="20% - Ênfase4 13 11" xfId="1843"/>
    <cellStyle name="20% - Ênfase4 13 12" xfId="1844"/>
    <cellStyle name="20% - Ênfase4 13 13" xfId="1845"/>
    <cellStyle name="20% - Ênfase4 13 14" xfId="1846"/>
    <cellStyle name="20% - Ênfase4 13 15" xfId="1847"/>
    <cellStyle name="20% - Ênfase4 13 2" xfId="1848"/>
    <cellStyle name="20% - Ênfase4 13 3" xfId="1849"/>
    <cellStyle name="20% - Ênfase4 13 3 10" xfId="1850"/>
    <cellStyle name="20% - Ênfase4 13 3 11" xfId="1851"/>
    <cellStyle name="20% - Ênfase4 13 3 12" xfId="1852"/>
    <cellStyle name="20% - Ênfase4 13 3 13" xfId="1853"/>
    <cellStyle name="20% - Ênfase4 13 3 2" xfId="1854"/>
    <cellStyle name="20% - Ênfase4 13 3 2 10" xfId="1855"/>
    <cellStyle name="20% - Ênfase4 13 3 2 11" xfId="1856"/>
    <cellStyle name="20% - Ênfase4 13 3 2 12" xfId="1857"/>
    <cellStyle name="20% - Ênfase4 13 3 2 2" xfId="1858"/>
    <cellStyle name="20% - Ênfase4 13 3 2 3" xfId="1859"/>
    <cellStyle name="20% - Ênfase4 13 3 2 4" xfId="1860"/>
    <cellStyle name="20% - Ênfase4 13 3 2 5" xfId="1861"/>
    <cellStyle name="20% - Ênfase4 13 3 2 6" xfId="1862"/>
    <cellStyle name="20% - Ênfase4 13 3 2 7" xfId="1863"/>
    <cellStyle name="20% - Ênfase4 13 3 2 8" xfId="1864"/>
    <cellStyle name="20% - Ênfase4 13 3 2 9" xfId="1865"/>
    <cellStyle name="20% - Ênfase4 13 3 3" xfId="1866"/>
    <cellStyle name="20% - Ênfase4 13 3 4" xfId="1867"/>
    <cellStyle name="20% - Ênfase4 13 3 5" xfId="1868"/>
    <cellStyle name="20% - Ênfase4 13 3 6" xfId="1869"/>
    <cellStyle name="20% - Ênfase4 13 3 7" xfId="1870"/>
    <cellStyle name="20% - Ênfase4 13 3 8" xfId="1871"/>
    <cellStyle name="20% - Ênfase4 13 3 9" xfId="1872"/>
    <cellStyle name="20% - Ênfase4 13 4" xfId="1873"/>
    <cellStyle name="20% - Ênfase4 13 4 10" xfId="1874"/>
    <cellStyle name="20% - Ênfase4 13 4 11" xfId="1875"/>
    <cellStyle name="20% - Ênfase4 13 4 12" xfId="1876"/>
    <cellStyle name="20% - Ênfase4 13 4 2" xfId="1877"/>
    <cellStyle name="20% - Ênfase4 13 4 3" xfId="1878"/>
    <cellStyle name="20% - Ênfase4 13 4 4" xfId="1879"/>
    <cellStyle name="20% - Ênfase4 13 4 5" xfId="1880"/>
    <cellStyle name="20% - Ênfase4 13 4 6" xfId="1881"/>
    <cellStyle name="20% - Ênfase4 13 4 7" xfId="1882"/>
    <cellStyle name="20% - Ênfase4 13 4 8" xfId="1883"/>
    <cellStyle name="20% - Ênfase4 13 4 9" xfId="1884"/>
    <cellStyle name="20% - Ênfase4 13 5" xfId="1885"/>
    <cellStyle name="20% - Ênfase4 13 6" xfId="1886"/>
    <cellStyle name="20% - Ênfase4 13 7" xfId="1887"/>
    <cellStyle name="20% - Ênfase4 13 8" xfId="1888"/>
    <cellStyle name="20% - Ênfase4 13 9" xfId="1889"/>
    <cellStyle name="20% - Ênfase4 14 2" xfId="1890"/>
    <cellStyle name="20% - Ênfase4 15 2" xfId="1891"/>
    <cellStyle name="20% - Ênfase4 16 2" xfId="1892"/>
    <cellStyle name="20% - Ênfase4 17 2" xfId="1893"/>
    <cellStyle name="20% - Ênfase4 2" xfId="1894"/>
    <cellStyle name="20% - Ênfase4 2 2" xfId="1895"/>
    <cellStyle name="20% - Ênfase4 2 2 2" xfId="1896"/>
    <cellStyle name="20% - Ênfase4 2 3" xfId="1897"/>
    <cellStyle name="20% - Ênfase4 2 3 2" xfId="1898"/>
    <cellStyle name="20% - Ênfase4 2 4" xfId="1899"/>
    <cellStyle name="20% - Ênfase4 2 5" xfId="1900"/>
    <cellStyle name="20% - Ênfase4 2 5 10" xfId="1901"/>
    <cellStyle name="20% - Ênfase4 2 5 11" xfId="1902"/>
    <cellStyle name="20% - Ênfase4 2 5 12" xfId="1903"/>
    <cellStyle name="20% - Ênfase4 2 5 13" xfId="1904"/>
    <cellStyle name="20% - Ênfase4 2 5 14" xfId="1905"/>
    <cellStyle name="20% - Ênfase4 2 5 2" xfId="1906"/>
    <cellStyle name="20% - Ênfase4 2 5 2 10" xfId="1907"/>
    <cellStyle name="20% - Ênfase4 2 5 2 11" xfId="1908"/>
    <cellStyle name="20% - Ênfase4 2 5 2 12" xfId="1909"/>
    <cellStyle name="20% - Ênfase4 2 5 2 13" xfId="1910"/>
    <cellStyle name="20% - Ênfase4 2 5 2 2" xfId="1911"/>
    <cellStyle name="20% - Ênfase4 2 5 2 2 10" xfId="1912"/>
    <cellStyle name="20% - Ênfase4 2 5 2 2 11" xfId="1913"/>
    <cellStyle name="20% - Ênfase4 2 5 2 2 12" xfId="1914"/>
    <cellStyle name="20% - Ênfase4 2 5 2 2 2" xfId="1915"/>
    <cellStyle name="20% - Ênfase4 2 5 2 2 3" xfId="1916"/>
    <cellStyle name="20% - Ênfase4 2 5 2 2 4" xfId="1917"/>
    <cellStyle name="20% - Ênfase4 2 5 2 2 5" xfId="1918"/>
    <cellStyle name="20% - Ênfase4 2 5 2 2 6" xfId="1919"/>
    <cellStyle name="20% - Ênfase4 2 5 2 2 7" xfId="1920"/>
    <cellStyle name="20% - Ênfase4 2 5 2 2 8" xfId="1921"/>
    <cellStyle name="20% - Ênfase4 2 5 2 2 9" xfId="1922"/>
    <cellStyle name="20% - Ênfase4 2 5 2 3" xfId="1923"/>
    <cellStyle name="20% - Ênfase4 2 5 2 4" xfId="1924"/>
    <cellStyle name="20% - Ênfase4 2 5 2 5" xfId="1925"/>
    <cellStyle name="20% - Ênfase4 2 5 2 6" xfId="1926"/>
    <cellStyle name="20% - Ênfase4 2 5 2 7" xfId="1927"/>
    <cellStyle name="20% - Ênfase4 2 5 2 8" xfId="1928"/>
    <cellStyle name="20% - Ênfase4 2 5 2 9" xfId="1929"/>
    <cellStyle name="20% - Ênfase4 2 5 3" xfId="1930"/>
    <cellStyle name="20% - Ênfase4 2 5 3 10" xfId="1931"/>
    <cellStyle name="20% - Ênfase4 2 5 3 11" xfId="1932"/>
    <cellStyle name="20% - Ênfase4 2 5 3 12" xfId="1933"/>
    <cellStyle name="20% - Ênfase4 2 5 3 2" xfId="1934"/>
    <cellStyle name="20% - Ênfase4 2 5 3 3" xfId="1935"/>
    <cellStyle name="20% - Ênfase4 2 5 3 4" xfId="1936"/>
    <cellStyle name="20% - Ênfase4 2 5 3 5" xfId="1937"/>
    <cellStyle name="20% - Ênfase4 2 5 3 6" xfId="1938"/>
    <cellStyle name="20% - Ênfase4 2 5 3 7" xfId="1939"/>
    <cellStyle name="20% - Ênfase4 2 5 3 8" xfId="1940"/>
    <cellStyle name="20% - Ênfase4 2 5 3 9" xfId="1941"/>
    <cellStyle name="20% - Ênfase4 2 5 4" xfId="1942"/>
    <cellStyle name="20% - Ênfase4 2 5 5" xfId="1943"/>
    <cellStyle name="20% - Ênfase4 2 5 6" xfId="1944"/>
    <cellStyle name="20% - Ênfase4 2 5 7" xfId="1945"/>
    <cellStyle name="20% - Ênfase4 2 5 8" xfId="1946"/>
    <cellStyle name="20% - Ênfase4 2 5 9" xfId="1947"/>
    <cellStyle name="20% - Ênfase4 3" xfId="1948"/>
    <cellStyle name="20% - Ênfase4 3 2" xfId="1949"/>
    <cellStyle name="20% - Ênfase4 3 2 10" xfId="1950"/>
    <cellStyle name="20% - Ênfase4 3 2 11" xfId="1951"/>
    <cellStyle name="20% - Ênfase4 3 2 12" xfId="1952"/>
    <cellStyle name="20% - Ênfase4 3 2 13" xfId="1953"/>
    <cellStyle name="20% - Ênfase4 3 2 14" xfId="1954"/>
    <cellStyle name="20% - Ênfase4 3 2 15" xfId="1955"/>
    <cellStyle name="20% - Ênfase4 3 2 2" xfId="1956"/>
    <cellStyle name="20% - Ênfase4 3 2 3" xfId="1957"/>
    <cellStyle name="20% - Ênfase4 3 2 3 10" xfId="1958"/>
    <cellStyle name="20% - Ênfase4 3 2 3 11" xfId="1959"/>
    <cellStyle name="20% - Ênfase4 3 2 3 12" xfId="1960"/>
    <cellStyle name="20% - Ênfase4 3 2 3 13" xfId="1961"/>
    <cellStyle name="20% - Ênfase4 3 2 3 2" xfId="1962"/>
    <cellStyle name="20% - Ênfase4 3 2 3 2 10" xfId="1963"/>
    <cellStyle name="20% - Ênfase4 3 2 3 2 11" xfId="1964"/>
    <cellStyle name="20% - Ênfase4 3 2 3 2 12" xfId="1965"/>
    <cellStyle name="20% - Ênfase4 3 2 3 2 2" xfId="1966"/>
    <cellStyle name="20% - Ênfase4 3 2 3 2 3" xfId="1967"/>
    <cellStyle name="20% - Ênfase4 3 2 3 2 4" xfId="1968"/>
    <cellStyle name="20% - Ênfase4 3 2 3 2 5" xfId="1969"/>
    <cellStyle name="20% - Ênfase4 3 2 3 2 6" xfId="1970"/>
    <cellStyle name="20% - Ênfase4 3 2 3 2 7" xfId="1971"/>
    <cellStyle name="20% - Ênfase4 3 2 3 2 8" xfId="1972"/>
    <cellStyle name="20% - Ênfase4 3 2 3 2 9" xfId="1973"/>
    <cellStyle name="20% - Ênfase4 3 2 3 3" xfId="1974"/>
    <cellStyle name="20% - Ênfase4 3 2 3 4" xfId="1975"/>
    <cellStyle name="20% - Ênfase4 3 2 3 5" xfId="1976"/>
    <cellStyle name="20% - Ênfase4 3 2 3 6" xfId="1977"/>
    <cellStyle name="20% - Ênfase4 3 2 3 7" xfId="1978"/>
    <cellStyle name="20% - Ênfase4 3 2 3 8" xfId="1979"/>
    <cellStyle name="20% - Ênfase4 3 2 3 9" xfId="1980"/>
    <cellStyle name="20% - Ênfase4 3 2 4" xfId="1981"/>
    <cellStyle name="20% - Ênfase4 3 2 4 10" xfId="1982"/>
    <cellStyle name="20% - Ênfase4 3 2 4 11" xfId="1983"/>
    <cellStyle name="20% - Ênfase4 3 2 4 12" xfId="1984"/>
    <cellStyle name="20% - Ênfase4 3 2 4 2" xfId="1985"/>
    <cellStyle name="20% - Ênfase4 3 2 4 3" xfId="1986"/>
    <cellStyle name="20% - Ênfase4 3 2 4 4" xfId="1987"/>
    <cellStyle name="20% - Ênfase4 3 2 4 5" xfId="1988"/>
    <cellStyle name="20% - Ênfase4 3 2 4 6" xfId="1989"/>
    <cellStyle name="20% - Ênfase4 3 2 4 7" xfId="1990"/>
    <cellStyle name="20% - Ênfase4 3 2 4 8" xfId="1991"/>
    <cellStyle name="20% - Ênfase4 3 2 4 9" xfId="1992"/>
    <cellStyle name="20% - Ênfase4 3 2 5" xfId="1993"/>
    <cellStyle name="20% - Ênfase4 3 2 6" xfId="1994"/>
    <cellStyle name="20% - Ênfase4 3 2 7" xfId="1995"/>
    <cellStyle name="20% - Ênfase4 3 2 8" xfId="1996"/>
    <cellStyle name="20% - Ênfase4 3 2 9" xfId="1997"/>
    <cellStyle name="20% - Ênfase4 3 3" xfId="1998"/>
    <cellStyle name="20% - Ênfase4 3 4" xfId="1999"/>
    <cellStyle name="20% - Ênfase4 3 4 10" xfId="2000"/>
    <cellStyle name="20% - Ênfase4 3 4 11" xfId="2001"/>
    <cellStyle name="20% - Ênfase4 3 4 12" xfId="2002"/>
    <cellStyle name="20% - Ênfase4 3 4 13" xfId="2003"/>
    <cellStyle name="20% - Ênfase4 3 4 14" xfId="2004"/>
    <cellStyle name="20% - Ênfase4 3 4 2" xfId="2005"/>
    <cellStyle name="20% - Ênfase4 3 4 2 10" xfId="2006"/>
    <cellStyle name="20% - Ênfase4 3 4 2 11" xfId="2007"/>
    <cellStyle name="20% - Ênfase4 3 4 2 12" xfId="2008"/>
    <cellStyle name="20% - Ênfase4 3 4 2 13" xfId="2009"/>
    <cellStyle name="20% - Ênfase4 3 4 2 2" xfId="2010"/>
    <cellStyle name="20% - Ênfase4 3 4 2 2 10" xfId="2011"/>
    <cellStyle name="20% - Ênfase4 3 4 2 2 11" xfId="2012"/>
    <cellStyle name="20% - Ênfase4 3 4 2 2 12" xfId="2013"/>
    <cellStyle name="20% - Ênfase4 3 4 2 2 2" xfId="2014"/>
    <cellStyle name="20% - Ênfase4 3 4 2 2 3" xfId="2015"/>
    <cellStyle name="20% - Ênfase4 3 4 2 2 4" xfId="2016"/>
    <cellStyle name="20% - Ênfase4 3 4 2 2 5" xfId="2017"/>
    <cellStyle name="20% - Ênfase4 3 4 2 2 6" xfId="2018"/>
    <cellStyle name="20% - Ênfase4 3 4 2 2 7" xfId="2019"/>
    <cellStyle name="20% - Ênfase4 3 4 2 2 8" xfId="2020"/>
    <cellStyle name="20% - Ênfase4 3 4 2 2 9" xfId="2021"/>
    <cellStyle name="20% - Ênfase4 3 4 2 3" xfId="2022"/>
    <cellStyle name="20% - Ênfase4 3 4 2 4" xfId="2023"/>
    <cellStyle name="20% - Ênfase4 3 4 2 5" xfId="2024"/>
    <cellStyle name="20% - Ênfase4 3 4 2 6" xfId="2025"/>
    <cellStyle name="20% - Ênfase4 3 4 2 7" xfId="2026"/>
    <cellStyle name="20% - Ênfase4 3 4 2 8" xfId="2027"/>
    <cellStyle name="20% - Ênfase4 3 4 2 9" xfId="2028"/>
    <cellStyle name="20% - Ênfase4 3 4 3" xfId="2029"/>
    <cellStyle name="20% - Ênfase4 3 4 3 10" xfId="2030"/>
    <cellStyle name="20% - Ênfase4 3 4 3 11" xfId="2031"/>
    <cellStyle name="20% - Ênfase4 3 4 3 12" xfId="2032"/>
    <cellStyle name="20% - Ênfase4 3 4 3 2" xfId="2033"/>
    <cellStyle name="20% - Ênfase4 3 4 3 3" xfId="2034"/>
    <cellStyle name="20% - Ênfase4 3 4 3 4" xfId="2035"/>
    <cellStyle name="20% - Ênfase4 3 4 3 5" xfId="2036"/>
    <cellStyle name="20% - Ênfase4 3 4 3 6" xfId="2037"/>
    <cellStyle name="20% - Ênfase4 3 4 3 7" xfId="2038"/>
    <cellStyle name="20% - Ênfase4 3 4 3 8" xfId="2039"/>
    <cellStyle name="20% - Ênfase4 3 4 3 9" xfId="2040"/>
    <cellStyle name="20% - Ênfase4 3 4 4" xfId="2041"/>
    <cellStyle name="20% - Ênfase4 3 4 5" xfId="2042"/>
    <cellStyle name="20% - Ênfase4 3 4 6" xfId="2043"/>
    <cellStyle name="20% - Ênfase4 3 4 7" xfId="2044"/>
    <cellStyle name="20% - Ênfase4 3 4 8" xfId="2045"/>
    <cellStyle name="20% - Ênfase4 3 4 9" xfId="2046"/>
    <cellStyle name="20% - Ênfase4 4" xfId="2047"/>
    <cellStyle name="20% - Ênfase4 4 2" xfId="2048"/>
    <cellStyle name="20% - Ênfase4 4 3" xfId="2049"/>
    <cellStyle name="20% - Ênfase4 4 4" xfId="2050"/>
    <cellStyle name="20% - Ênfase4 4 4 10" xfId="2051"/>
    <cellStyle name="20% - Ênfase4 4 4 11" xfId="2052"/>
    <cellStyle name="20% - Ênfase4 4 4 12" xfId="2053"/>
    <cellStyle name="20% - Ênfase4 4 4 13" xfId="2054"/>
    <cellStyle name="20% - Ênfase4 4 4 14" xfId="2055"/>
    <cellStyle name="20% - Ênfase4 4 4 2" xfId="2056"/>
    <cellStyle name="20% - Ênfase4 4 4 2 10" xfId="2057"/>
    <cellStyle name="20% - Ênfase4 4 4 2 11" xfId="2058"/>
    <cellStyle name="20% - Ênfase4 4 4 2 12" xfId="2059"/>
    <cellStyle name="20% - Ênfase4 4 4 2 13" xfId="2060"/>
    <cellStyle name="20% - Ênfase4 4 4 2 2" xfId="2061"/>
    <cellStyle name="20% - Ênfase4 4 4 2 2 10" xfId="2062"/>
    <cellStyle name="20% - Ênfase4 4 4 2 2 11" xfId="2063"/>
    <cellStyle name="20% - Ênfase4 4 4 2 2 12" xfId="2064"/>
    <cellStyle name="20% - Ênfase4 4 4 2 2 2" xfId="2065"/>
    <cellStyle name="20% - Ênfase4 4 4 2 2 3" xfId="2066"/>
    <cellStyle name="20% - Ênfase4 4 4 2 2 4" xfId="2067"/>
    <cellStyle name="20% - Ênfase4 4 4 2 2 5" xfId="2068"/>
    <cellStyle name="20% - Ênfase4 4 4 2 2 6" xfId="2069"/>
    <cellStyle name="20% - Ênfase4 4 4 2 2 7" xfId="2070"/>
    <cellStyle name="20% - Ênfase4 4 4 2 2 8" xfId="2071"/>
    <cellStyle name="20% - Ênfase4 4 4 2 2 9" xfId="2072"/>
    <cellStyle name="20% - Ênfase4 4 4 2 3" xfId="2073"/>
    <cellStyle name="20% - Ênfase4 4 4 2 4" xfId="2074"/>
    <cellStyle name="20% - Ênfase4 4 4 2 5" xfId="2075"/>
    <cellStyle name="20% - Ênfase4 4 4 2 6" xfId="2076"/>
    <cellStyle name="20% - Ênfase4 4 4 2 7" xfId="2077"/>
    <cellStyle name="20% - Ênfase4 4 4 2 8" xfId="2078"/>
    <cellStyle name="20% - Ênfase4 4 4 2 9" xfId="2079"/>
    <cellStyle name="20% - Ênfase4 4 4 3" xfId="2080"/>
    <cellStyle name="20% - Ênfase4 4 4 3 10" xfId="2081"/>
    <cellStyle name="20% - Ênfase4 4 4 3 11" xfId="2082"/>
    <cellStyle name="20% - Ênfase4 4 4 3 12" xfId="2083"/>
    <cellStyle name="20% - Ênfase4 4 4 3 2" xfId="2084"/>
    <cellStyle name="20% - Ênfase4 4 4 3 3" xfId="2085"/>
    <cellStyle name="20% - Ênfase4 4 4 3 4" xfId="2086"/>
    <cellStyle name="20% - Ênfase4 4 4 3 5" xfId="2087"/>
    <cellStyle name="20% - Ênfase4 4 4 3 6" xfId="2088"/>
    <cellStyle name="20% - Ênfase4 4 4 3 7" xfId="2089"/>
    <cellStyle name="20% - Ênfase4 4 4 3 8" xfId="2090"/>
    <cellStyle name="20% - Ênfase4 4 4 3 9" xfId="2091"/>
    <cellStyle name="20% - Ênfase4 4 4 4" xfId="2092"/>
    <cellStyle name="20% - Ênfase4 4 4 5" xfId="2093"/>
    <cellStyle name="20% - Ênfase4 4 4 6" xfId="2094"/>
    <cellStyle name="20% - Ênfase4 4 4 7" xfId="2095"/>
    <cellStyle name="20% - Ênfase4 4 4 8" xfId="2096"/>
    <cellStyle name="20% - Ênfase4 4 4 9" xfId="2097"/>
    <cellStyle name="20% - Ênfase4 5" xfId="2098"/>
    <cellStyle name="20% - Ênfase4 5 2" xfId="2099"/>
    <cellStyle name="20% - Ênfase4 5 3" xfId="2100"/>
    <cellStyle name="20% - Ênfase4 5 4" xfId="2101"/>
    <cellStyle name="20% - Ênfase4 5 4 10" xfId="2102"/>
    <cellStyle name="20% - Ênfase4 5 4 11" xfId="2103"/>
    <cellStyle name="20% - Ênfase4 5 4 12" xfId="2104"/>
    <cellStyle name="20% - Ênfase4 5 4 13" xfId="2105"/>
    <cellStyle name="20% - Ênfase4 5 4 14" xfId="2106"/>
    <cellStyle name="20% - Ênfase4 5 4 2" xfId="2107"/>
    <cellStyle name="20% - Ênfase4 5 4 2 10" xfId="2108"/>
    <cellStyle name="20% - Ênfase4 5 4 2 11" xfId="2109"/>
    <cellStyle name="20% - Ênfase4 5 4 2 12" xfId="2110"/>
    <cellStyle name="20% - Ênfase4 5 4 2 13" xfId="2111"/>
    <cellStyle name="20% - Ênfase4 5 4 2 2" xfId="2112"/>
    <cellStyle name="20% - Ênfase4 5 4 2 2 10" xfId="2113"/>
    <cellStyle name="20% - Ênfase4 5 4 2 2 11" xfId="2114"/>
    <cellStyle name="20% - Ênfase4 5 4 2 2 12" xfId="2115"/>
    <cellStyle name="20% - Ênfase4 5 4 2 2 2" xfId="2116"/>
    <cellStyle name="20% - Ênfase4 5 4 2 2 3" xfId="2117"/>
    <cellStyle name="20% - Ênfase4 5 4 2 2 4" xfId="2118"/>
    <cellStyle name="20% - Ênfase4 5 4 2 2 5" xfId="2119"/>
    <cellStyle name="20% - Ênfase4 5 4 2 2 6" xfId="2120"/>
    <cellStyle name="20% - Ênfase4 5 4 2 2 7" xfId="2121"/>
    <cellStyle name="20% - Ênfase4 5 4 2 2 8" xfId="2122"/>
    <cellStyle name="20% - Ênfase4 5 4 2 2 9" xfId="2123"/>
    <cellStyle name="20% - Ênfase4 5 4 2 3" xfId="2124"/>
    <cellStyle name="20% - Ênfase4 5 4 2 4" xfId="2125"/>
    <cellStyle name="20% - Ênfase4 5 4 2 5" xfId="2126"/>
    <cellStyle name="20% - Ênfase4 5 4 2 6" xfId="2127"/>
    <cellStyle name="20% - Ênfase4 5 4 2 7" xfId="2128"/>
    <cellStyle name="20% - Ênfase4 5 4 2 8" xfId="2129"/>
    <cellStyle name="20% - Ênfase4 5 4 2 9" xfId="2130"/>
    <cellStyle name="20% - Ênfase4 5 4 3" xfId="2131"/>
    <cellStyle name="20% - Ênfase4 5 4 3 10" xfId="2132"/>
    <cellStyle name="20% - Ênfase4 5 4 3 11" xfId="2133"/>
    <cellStyle name="20% - Ênfase4 5 4 3 12" xfId="2134"/>
    <cellStyle name="20% - Ênfase4 5 4 3 2" xfId="2135"/>
    <cellStyle name="20% - Ênfase4 5 4 3 3" xfId="2136"/>
    <cellStyle name="20% - Ênfase4 5 4 3 4" xfId="2137"/>
    <cellStyle name="20% - Ênfase4 5 4 3 5" xfId="2138"/>
    <cellStyle name="20% - Ênfase4 5 4 3 6" xfId="2139"/>
    <cellStyle name="20% - Ênfase4 5 4 3 7" xfId="2140"/>
    <cellStyle name="20% - Ênfase4 5 4 3 8" xfId="2141"/>
    <cellStyle name="20% - Ênfase4 5 4 3 9" xfId="2142"/>
    <cellStyle name="20% - Ênfase4 5 4 4" xfId="2143"/>
    <cellStyle name="20% - Ênfase4 5 4 5" xfId="2144"/>
    <cellStyle name="20% - Ênfase4 5 4 6" xfId="2145"/>
    <cellStyle name="20% - Ênfase4 5 4 7" xfId="2146"/>
    <cellStyle name="20% - Ênfase4 5 4 8" xfId="2147"/>
    <cellStyle name="20% - Ênfase4 5 4 9" xfId="2148"/>
    <cellStyle name="20% - Ênfase4 6" xfId="2149"/>
    <cellStyle name="20% - Ênfase4 6 2" xfId="2150"/>
    <cellStyle name="20% - Ênfase4 6 3" xfId="2151"/>
    <cellStyle name="20% - Ênfase4 6 4" xfId="2152"/>
    <cellStyle name="20% - Ênfase4 6 4 10" xfId="2153"/>
    <cellStyle name="20% - Ênfase4 6 4 11" xfId="2154"/>
    <cellStyle name="20% - Ênfase4 6 4 12" xfId="2155"/>
    <cellStyle name="20% - Ênfase4 6 4 13" xfId="2156"/>
    <cellStyle name="20% - Ênfase4 6 4 14" xfId="2157"/>
    <cellStyle name="20% - Ênfase4 6 4 2" xfId="2158"/>
    <cellStyle name="20% - Ênfase4 6 4 2 10" xfId="2159"/>
    <cellStyle name="20% - Ênfase4 6 4 2 11" xfId="2160"/>
    <cellStyle name="20% - Ênfase4 6 4 2 12" xfId="2161"/>
    <cellStyle name="20% - Ênfase4 6 4 2 13" xfId="2162"/>
    <cellStyle name="20% - Ênfase4 6 4 2 2" xfId="2163"/>
    <cellStyle name="20% - Ênfase4 6 4 2 2 10" xfId="2164"/>
    <cellStyle name="20% - Ênfase4 6 4 2 2 11" xfId="2165"/>
    <cellStyle name="20% - Ênfase4 6 4 2 2 12" xfId="2166"/>
    <cellStyle name="20% - Ênfase4 6 4 2 2 2" xfId="2167"/>
    <cellStyle name="20% - Ênfase4 6 4 2 2 3" xfId="2168"/>
    <cellStyle name="20% - Ênfase4 6 4 2 2 4" xfId="2169"/>
    <cellStyle name="20% - Ênfase4 6 4 2 2 5" xfId="2170"/>
    <cellStyle name="20% - Ênfase4 6 4 2 2 6" xfId="2171"/>
    <cellStyle name="20% - Ênfase4 6 4 2 2 7" xfId="2172"/>
    <cellStyle name="20% - Ênfase4 6 4 2 2 8" xfId="2173"/>
    <cellStyle name="20% - Ênfase4 6 4 2 2 9" xfId="2174"/>
    <cellStyle name="20% - Ênfase4 6 4 2 3" xfId="2175"/>
    <cellStyle name="20% - Ênfase4 6 4 2 4" xfId="2176"/>
    <cellStyle name="20% - Ênfase4 6 4 2 5" xfId="2177"/>
    <cellStyle name="20% - Ênfase4 6 4 2 6" xfId="2178"/>
    <cellStyle name="20% - Ênfase4 6 4 2 7" xfId="2179"/>
    <cellStyle name="20% - Ênfase4 6 4 2 8" xfId="2180"/>
    <cellStyle name="20% - Ênfase4 6 4 2 9" xfId="2181"/>
    <cellStyle name="20% - Ênfase4 6 4 3" xfId="2182"/>
    <cellStyle name="20% - Ênfase4 6 4 3 10" xfId="2183"/>
    <cellStyle name="20% - Ênfase4 6 4 3 11" xfId="2184"/>
    <cellStyle name="20% - Ênfase4 6 4 3 12" xfId="2185"/>
    <cellStyle name="20% - Ênfase4 6 4 3 2" xfId="2186"/>
    <cellStyle name="20% - Ênfase4 6 4 3 3" xfId="2187"/>
    <cellStyle name="20% - Ênfase4 6 4 3 4" xfId="2188"/>
    <cellStyle name="20% - Ênfase4 6 4 3 5" xfId="2189"/>
    <cellStyle name="20% - Ênfase4 6 4 3 6" xfId="2190"/>
    <cellStyle name="20% - Ênfase4 6 4 3 7" xfId="2191"/>
    <cellStyle name="20% - Ênfase4 6 4 3 8" xfId="2192"/>
    <cellStyle name="20% - Ênfase4 6 4 3 9" xfId="2193"/>
    <cellStyle name="20% - Ênfase4 6 4 4" xfId="2194"/>
    <cellStyle name="20% - Ênfase4 6 4 5" xfId="2195"/>
    <cellStyle name="20% - Ênfase4 6 4 6" xfId="2196"/>
    <cellStyle name="20% - Ênfase4 6 4 7" xfId="2197"/>
    <cellStyle name="20% - Ênfase4 6 4 8" xfId="2198"/>
    <cellStyle name="20% - Ênfase4 6 4 9" xfId="2199"/>
    <cellStyle name="20% - Ênfase4 7" xfId="2200"/>
    <cellStyle name="20% - Ênfase4 7 10" xfId="2201"/>
    <cellStyle name="20% - Ênfase4 7 11" xfId="2202"/>
    <cellStyle name="20% - Ênfase4 7 12" xfId="2203"/>
    <cellStyle name="20% - Ênfase4 7 13" xfId="2204"/>
    <cellStyle name="20% - Ênfase4 7 14" xfId="2205"/>
    <cellStyle name="20% - Ênfase4 7 15" xfId="2206"/>
    <cellStyle name="20% - Ênfase4 7 16" xfId="2207"/>
    <cellStyle name="20% - Ênfase4 7 2" xfId="2208"/>
    <cellStyle name="20% - Ênfase4 7 3" xfId="2209"/>
    <cellStyle name="20% - Ênfase4 7 4" xfId="2210"/>
    <cellStyle name="20% - Ênfase4 7 4 10" xfId="2211"/>
    <cellStyle name="20% - Ênfase4 7 4 11" xfId="2212"/>
    <cellStyle name="20% - Ênfase4 7 4 12" xfId="2213"/>
    <cellStyle name="20% - Ênfase4 7 4 13" xfId="2214"/>
    <cellStyle name="20% - Ênfase4 7 4 2" xfId="2215"/>
    <cellStyle name="20% - Ênfase4 7 4 2 10" xfId="2216"/>
    <cellStyle name="20% - Ênfase4 7 4 2 11" xfId="2217"/>
    <cellStyle name="20% - Ênfase4 7 4 2 12" xfId="2218"/>
    <cellStyle name="20% - Ênfase4 7 4 2 2" xfId="2219"/>
    <cellStyle name="20% - Ênfase4 7 4 2 3" xfId="2220"/>
    <cellStyle name="20% - Ênfase4 7 4 2 4" xfId="2221"/>
    <cellStyle name="20% - Ênfase4 7 4 2 5" xfId="2222"/>
    <cellStyle name="20% - Ênfase4 7 4 2 6" xfId="2223"/>
    <cellStyle name="20% - Ênfase4 7 4 2 7" xfId="2224"/>
    <cellStyle name="20% - Ênfase4 7 4 2 8" xfId="2225"/>
    <cellStyle name="20% - Ênfase4 7 4 2 9" xfId="2226"/>
    <cellStyle name="20% - Ênfase4 7 4 3" xfId="2227"/>
    <cellStyle name="20% - Ênfase4 7 4 4" xfId="2228"/>
    <cellStyle name="20% - Ênfase4 7 4 5" xfId="2229"/>
    <cellStyle name="20% - Ênfase4 7 4 6" xfId="2230"/>
    <cellStyle name="20% - Ênfase4 7 4 7" xfId="2231"/>
    <cellStyle name="20% - Ênfase4 7 4 8" xfId="2232"/>
    <cellStyle name="20% - Ênfase4 7 4 9" xfId="2233"/>
    <cellStyle name="20% - Ênfase4 7 5" xfId="2234"/>
    <cellStyle name="20% - Ênfase4 7 5 10" xfId="2235"/>
    <cellStyle name="20% - Ênfase4 7 5 11" xfId="2236"/>
    <cellStyle name="20% - Ênfase4 7 5 12" xfId="2237"/>
    <cellStyle name="20% - Ênfase4 7 5 2" xfId="2238"/>
    <cellStyle name="20% - Ênfase4 7 5 3" xfId="2239"/>
    <cellStyle name="20% - Ênfase4 7 5 4" xfId="2240"/>
    <cellStyle name="20% - Ênfase4 7 5 5" xfId="2241"/>
    <cellStyle name="20% - Ênfase4 7 5 6" xfId="2242"/>
    <cellStyle name="20% - Ênfase4 7 5 7" xfId="2243"/>
    <cellStyle name="20% - Ênfase4 7 5 8" xfId="2244"/>
    <cellStyle name="20% - Ênfase4 7 5 9" xfId="2245"/>
    <cellStyle name="20% - Ênfase4 7 6" xfId="2246"/>
    <cellStyle name="20% - Ênfase4 7 7" xfId="2247"/>
    <cellStyle name="20% - Ênfase4 7 8" xfId="2248"/>
    <cellStyle name="20% - Ênfase4 7 9" xfId="2249"/>
    <cellStyle name="20% - Ênfase4 8" xfId="2250"/>
    <cellStyle name="20% - Ênfase4 8 2" xfId="2251"/>
    <cellStyle name="20% - Ênfase4 9" xfId="2252"/>
    <cellStyle name="20% - Ênfase4 9 2" xfId="2253"/>
    <cellStyle name="20% - Ênfase5 10" xfId="2254"/>
    <cellStyle name="20% - Ênfase5 10 10" xfId="2255"/>
    <cellStyle name="20% - Ênfase5 10 11" xfId="2256"/>
    <cellStyle name="20% - Ênfase5 10 12" xfId="2257"/>
    <cellStyle name="20% - Ênfase5 10 13" xfId="2258"/>
    <cellStyle name="20% - Ênfase5 10 14" xfId="2259"/>
    <cellStyle name="20% - Ênfase5 10 15" xfId="2260"/>
    <cellStyle name="20% - Ênfase5 10 2" xfId="2261"/>
    <cellStyle name="20% - Ênfase5 10 3" xfId="2262"/>
    <cellStyle name="20% - Ênfase5 10 3 10" xfId="2263"/>
    <cellStyle name="20% - Ênfase5 10 3 11" xfId="2264"/>
    <cellStyle name="20% - Ênfase5 10 3 12" xfId="2265"/>
    <cellStyle name="20% - Ênfase5 10 3 13" xfId="2266"/>
    <cellStyle name="20% - Ênfase5 10 3 2" xfId="2267"/>
    <cellStyle name="20% - Ênfase5 10 3 2 10" xfId="2268"/>
    <cellStyle name="20% - Ênfase5 10 3 2 11" xfId="2269"/>
    <cellStyle name="20% - Ênfase5 10 3 2 12" xfId="2270"/>
    <cellStyle name="20% - Ênfase5 10 3 2 2" xfId="2271"/>
    <cellStyle name="20% - Ênfase5 10 3 2 3" xfId="2272"/>
    <cellStyle name="20% - Ênfase5 10 3 2 4" xfId="2273"/>
    <cellStyle name="20% - Ênfase5 10 3 2 5" xfId="2274"/>
    <cellStyle name="20% - Ênfase5 10 3 2 6" xfId="2275"/>
    <cellStyle name="20% - Ênfase5 10 3 2 7" xfId="2276"/>
    <cellStyle name="20% - Ênfase5 10 3 2 8" xfId="2277"/>
    <cellStyle name="20% - Ênfase5 10 3 2 9" xfId="2278"/>
    <cellStyle name="20% - Ênfase5 10 3 3" xfId="2279"/>
    <cellStyle name="20% - Ênfase5 10 3 4" xfId="2280"/>
    <cellStyle name="20% - Ênfase5 10 3 5" xfId="2281"/>
    <cellStyle name="20% - Ênfase5 10 3 6" xfId="2282"/>
    <cellStyle name="20% - Ênfase5 10 3 7" xfId="2283"/>
    <cellStyle name="20% - Ênfase5 10 3 8" xfId="2284"/>
    <cellStyle name="20% - Ênfase5 10 3 9" xfId="2285"/>
    <cellStyle name="20% - Ênfase5 10 4" xfId="2286"/>
    <cellStyle name="20% - Ênfase5 10 4 10" xfId="2287"/>
    <cellStyle name="20% - Ênfase5 10 4 11" xfId="2288"/>
    <cellStyle name="20% - Ênfase5 10 4 12" xfId="2289"/>
    <cellStyle name="20% - Ênfase5 10 4 2" xfId="2290"/>
    <cellStyle name="20% - Ênfase5 10 4 3" xfId="2291"/>
    <cellStyle name="20% - Ênfase5 10 4 4" xfId="2292"/>
    <cellStyle name="20% - Ênfase5 10 4 5" xfId="2293"/>
    <cellStyle name="20% - Ênfase5 10 4 6" xfId="2294"/>
    <cellStyle name="20% - Ênfase5 10 4 7" xfId="2295"/>
    <cellStyle name="20% - Ênfase5 10 4 8" xfId="2296"/>
    <cellStyle name="20% - Ênfase5 10 4 9" xfId="2297"/>
    <cellStyle name="20% - Ênfase5 10 5" xfId="2298"/>
    <cellStyle name="20% - Ênfase5 10 6" xfId="2299"/>
    <cellStyle name="20% - Ênfase5 10 7" xfId="2300"/>
    <cellStyle name="20% - Ênfase5 10 8" xfId="2301"/>
    <cellStyle name="20% - Ênfase5 10 9" xfId="2302"/>
    <cellStyle name="20% - Ênfase5 11" xfId="2303"/>
    <cellStyle name="20% - Ênfase5 11 10" xfId="2304"/>
    <cellStyle name="20% - Ênfase5 11 11" xfId="2305"/>
    <cellStyle name="20% - Ênfase5 11 12" xfId="2306"/>
    <cellStyle name="20% - Ênfase5 11 13" xfId="2307"/>
    <cellStyle name="20% - Ênfase5 11 14" xfId="2308"/>
    <cellStyle name="20% - Ênfase5 11 15" xfId="2309"/>
    <cellStyle name="20% - Ênfase5 11 2" xfId="2310"/>
    <cellStyle name="20% - Ênfase5 11 3" xfId="2311"/>
    <cellStyle name="20% - Ênfase5 11 3 10" xfId="2312"/>
    <cellStyle name="20% - Ênfase5 11 3 11" xfId="2313"/>
    <cellStyle name="20% - Ênfase5 11 3 12" xfId="2314"/>
    <cellStyle name="20% - Ênfase5 11 3 13" xfId="2315"/>
    <cellStyle name="20% - Ênfase5 11 3 2" xfId="2316"/>
    <cellStyle name="20% - Ênfase5 11 3 2 10" xfId="2317"/>
    <cellStyle name="20% - Ênfase5 11 3 2 11" xfId="2318"/>
    <cellStyle name="20% - Ênfase5 11 3 2 12" xfId="2319"/>
    <cellStyle name="20% - Ênfase5 11 3 2 2" xfId="2320"/>
    <cellStyle name="20% - Ênfase5 11 3 2 3" xfId="2321"/>
    <cellStyle name="20% - Ênfase5 11 3 2 4" xfId="2322"/>
    <cellStyle name="20% - Ênfase5 11 3 2 5" xfId="2323"/>
    <cellStyle name="20% - Ênfase5 11 3 2 6" xfId="2324"/>
    <cellStyle name="20% - Ênfase5 11 3 2 7" xfId="2325"/>
    <cellStyle name="20% - Ênfase5 11 3 2 8" xfId="2326"/>
    <cellStyle name="20% - Ênfase5 11 3 2 9" xfId="2327"/>
    <cellStyle name="20% - Ênfase5 11 3 3" xfId="2328"/>
    <cellStyle name="20% - Ênfase5 11 3 4" xfId="2329"/>
    <cellStyle name="20% - Ênfase5 11 3 5" xfId="2330"/>
    <cellStyle name="20% - Ênfase5 11 3 6" xfId="2331"/>
    <cellStyle name="20% - Ênfase5 11 3 7" xfId="2332"/>
    <cellStyle name="20% - Ênfase5 11 3 8" xfId="2333"/>
    <cellStyle name="20% - Ênfase5 11 3 9" xfId="2334"/>
    <cellStyle name="20% - Ênfase5 11 4" xfId="2335"/>
    <cellStyle name="20% - Ênfase5 11 4 10" xfId="2336"/>
    <cellStyle name="20% - Ênfase5 11 4 11" xfId="2337"/>
    <cellStyle name="20% - Ênfase5 11 4 12" xfId="2338"/>
    <cellStyle name="20% - Ênfase5 11 4 2" xfId="2339"/>
    <cellStyle name="20% - Ênfase5 11 4 3" xfId="2340"/>
    <cellStyle name="20% - Ênfase5 11 4 4" xfId="2341"/>
    <cellStyle name="20% - Ênfase5 11 4 5" xfId="2342"/>
    <cellStyle name="20% - Ênfase5 11 4 6" xfId="2343"/>
    <cellStyle name="20% - Ênfase5 11 4 7" xfId="2344"/>
    <cellStyle name="20% - Ênfase5 11 4 8" xfId="2345"/>
    <cellStyle name="20% - Ênfase5 11 4 9" xfId="2346"/>
    <cellStyle name="20% - Ênfase5 11 5" xfId="2347"/>
    <cellStyle name="20% - Ênfase5 11 6" xfId="2348"/>
    <cellStyle name="20% - Ênfase5 11 7" xfId="2349"/>
    <cellStyle name="20% - Ênfase5 11 8" xfId="2350"/>
    <cellStyle name="20% - Ênfase5 11 9" xfId="2351"/>
    <cellStyle name="20% - Ênfase5 12" xfId="2352"/>
    <cellStyle name="20% - Ênfase5 12 10" xfId="2353"/>
    <cellStyle name="20% - Ênfase5 12 11" xfId="2354"/>
    <cellStyle name="20% - Ênfase5 12 12" xfId="2355"/>
    <cellStyle name="20% - Ênfase5 12 13" xfId="2356"/>
    <cellStyle name="20% - Ênfase5 12 14" xfId="2357"/>
    <cellStyle name="20% - Ênfase5 12 15" xfId="2358"/>
    <cellStyle name="20% - Ênfase5 12 2" xfId="2359"/>
    <cellStyle name="20% - Ênfase5 12 3" xfId="2360"/>
    <cellStyle name="20% - Ênfase5 12 3 10" xfId="2361"/>
    <cellStyle name="20% - Ênfase5 12 3 11" xfId="2362"/>
    <cellStyle name="20% - Ênfase5 12 3 12" xfId="2363"/>
    <cellStyle name="20% - Ênfase5 12 3 13" xfId="2364"/>
    <cellStyle name="20% - Ênfase5 12 3 2" xfId="2365"/>
    <cellStyle name="20% - Ênfase5 12 3 2 10" xfId="2366"/>
    <cellStyle name="20% - Ênfase5 12 3 2 11" xfId="2367"/>
    <cellStyle name="20% - Ênfase5 12 3 2 12" xfId="2368"/>
    <cellStyle name="20% - Ênfase5 12 3 2 2" xfId="2369"/>
    <cellStyle name="20% - Ênfase5 12 3 2 3" xfId="2370"/>
    <cellStyle name="20% - Ênfase5 12 3 2 4" xfId="2371"/>
    <cellStyle name="20% - Ênfase5 12 3 2 5" xfId="2372"/>
    <cellStyle name="20% - Ênfase5 12 3 2 6" xfId="2373"/>
    <cellStyle name="20% - Ênfase5 12 3 2 7" xfId="2374"/>
    <cellStyle name="20% - Ênfase5 12 3 2 8" xfId="2375"/>
    <cellStyle name="20% - Ênfase5 12 3 2 9" xfId="2376"/>
    <cellStyle name="20% - Ênfase5 12 3 3" xfId="2377"/>
    <cellStyle name="20% - Ênfase5 12 3 4" xfId="2378"/>
    <cellStyle name="20% - Ênfase5 12 3 5" xfId="2379"/>
    <cellStyle name="20% - Ênfase5 12 3 6" xfId="2380"/>
    <cellStyle name="20% - Ênfase5 12 3 7" xfId="2381"/>
    <cellStyle name="20% - Ênfase5 12 3 8" xfId="2382"/>
    <cellStyle name="20% - Ênfase5 12 3 9" xfId="2383"/>
    <cellStyle name="20% - Ênfase5 12 4" xfId="2384"/>
    <cellStyle name="20% - Ênfase5 12 4 10" xfId="2385"/>
    <cellStyle name="20% - Ênfase5 12 4 11" xfId="2386"/>
    <cellStyle name="20% - Ênfase5 12 4 12" xfId="2387"/>
    <cellStyle name="20% - Ênfase5 12 4 2" xfId="2388"/>
    <cellStyle name="20% - Ênfase5 12 4 3" xfId="2389"/>
    <cellStyle name="20% - Ênfase5 12 4 4" xfId="2390"/>
    <cellStyle name="20% - Ênfase5 12 4 5" xfId="2391"/>
    <cellStyle name="20% - Ênfase5 12 4 6" xfId="2392"/>
    <cellStyle name="20% - Ênfase5 12 4 7" xfId="2393"/>
    <cellStyle name="20% - Ênfase5 12 4 8" xfId="2394"/>
    <cellStyle name="20% - Ênfase5 12 4 9" xfId="2395"/>
    <cellStyle name="20% - Ênfase5 12 5" xfId="2396"/>
    <cellStyle name="20% - Ênfase5 12 6" xfId="2397"/>
    <cellStyle name="20% - Ênfase5 12 7" xfId="2398"/>
    <cellStyle name="20% - Ênfase5 12 8" xfId="2399"/>
    <cellStyle name="20% - Ênfase5 12 9" xfId="2400"/>
    <cellStyle name="20% - Ênfase5 13" xfId="2401"/>
    <cellStyle name="20% - Ênfase5 13 10" xfId="2402"/>
    <cellStyle name="20% - Ênfase5 13 11" xfId="2403"/>
    <cellStyle name="20% - Ênfase5 13 12" xfId="2404"/>
    <cellStyle name="20% - Ênfase5 13 13" xfId="2405"/>
    <cellStyle name="20% - Ênfase5 13 14" xfId="2406"/>
    <cellStyle name="20% - Ênfase5 13 15" xfId="2407"/>
    <cellStyle name="20% - Ênfase5 13 2" xfId="2408"/>
    <cellStyle name="20% - Ênfase5 13 3" xfId="2409"/>
    <cellStyle name="20% - Ênfase5 13 3 10" xfId="2410"/>
    <cellStyle name="20% - Ênfase5 13 3 11" xfId="2411"/>
    <cellStyle name="20% - Ênfase5 13 3 12" xfId="2412"/>
    <cellStyle name="20% - Ênfase5 13 3 13" xfId="2413"/>
    <cellStyle name="20% - Ênfase5 13 3 2" xfId="2414"/>
    <cellStyle name="20% - Ênfase5 13 3 2 10" xfId="2415"/>
    <cellStyle name="20% - Ênfase5 13 3 2 11" xfId="2416"/>
    <cellStyle name="20% - Ênfase5 13 3 2 12" xfId="2417"/>
    <cellStyle name="20% - Ênfase5 13 3 2 2" xfId="2418"/>
    <cellStyle name="20% - Ênfase5 13 3 2 3" xfId="2419"/>
    <cellStyle name="20% - Ênfase5 13 3 2 4" xfId="2420"/>
    <cellStyle name="20% - Ênfase5 13 3 2 5" xfId="2421"/>
    <cellStyle name="20% - Ênfase5 13 3 2 6" xfId="2422"/>
    <cellStyle name="20% - Ênfase5 13 3 2 7" xfId="2423"/>
    <cellStyle name="20% - Ênfase5 13 3 2 8" xfId="2424"/>
    <cellStyle name="20% - Ênfase5 13 3 2 9" xfId="2425"/>
    <cellStyle name="20% - Ênfase5 13 3 3" xfId="2426"/>
    <cellStyle name="20% - Ênfase5 13 3 4" xfId="2427"/>
    <cellStyle name="20% - Ênfase5 13 3 5" xfId="2428"/>
    <cellStyle name="20% - Ênfase5 13 3 6" xfId="2429"/>
    <cellStyle name="20% - Ênfase5 13 3 7" xfId="2430"/>
    <cellStyle name="20% - Ênfase5 13 3 8" xfId="2431"/>
    <cellStyle name="20% - Ênfase5 13 3 9" xfId="2432"/>
    <cellStyle name="20% - Ênfase5 13 4" xfId="2433"/>
    <cellStyle name="20% - Ênfase5 13 4 10" xfId="2434"/>
    <cellStyle name="20% - Ênfase5 13 4 11" xfId="2435"/>
    <cellStyle name="20% - Ênfase5 13 4 12" xfId="2436"/>
    <cellStyle name="20% - Ênfase5 13 4 2" xfId="2437"/>
    <cellStyle name="20% - Ênfase5 13 4 3" xfId="2438"/>
    <cellStyle name="20% - Ênfase5 13 4 4" xfId="2439"/>
    <cellStyle name="20% - Ênfase5 13 4 5" xfId="2440"/>
    <cellStyle name="20% - Ênfase5 13 4 6" xfId="2441"/>
    <cellStyle name="20% - Ênfase5 13 4 7" xfId="2442"/>
    <cellStyle name="20% - Ênfase5 13 4 8" xfId="2443"/>
    <cellStyle name="20% - Ênfase5 13 4 9" xfId="2444"/>
    <cellStyle name="20% - Ênfase5 13 5" xfId="2445"/>
    <cellStyle name="20% - Ênfase5 13 6" xfId="2446"/>
    <cellStyle name="20% - Ênfase5 13 7" xfId="2447"/>
    <cellStyle name="20% - Ênfase5 13 8" xfId="2448"/>
    <cellStyle name="20% - Ênfase5 13 9" xfId="2449"/>
    <cellStyle name="20% - Ênfase5 14 2" xfId="2450"/>
    <cellStyle name="20% - Ênfase5 15 2" xfId="2451"/>
    <cellStyle name="20% - Ênfase5 16 2" xfId="2452"/>
    <cellStyle name="20% - Ênfase5 17 2" xfId="2453"/>
    <cellStyle name="20% - Ênfase5 2" xfId="2454"/>
    <cellStyle name="20% - Ênfase5 2 2" xfId="2455"/>
    <cellStyle name="20% - Ênfase5 2 3" xfId="2456"/>
    <cellStyle name="20% - Ênfase5 2 3 2" xfId="2457"/>
    <cellStyle name="20% - Ênfase5 2 4" xfId="2458"/>
    <cellStyle name="20% - Ênfase5 2 5" xfId="2459"/>
    <cellStyle name="20% - Ênfase5 2 5 10" xfId="2460"/>
    <cellStyle name="20% - Ênfase5 2 5 11" xfId="2461"/>
    <cellStyle name="20% - Ênfase5 2 5 12" xfId="2462"/>
    <cellStyle name="20% - Ênfase5 2 5 13" xfId="2463"/>
    <cellStyle name="20% - Ênfase5 2 5 14" xfId="2464"/>
    <cellStyle name="20% - Ênfase5 2 5 2" xfId="2465"/>
    <cellStyle name="20% - Ênfase5 2 5 2 10" xfId="2466"/>
    <cellStyle name="20% - Ênfase5 2 5 2 11" xfId="2467"/>
    <cellStyle name="20% - Ênfase5 2 5 2 12" xfId="2468"/>
    <cellStyle name="20% - Ênfase5 2 5 2 13" xfId="2469"/>
    <cellStyle name="20% - Ênfase5 2 5 2 2" xfId="2470"/>
    <cellStyle name="20% - Ênfase5 2 5 2 2 10" xfId="2471"/>
    <cellStyle name="20% - Ênfase5 2 5 2 2 11" xfId="2472"/>
    <cellStyle name="20% - Ênfase5 2 5 2 2 12" xfId="2473"/>
    <cellStyle name="20% - Ênfase5 2 5 2 2 2" xfId="2474"/>
    <cellStyle name="20% - Ênfase5 2 5 2 2 3" xfId="2475"/>
    <cellStyle name="20% - Ênfase5 2 5 2 2 4" xfId="2476"/>
    <cellStyle name="20% - Ênfase5 2 5 2 2 5" xfId="2477"/>
    <cellStyle name="20% - Ênfase5 2 5 2 2 6" xfId="2478"/>
    <cellStyle name="20% - Ênfase5 2 5 2 2 7" xfId="2479"/>
    <cellStyle name="20% - Ênfase5 2 5 2 2 8" xfId="2480"/>
    <cellStyle name="20% - Ênfase5 2 5 2 2 9" xfId="2481"/>
    <cellStyle name="20% - Ênfase5 2 5 2 3" xfId="2482"/>
    <cellStyle name="20% - Ênfase5 2 5 2 4" xfId="2483"/>
    <cellStyle name="20% - Ênfase5 2 5 2 5" xfId="2484"/>
    <cellStyle name="20% - Ênfase5 2 5 2 6" xfId="2485"/>
    <cellStyle name="20% - Ênfase5 2 5 2 7" xfId="2486"/>
    <cellStyle name="20% - Ênfase5 2 5 2 8" xfId="2487"/>
    <cellStyle name="20% - Ênfase5 2 5 2 9" xfId="2488"/>
    <cellStyle name="20% - Ênfase5 2 5 3" xfId="2489"/>
    <cellStyle name="20% - Ênfase5 2 5 3 10" xfId="2490"/>
    <cellStyle name="20% - Ênfase5 2 5 3 11" xfId="2491"/>
    <cellStyle name="20% - Ênfase5 2 5 3 12" xfId="2492"/>
    <cellStyle name="20% - Ênfase5 2 5 3 2" xfId="2493"/>
    <cellStyle name="20% - Ênfase5 2 5 3 3" xfId="2494"/>
    <cellStyle name="20% - Ênfase5 2 5 3 4" xfId="2495"/>
    <cellStyle name="20% - Ênfase5 2 5 3 5" xfId="2496"/>
    <cellStyle name="20% - Ênfase5 2 5 3 6" xfId="2497"/>
    <cellStyle name="20% - Ênfase5 2 5 3 7" xfId="2498"/>
    <cellStyle name="20% - Ênfase5 2 5 3 8" xfId="2499"/>
    <cellStyle name="20% - Ênfase5 2 5 3 9" xfId="2500"/>
    <cellStyle name="20% - Ênfase5 2 5 4" xfId="2501"/>
    <cellStyle name="20% - Ênfase5 2 5 5" xfId="2502"/>
    <cellStyle name="20% - Ênfase5 2 5 6" xfId="2503"/>
    <cellStyle name="20% - Ênfase5 2 5 7" xfId="2504"/>
    <cellStyle name="20% - Ênfase5 2 5 8" xfId="2505"/>
    <cellStyle name="20% - Ênfase5 2 5 9" xfId="2506"/>
    <cellStyle name="20% - Ênfase5 3" xfId="2507"/>
    <cellStyle name="20% - Ênfase5 3 2" xfId="2508"/>
    <cellStyle name="20% - Ênfase5 3 2 10" xfId="2509"/>
    <cellStyle name="20% - Ênfase5 3 2 11" xfId="2510"/>
    <cellStyle name="20% - Ênfase5 3 2 12" xfId="2511"/>
    <cellStyle name="20% - Ênfase5 3 2 13" xfId="2512"/>
    <cellStyle name="20% - Ênfase5 3 2 14" xfId="2513"/>
    <cellStyle name="20% - Ênfase5 3 2 15" xfId="2514"/>
    <cellStyle name="20% - Ênfase5 3 2 2" xfId="2515"/>
    <cellStyle name="20% - Ênfase5 3 2 3" xfId="2516"/>
    <cellStyle name="20% - Ênfase5 3 2 3 10" xfId="2517"/>
    <cellStyle name="20% - Ênfase5 3 2 3 11" xfId="2518"/>
    <cellStyle name="20% - Ênfase5 3 2 3 12" xfId="2519"/>
    <cellStyle name="20% - Ênfase5 3 2 3 13" xfId="2520"/>
    <cellStyle name="20% - Ênfase5 3 2 3 2" xfId="2521"/>
    <cellStyle name="20% - Ênfase5 3 2 3 2 10" xfId="2522"/>
    <cellStyle name="20% - Ênfase5 3 2 3 2 11" xfId="2523"/>
    <cellStyle name="20% - Ênfase5 3 2 3 2 12" xfId="2524"/>
    <cellStyle name="20% - Ênfase5 3 2 3 2 2" xfId="2525"/>
    <cellStyle name="20% - Ênfase5 3 2 3 2 3" xfId="2526"/>
    <cellStyle name="20% - Ênfase5 3 2 3 2 4" xfId="2527"/>
    <cellStyle name="20% - Ênfase5 3 2 3 2 5" xfId="2528"/>
    <cellStyle name="20% - Ênfase5 3 2 3 2 6" xfId="2529"/>
    <cellStyle name="20% - Ênfase5 3 2 3 2 7" xfId="2530"/>
    <cellStyle name="20% - Ênfase5 3 2 3 2 8" xfId="2531"/>
    <cellStyle name="20% - Ênfase5 3 2 3 2 9" xfId="2532"/>
    <cellStyle name="20% - Ênfase5 3 2 3 3" xfId="2533"/>
    <cellStyle name="20% - Ênfase5 3 2 3 4" xfId="2534"/>
    <cellStyle name="20% - Ênfase5 3 2 3 5" xfId="2535"/>
    <cellStyle name="20% - Ênfase5 3 2 3 6" xfId="2536"/>
    <cellStyle name="20% - Ênfase5 3 2 3 7" xfId="2537"/>
    <cellStyle name="20% - Ênfase5 3 2 3 8" xfId="2538"/>
    <cellStyle name="20% - Ênfase5 3 2 3 9" xfId="2539"/>
    <cellStyle name="20% - Ênfase5 3 2 4" xfId="2540"/>
    <cellStyle name="20% - Ênfase5 3 2 4 10" xfId="2541"/>
    <cellStyle name="20% - Ênfase5 3 2 4 11" xfId="2542"/>
    <cellStyle name="20% - Ênfase5 3 2 4 12" xfId="2543"/>
    <cellStyle name="20% - Ênfase5 3 2 4 2" xfId="2544"/>
    <cellStyle name="20% - Ênfase5 3 2 4 3" xfId="2545"/>
    <cellStyle name="20% - Ênfase5 3 2 4 4" xfId="2546"/>
    <cellStyle name="20% - Ênfase5 3 2 4 5" xfId="2547"/>
    <cellStyle name="20% - Ênfase5 3 2 4 6" xfId="2548"/>
    <cellStyle name="20% - Ênfase5 3 2 4 7" xfId="2549"/>
    <cellStyle name="20% - Ênfase5 3 2 4 8" xfId="2550"/>
    <cellStyle name="20% - Ênfase5 3 2 4 9" xfId="2551"/>
    <cellStyle name="20% - Ênfase5 3 2 5" xfId="2552"/>
    <cellStyle name="20% - Ênfase5 3 2 6" xfId="2553"/>
    <cellStyle name="20% - Ênfase5 3 2 7" xfId="2554"/>
    <cellStyle name="20% - Ênfase5 3 2 8" xfId="2555"/>
    <cellStyle name="20% - Ênfase5 3 2 9" xfId="2556"/>
    <cellStyle name="20% - Ênfase5 3 3" xfId="2557"/>
    <cellStyle name="20% - Ênfase5 3 4" xfId="2558"/>
    <cellStyle name="20% - Ênfase5 3 4 10" xfId="2559"/>
    <cellStyle name="20% - Ênfase5 3 4 11" xfId="2560"/>
    <cellStyle name="20% - Ênfase5 3 4 12" xfId="2561"/>
    <cellStyle name="20% - Ênfase5 3 4 13" xfId="2562"/>
    <cellStyle name="20% - Ênfase5 3 4 14" xfId="2563"/>
    <cellStyle name="20% - Ênfase5 3 4 2" xfId="2564"/>
    <cellStyle name="20% - Ênfase5 3 4 2 10" xfId="2565"/>
    <cellStyle name="20% - Ênfase5 3 4 2 11" xfId="2566"/>
    <cellStyle name="20% - Ênfase5 3 4 2 12" xfId="2567"/>
    <cellStyle name="20% - Ênfase5 3 4 2 13" xfId="2568"/>
    <cellStyle name="20% - Ênfase5 3 4 2 2" xfId="2569"/>
    <cellStyle name="20% - Ênfase5 3 4 2 2 10" xfId="2570"/>
    <cellStyle name="20% - Ênfase5 3 4 2 2 11" xfId="2571"/>
    <cellStyle name="20% - Ênfase5 3 4 2 2 12" xfId="2572"/>
    <cellStyle name="20% - Ênfase5 3 4 2 2 2" xfId="2573"/>
    <cellStyle name="20% - Ênfase5 3 4 2 2 3" xfId="2574"/>
    <cellStyle name="20% - Ênfase5 3 4 2 2 4" xfId="2575"/>
    <cellStyle name="20% - Ênfase5 3 4 2 2 5" xfId="2576"/>
    <cellStyle name="20% - Ênfase5 3 4 2 2 6" xfId="2577"/>
    <cellStyle name="20% - Ênfase5 3 4 2 2 7" xfId="2578"/>
    <cellStyle name="20% - Ênfase5 3 4 2 2 8" xfId="2579"/>
    <cellStyle name="20% - Ênfase5 3 4 2 2 9" xfId="2580"/>
    <cellStyle name="20% - Ênfase5 3 4 2 3" xfId="2581"/>
    <cellStyle name="20% - Ênfase5 3 4 2 4" xfId="2582"/>
    <cellStyle name="20% - Ênfase5 3 4 2 5" xfId="2583"/>
    <cellStyle name="20% - Ênfase5 3 4 2 6" xfId="2584"/>
    <cellStyle name="20% - Ênfase5 3 4 2 7" xfId="2585"/>
    <cellStyle name="20% - Ênfase5 3 4 2 8" xfId="2586"/>
    <cellStyle name="20% - Ênfase5 3 4 2 9" xfId="2587"/>
    <cellStyle name="20% - Ênfase5 3 4 3" xfId="2588"/>
    <cellStyle name="20% - Ênfase5 3 4 3 10" xfId="2589"/>
    <cellStyle name="20% - Ênfase5 3 4 3 11" xfId="2590"/>
    <cellStyle name="20% - Ênfase5 3 4 3 12" xfId="2591"/>
    <cellStyle name="20% - Ênfase5 3 4 3 2" xfId="2592"/>
    <cellStyle name="20% - Ênfase5 3 4 3 3" xfId="2593"/>
    <cellStyle name="20% - Ênfase5 3 4 3 4" xfId="2594"/>
    <cellStyle name="20% - Ênfase5 3 4 3 5" xfId="2595"/>
    <cellStyle name="20% - Ênfase5 3 4 3 6" xfId="2596"/>
    <cellStyle name="20% - Ênfase5 3 4 3 7" xfId="2597"/>
    <cellStyle name="20% - Ênfase5 3 4 3 8" xfId="2598"/>
    <cellStyle name="20% - Ênfase5 3 4 3 9" xfId="2599"/>
    <cellStyle name="20% - Ênfase5 3 4 4" xfId="2600"/>
    <cellStyle name="20% - Ênfase5 3 4 5" xfId="2601"/>
    <cellStyle name="20% - Ênfase5 3 4 6" xfId="2602"/>
    <cellStyle name="20% - Ênfase5 3 4 7" xfId="2603"/>
    <cellStyle name="20% - Ênfase5 3 4 8" xfId="2604"/>
    <cellStyle name="20% - Ênfase5 3 4 9" xfId="2605"/>
    <cellStyle name="20% - Ênfase5 4" xfId="2606"/>
    <cellStyle name="20% - Ênfase5 4 2" xfId="2607"/>
    <cellStyle name="20% - Ênfase5 4 3" xfId="2608"/>
    <cellStyle name="20% - Ênfase5 4 4" xfId="2609"/>
    <cellStyle name="20% - Ênfase5 4 4 10" xfId="2610"/>
    <cellStyle name="20% - Ênfase5 4 4 11" xfId="2611"/>
    <cellStyle name="20% - Ênfase5 4 4 12" xfId="2612"/>
    <cellStyle name="20% - Ênfase5 4 4 13" xfId="2613"/>
    <cellStyle name="20% - Ênfase5 4 4 14" xfId="2614"/>
    <cellStyle name="20% - Ênfase5 4 4 2" xfId="2615"/>
    <cellStyle name="20% - Ênfase5 4 4 2 10" xfId="2616"/>
    <cellStyle name="20% - Ênfase5 4 4 2 11" xfId="2617"/>
    <cellStyle name="20% - Ênfase5 4 4 2 12" xfId="2618"/>
    <cellStyle name="20% - Ênfase5 4 4 2 13" xfId="2619"/>
    <cellStyle name="20% - Ênfase5 4 4 2 2" xfId="2620"/>
    <cellStyle name="20% - Ênfase5 4 4 2 2 10" xfId="2621"/>
    <cellStyle name="20% - Ênfase5 4 4 2 2 11" xfId="2622"/>
    <cellStyle name="20% - Ênfase5 4 4 2 2 12" xfId="2623"/>
    <cellStyle name="20% - Ênfase5 4 4 2 2 2" xfId="2624"/>
    <cellStyle name="20% - Ênfase5 4 4 2 2 3" xfId="2625"/>
    <cellStyle name="20% - Ênfase5 4 4 2 2 4" xfId="2626"/>
    <cellStyle name="20% - Ênfase5 4 4 2 2 5" xfId="2627"/>
    <cellStyle name="20% - Ênfase5 4 4 2 2 6" xfId="2628"/>
    <cellStyle name="20% - Ênfase5 4 4 2 2 7" xfId="2629"/>
    <cellStyle name="20% - Ênfase5 4 4 2 2 8" xfId="2630"/>
    <cellStyle name="20% - Ênfase5 4 4 2 2 9" xfId="2631"/>
    <cellStyle name="20% - Ênfase5 4 4 2 3" xfId="2632"/>
    <cellStyle name="20% - Ênfase5 4 4 2 4" xfId="2633"/>
    <cellStyle name="20% - Ênfase5 4 4 2 5" xfId="2634"/>
    <cellStyle name="20% - Ênfase5 4 4 2 6" xfId="2635"/>
    <cellStyle name="20% - Ênfase5 4 4 2 7" xfId="2636"/>
    <cellStyle name="20% - Ênfase5 4 4 2 8" xfId="2637"/>
    <cellStyle name="20% - Ênfase5 4 4 2 9" xfId="2638"/>
    <cellStyle name="20% - Ênfase5 4 4 3" xfId="2639"/>
    <cellStyle name="20% - Ênfase5 4 4 3 10" xfId="2640"/>
    <cellStyle name="20% - Ênfase5 4 4 3 11" xfId="2641"/>
    <cellStyle name="20% - Ênfase5 4 4 3 12" xfId="2642"/>
    <cellStyle name="20% - Ênfase5 4 4 3 2" xfId="2643"/>
    <cellStyle name="20% - Ênfase5 4 4 3 3" xfId="2644"/>
    <cellStyle name="20% - Ênfase5 4 4 3 4" xfId="2645"/>
    <cellStyle name="20% - Ênfase5 4 4 3 5" xfId="2646"/>
    <cellStyle name="20% - Ênfase5 4 4 3 6" xfId="2647"/>
    <cellStyle name="20% - Ênfase5 4 4 3 7" xfId="2648"/>
    <cellStyle name="20% - Ênfase5 4 4 3 8" xfId="2649"/>
    <cellStyle name="20% - Ênfase5 4 4 3 9" xfId="2650"/>
    <cellStyle name="20% - Ênfase5 4 4 4" xfId="2651"/>
    <cellStyle name="20% - Ênfase5 4 4 5" xfId="2652"/>
    <cellStyle name="20% - Ênfase5 4 4 6" xfId="2653"/>
    <cellStyle name="20% - Ênfase5 4 4 7" xfId="2654"/>
    <cellStyle name="20% - Ênfase5 4 4 8" xfId="2655"/>
    <cellStyle name="20% - Ênfase5 4 4 9" xfId="2656"/>
    <cellStyle name="20% - Ênfase5 5" xfId="2657"/>
    <cellStyle name="20% - Ênfase5 5 2" xfId="2658"/>
    <cellStyle name="20% - Ênfase5 5 3" xfId="2659"/>
    <cellStyle name="20% - Ênfase5 5 4" xfId="2660"/>
    <cellStyle name="20% - Ênfase5 5 4 10" xfId="2661"/>
    <cellStyle name="20% - Ênfase5 5 4 11" xfId="2662"/>
    <cellStyle name="20% - Ênfase5 5 4 12" xfId="2663"/>
    <cellStyle name="20% - Ênfase5 5 4 13" xfId="2664"/>
    <cellStyle name="20% - Ênfase5 5 4 14" xfId="2665"/>
    <cellStyle name="20% - Ênfase5 5 4 2" xfId="2666"/>
    <cellStyle name="20% - Ênfase5 5 4 2 10" xfId="2667"/>
    <cellStyle name="20% - Ênfase5 5 4 2 11" xfId="2668"/>
    <cellStyle name="20% - Ênfase5 5 4 2 12" xfId="2669"/>
    <cellStyle name="20% - Ênfase5 5 4 2 13" xfId="2670"/>
    <cellStyle name="20% - Ênfase5 5 4 2 2" xfId="2671"/>
    <cellStyle name="20% - Ênfase5 5 4 2 2 10" xfId="2672"/>
    <cellStyle name="20% - Ênfase5 5 4 2 2 11" xfId="2673"/>
    <cellStyle name="20% - Ênfase5 5 4 2 2 12" xfId="2674"/>
    <cellStyle name="20% - Ênfase5 5 4 2 2 2" xfId="2675"/>
    <cellStyle name="20% - Ênfase5 5 4 2 2 3" xfId="2676"/>
    <cellStyle name="20% - Ênfase5 5 4 2 2 4" xfId="2677"/>
    <cellStyle name="20% - Ênfase5 5 4 2 2 5" xfId="2678"/>
    <cellStyle name="20% - Ênfase5 5 4 2 2 6" xfId="2679"/>
    <cellStyle name="20% - Ênfase5 5 4 2 2 7" xfId="2680"/>
    <cellStyle name="20% - Ênfase5 5 4 2 2 8" xfId="2681"/>
    <cellStyle name="20% - Ênfase5 5 4 2 2 9" xfId="2682"/>
    <cellStyle name="20% - Ênfase5 5 4 2 3" xfId="2683"/>
    <cellStyle name="20% - Ênfase5 5 4 2 4" xfId="2684"/>
    <cellStyle name="20% - Ênfase5 5 4 2 5" xfId="2685"/>
    <cellStyle name="20% - Ênfase5 5 4 2 6" xfId="2686"/>
    <cellStyle name="20% - Ênfase5 5 4 2 7" xfId="2687"/>
    <cellStyle name="20% - Ênfase5 5 4 2 8" xfId="2688"/>
    <cellStyle name="20% - Ênfase5 5 4 2 9" xfId="2689"/>
    <cellStyle name="20% - Ênfase5 5 4 3" xfId="2690"/>
    <cellStyle name="20% - Ênfase5 5 4 3 10" xfId="2691"/>
    <cellStyle name="20% - Ênfase5 5 4 3 11" xfId="2692"/>
    <cellStyle name="20% - Ênfase5 5 4 3 12" xfId="2693"/>
    <cellStyle name="20% - Ênfase5 5 4 3 2" xfId="2694"/>
    <cellStyle name="20% - Ênfase5 5 4 3 3" xfId="2695"/>
    <cellStyle name="20% - Ênfase5 5 4 3 4" xfId="2696"/>
    <cellStyle name="20% - Ênfase5 5 4 3 5" xfId="2697"/>
    <cellStyle name="20% - Ênfase5 5 4 3 6" xfId="2698"/>
    <cellStyle name="20% - Ênfase5 5 4 3 7" xfId="2699"/>
    <cellStyle name="20% - Ênfase5 5 4 3 8" xfId="2700"/>
    <cellStyle name="20% - Ênfase5 5 4 3 9" xfId="2701"/>
    <cellStyle name="20% - Ênfase5 5 4 4" xfId="2702"/>
    <cellStyle name="20% - Ênfase5 5 4 5" xfId="2703"/>
    <cellStyle name="20% - Ênfase5 5 4 6" xfId="2704"/>
    <cellStyle name="20% - Ênfase5 5 4 7" xfId="2705"/>
    <cellStyle name="20% - Ênfase5 5 4 8" xfId="2706"/>
    <cellStyle name="20% - Ênfase5 5 4 9" xfId="2707"/>
    <cellStyle name="20% - Ênfase5 6" xfId="2708"/>
    <cellStyle name="20% - Ênfase5 6 2" xfId="2709"/>
    <cellStyle name="20% - Ênfase5 6 3" xfId="2710"/>
    <cellStyle name="20% - Ênfase5 6 4" xfId="2711"/>
    <cellStyle name="20% - Ênfase5 6 4 10" xfId="2712"/>
    <cellStyle name="20% - Ênfase5 6 4 11" xfId="2713"/>
    <cellStyle name="20% - Ênfase5 6 4 12" xfId="2714"/>
    <cellStyle name="20% - Ênfase5 6 4 13" xfId="2715"/>
    <cellStyle name="20% - Ênfase5 6 4 14" xfId="2716"/>
    <cellStyle name="20% - Ênfase5 6 4 2" xfId="2717"/>
    <cellStyle name="20% - Ênfase5 6 4 2 10" xfId="2718"/>
    <cellStyle name="20% - Ênfase5 6 4 2 11" xfId="2719"/>
    <cellStyle name="20% - Ênfase5 6 4 2 12" xfId="2720"/>
    <cellStyle name="20% - Ênfase5 6 4 2 13" xfId="2721"/>
    <cellStyle name="20% - Ênfase5 6 4 2 2" xfId="2722"/>
    <cellStyle name="20% - Ênfase5 6 4 2 2 10" xfId="2723"/>
    <cellStyle name="20% - Ênfase5 6 4 2 2 11" xfId="2724"/>
    <cellStyle name="20% - Ênfase5 6 4 2 2 12" xfId="2725"/>
    <cellStyle name="20% - Ênfase5 6 4 2 2 2" xfId="2726"/>
    <cellStyle name="20% - Ênfase5 6 4 2 2 3" xfId="2727"/>
    <cellStyle name="20% - Ênfase5 6 4 2 2 4" xfId="2728"/>
    <cellStyle name="20% - Ênfase5 6 4 2 2 5" xfId="2729"/>
    <cellStyle name="20% - Ênfase5 6 4 2 2 6" xfId="2730"/>
    <cellStyle name="20% - Ênfase5 6 4 2 2 7" xfId="2731"/>
    <cellStyle name="20% - Ênfase5 6 4 2 2 8" xfId="2732"/>
    <cellStyle name="20% - Ênfase5 6 4 2 2 9" xfId="2733"/>
    <cellStyle name="20% - Ênfase5 6 4 2 3" xfId="2734"/>
    <cellStyle name="20% - Ênfase5 6 4 2 4" xfId="2735"/>
    <cellStyle name="20% - Ênfase5 6 4 2 5" xfId="2736"/>
    <cellStyle name="20% - Ênfase5 6 4 2 6" xfId="2737"/>
    <cellStyle name="20% - Ênfase5 6 4 2 7" xfId="2738"/>
    <cellStyle name="20% - Ênfase5 6 4 2 8" xfId="2739"/>
    <cellStyle name="20% - Ênfase5 6 4 2 9" xfId="2740"/>
    <cellStyle name="20% - Ênfase5 6 4 3" xfId="2741"/>
    <cellStyle name="20% - Ênfase5 6 4 3 10" xfId="2742"/>
    <cellStyle name="20% - Ênfase5 6 4 3 11" xfId="2743"/>
    <cellStyle name="20% - Ênfase5 6 4 3 12" xfId="2744"/>
    <cellStyle name="20% - Ênfase5 6 4 3 2" xfId="2745"/>
    <cellStyle name="20% - Ênfase5 6 4 3 3" xfId="2746"/>
    <cellStyle name="20% - Ênfase5 6 4 3 4" xfId="2747"/>
    <cellStyle name="20% - Ênfase5 6 4 3 5" xfId="2748"/>
    <cellStyle name="20% - Ênfase5 6 4 3 6" xfId="2749"/>
    <cellStyle name="20% - Ênfase5 6 4 3 7" xfId="2750"/>
    <cellStyle name="20% - Ênfase5 6 4 3 8" xfId="2751"/>
    <cellStyle name="20% - Ênfase5 6 4 3 9" xfId="2752"/>
    <cellStyle name="20% - Ênfase5 6 4 4" xfId="2753"/>
    <cellStyle name="20% - Ênfase5 6 4 5" xfId="2754"/>
    <cellStyle name="20% - Ênfase5 6 4 6" xfId="2755"/>
    <cellStyle name="20% - Ênfase5 6 4 7" xfId="2756"/>
    <cellStyle name="20% - Ênfase5 6 4 8" xfId="2757"/>
    <cellStyle name="20% - Ênfase5 6 4 9" xfId="2758"/>
    <cellStyle name="20% - Ênfase5 7" xfId="2759"/>
    <cellStyle name="20% - Ênfase5 7 10" xfId="2760"/>
    <cellStyle name="20% - Ênfase5 7 11" xfId="2761"/>
    <cellStyle name="20% - Ênfase5 7 12" xfId="2762"/>
    <cellStyle name="20% - Ênfase5 7 13" xfId="2763"/>
    <cellStyle name="20% - Ênfase5 7 14" xfId="2764"/>
    <cellStyle name="20% - Ênfase5 7 15" xfId="2765"/>
    <cellStyle name="20% - Ênfase5 7 16" xfId="2766"/>
    <cellStyle name="20% - Ênfase5 7 2" xfId="2767"/>
    <cellStyle name="20% - Ênfase5 7 3" xfId="2768"/>
    <cellStyle name="20% - Ênfase5 7 4" xfId="2769"/>
    <cellStyle name="20% - Ênfase5 7 4 10" xfId="2770"/>
    <cellStyle name="20% - Ênfase5 7 4 11" xfId="2771"/>
    <cellStyle name="20% - Ênfase5 7 4 12" xfId="2772"/>
    <cellStyle name="20% - Ênfase5 7 4 13" xfId="2773"/>
    <cellStyle name="20% - Ênfase5 7 4 2" xfId="2774"/>
    <cellStyle name="20% - Ênfase5 7 4 2 10" xfId="2775"/>
    <cellStyle name="20% - Ênfase5 7 4 2 11" xfId="2776"/>
    <cellStyle name="20% - Ênfase5 7 4 2 12" xfId="2777"/>
    <cellStyle name="20% - Ênfase5 7 4 2 2" xfId="2778"/>
    <cellStyle name="20% - Ênfase5 7 4 2 3" xfId="2779"/>
    <cellStyle name="20% - Ênfase5 7 4 2 4" xfId="2780"/>
    <cellStyle name="20% - Ênfase5 7 4 2 5" xfId="2781"/>
    <cellStyle name="20% - Ênfase5 7 4 2 6" xfId="2782"/>
    <cellStyle name="20% - Ênfase5 7 4 2 7" xfId="2783"/>
    <cellStyle name="20% - Ênfase5 7 4 2 8" xfId="2784"/>
    <cellStyle name="20% - Ênfase5 7 4 2 9" xfId="2785"/>
    <cellStyle name="20% - Ênfase5 7 4 3" xfId="2786"/>
    <cellStyle name="20% - Ênfase5 7 4 4" xfId="2787"/>
    <cellStyle name="20% - Ênfase5 7 4 5" xfId="2788"/>
    <cellStyle name="20% - Ênfase5 7 4 6" xfId="2789"/>
    <cellStyle name="20% - Ênfase5 7 4 7" xfId="2790"/>
    <cellStyle name="20% - Ênfase5 7 4 8" xfId="2791"/>
    <cellStyle name="20% - Ênfase5 7 4 9" xfId="2792"/>
    <cellStyle name="20% - Ênfase5 7 5" xfId="2793"/>
    <cellStyle name="20% - Ênfase5 7 5 10" xfId="2794"/>
    <cellStyle name="20% - Ênfase5 7 5 11" xfId="2795"/>
    <cellStyle name="20% - Ênfase5 7 5 12" xfId="2796"/>
    <cellStyle name="20% - Ênfase5 7 5 2" xfId="2797"/>
    <cellStyle name="20% - Ênfase5 7 5 3" xfId="2798"/>
    <cellStyle name="20% - Ênfase5 7 5 4" xfId="2799"/>
    <cellStyle name="20% - Ênfase5 7 5 5" xfId="2800"/>
    <cellStyle name="20% - Ênfase5 7 5 6" xfId="2801"/>
    <cellStyle name="20% - Ênfase5 7 5 7" xfId="2802"/>
    <cellStyle name="20% - Ênfase5 7 5 8" xfId="2803"/>
    <cellStyle name="20% - Ênfase5 7 5 9" xfId="2804"/>
    <cellStyle name="20% - Ênfase5 7 6" xfId="2805"/>
    <cellStyle name="20% - Ênfase5 7 7" xfId="2806"/>
    <cellStyle name="20% - Ênfase5 7 8" xfId="2807"/>
    <cellStyle name="20% - Ênfase5 7 9" xfId="2808"/>
    <cellStyle name="20% - Ênfase5 8" xfId="2809"/>
    <cellStyle name="20% - Ênfase5 8 2" xfId="2810"/>
    <cellStyle name="20% - Ênfase5 9" xfId="2811"/>
    <cellStyle name="20% - Ênfase5 9 2" xfId="2812"/>
    <cellStyle name="20% - Ênfase6 10" xfId="2813"/>
    <cellStyle name="20% - Ênfase6 10 10" xfId="2814"/>
    <cellStyle name="20% - Ênfase6 10 11" xfId="2815"/>
    <cellStyle name="20% - Ênfase6 10 12" xfId="2816"/>
    <cellStyle name="20% - Ênfase6 10 13" xfId="2817"/>
    <cellStyle name="20% - Ênfase6 10 14" xfId="2818"/>
    <cellStyle name="20% - Ênfase6 10 15" xfId="2819"/>
    <cellStyle name="20% - Ênfase6 10 2" xfId="2820"/>
    <cellStyle name="20% - Ênfase6 10 3" xfId="2821"/>
    <cellStyle name="20% - Ênfase6 10 3 10" xfId="2822"/>
    <cellStyle name="20% - Ênfase6 10 3 11" xfId="2823"/>
    <cellStyle name="20% - Ênfase6 10 3 12" xfId="2824"/>
    <cellStyle name="20% - Ênfase6 10 3 13" xfId="2825"/>
    <cellStyle name="20% - Ênfase6 10 3 2" xfId="2826"/>
    <cellStyle name="20% - Ênfase6 10 3 2 10" xfId="2827"/>
    <cellStyle name="20% - Ênfase6 10 3 2 11" xfId="2828"/>
    <cellStyle name="20% - Ênfase6 10 3 2 12" xfId="2829"/>
    <cellStyle name="20% - Ênfase6 10 3 2 2" xfId="2830"/>
    <cellStyle name="20% - Ênfase6 10 3 2 3" xfId="2831"/>
    <cellStyle name="20% - Ênfase6 10 3 2 4" xfId="2832"/>
    <cellStyle name="20% - Ênfase6 10 3 2 5" xfId="2833"/>
    <cellStyle name="20% - Ênfase6 10 3 2 6" xfId="2834"/>
    <cellStyle name="20% - Ênfase6 10 3 2 7" xfId="2835"/>
    <cellStyle name="20% - Ênfase6 10 3 2 8" xfId="2836"/>
    <cellStyle name="20% - Ênfase6 10 3 2 9" xfId="2837"/>
    <cellStyle name="20% - Ênfase6 10 3 3" xfId="2838"/>
    <cellStyle name="20% - Ênfase6 10 3 4" xfId="2839"/>
    <cellStyle name="20% - Ênfase6 10 3 5" xfId="2840"/>
    <cellStyle name="20% - Ênfase6 10 3 6" xfId="2841"/>
    <cellStyle name="20% - Ênfase6 10 3 7" xfId="2842"/>
    <cellStyle name="20% - Ênfase6 10 3 8" xfId="2843"/>
    <cellStyle name="20% - Ênfase6 10 3 9" xfId="2844"/>
    <cellStyle name="20% - Ênfase6 10 4" xfId="2845"/>
    <cellStyle name="20% - Ênfase6 10 4 10" xfId="2846"/>
    <cellStyle name="20% - Ênfase6 10 4 11" xfId="2847"/>
    <cellStyle name="20% - Ênfase6 10 4 12" xfId="2848"/>
    <cellStyle name="20% - Ênfase6 10 4 2" xfId="2849"/>
    <cellStyle name="20% - Ênfase6 10 4 3" xfId="2850"/>
    <cellStyle name="20% - Ênfase6 10 4 4" xfId="2851"/>
    <cellStyle name="20% - Ênfase6 10 4 5" xfId="2852"/>
    <cellStyle name="20% - Ênfase6 10 4 6" xfId="2853"/>
    <cellStyle name="20% - Ênfase6 10 4 7" xfId="2854"/>
    <cellStyle name="20% - Ênfase6 10 4 8" xfId="2855"/>
    <cellStyle name="20% - Ênfase6 10 4 9" xfId="2856"/>
    <cellStyle name="20% - Ênfase6 10 5" xfId="2857"/>
    <cellStyle name="20% - Ênfase6 10 6" xfId="2858"/>
    <cellStyle name="20% - Ênfase6 10 7" xfId="2859"/>
    <cellStyle name="20% - Ênfase6 10 8" xfId="2860"/>
    <cellStyle name="20% - Ênfase6 10 9" xfId="2861"/>
    <cellStyle name="20% - Ênfase6 11" xfId="2862"/>
    <cellStyle name="20% - Ênfase6 11 10" xfId="2863"/>
    <cellStyle name="20% - Ênfase6 11 11" xfId="2864"/>
    <cellStyle name="20% - Ênfase6 11 12" xfId="2865"/>
    <cellStyle name="20% - Ênfase6 11 13" xfId="2866"/>
    <cellStyle name="20% - Ênfase6 11 14" xfId="2867"/>
    <cellStyle name="20% - Ênfase6 11 15" xfId="2868"/>
    <cellStyle name="20% - Ênfase6 11 2" xfId="2869"/>
    <cellStyle name="20% - Ênfase6 11 3" xfId="2870"/>
    <cellStyle name="20% - Ênfase6 11 3 10" xfId="2871"/>
    <cellStyle name="20% - Ênfase6 11 3 11" xfId="2872"/>
    <cellStyle name="20% - Ênfase6 11 3 12" xfId="2873"/>
    <cellStyle name="20% - Ênfase6 11 3 13" xfId="2874"/>
    <cellStyle name="20% - Ênfase6 11 3 2" xfId="2875"/>
    <cellStyle name="20% - Ênfase6 11 3 2 10" xfId="2876"/>
    <cellStyle name="20% - Ênfase6 11 3 2 11" xfId="2877"/>
    <cellStyle name="20% - Ênfase6 11 3 2 12" xfId="2878"/>
    <cellStyle name="20% - Ênfase6 11 3 2 2" xfId="2879"/>
    <cellStyle name="20% - Ênfase6 11 3 2 3" xfId="2880"/>
    <cellStyle name="20% - Ênfase6 11 3 2 4" xfId="2881"/>
    <cellStyle name="20% - Ênfase6 11 3 2 5" xfId="2882"/>
    <cellStyle name="20% - Ênfase6 11 3 2 6" xfId="2883"/>
    <cellStyle name="20% - Ênfase6 11 3 2 7" xfId="2884"/>
    <cellStyle name="20% - Ênfase6 11 3 2 8" xfId="2885"/>
    <cellStyle name="20% - Ênfase6 11 3 2 9" xfId="2886"/>
    <cellStyle name="20% - Ênfase6 11 3 3" xfId="2887"/>
    <cellStyle name="20% - Ênfase6 11 3 4" xfId="2888"/>
    <cellStyle name="20% - Ênfase6 11 3 5" xfId="2889"/>
    <cellStyle name="20% - Ênfase6 11 3 6" xfId="2890"/>
    <cellStyle name="20% - Ênfase6 11 3 7" xfId="2891"/>
    <cellStyle name="20% - Ênfase6 11 3 8" xfId="2892"/>
    <cellStyle name="20% - Ênfase6 11 3 9" xfId="2893"/>
    <cellStyle name="20% - Ênfase6 11 4" xfId="2894"/>
    <cellStyle name="20% - Ênfase6 11 4 10" xfId="2895"/>
    <cellStyle name="20% - Ênfase6 11 4 11" xfId="2896"/>
    <cellStyle name="20% - Ênfase6 11 4 12" xfId="2897"/>
    <cellStyle name="20% - Ênfase6 11 4 2" xfId="2898"/>
    <cellStyle name="20% - Ênfase6 11 4 3" xfId="2899"/>
    <cellStyle name="20% - Ênfase6 11 4 4" xfId="2900"/>
    <cellStyle name="20% - Ênfase6 11 4 5" xfId="2901"/>
    <cellStyle name="20% - Ênfase6 11 4 6" xfId="2902"/>
    <cellStyle name="20% - Ênfase6 11 4 7" xfId="2903"/>
    <cellStyle name="20% - Ênfase6 11 4 8" xfId="2904"/>
    <cellStyle name="20% - Ênfase6 11 4 9" xfId="2905"/>
    <cellStyle name="20% - Ênfase6 11 5" xfId="2906"/>
    <cellStyle name="20% - Ênfase6 11 6" xfId="2907"/>
    <cellStyle name="20% - Ênfase6 11 7" xfId="2908"/>
    <cellStyle name="20% - Ênfase6 11 8" xfId="2909"/>
    <cellStyle name="20% - Ênfase6 11 9" xfId="2910"/>
    <cellStyle name="20% - Ênfase6 12" xfId="2911"/>
    <cellStyle name="20% - Ênfase6 12 10" xfId="2912"/>
    <cellStyle name="20% - Ênfase6 12 11" xfId="2913"/>
    <cellStyle name="20% - Ênfase6 12 12" xfId="2914"/>
    <cellStyle name="20% - Ênfase6 12 13" xfId="2915"/>
    <cellStyle name="20% - Ênfase6 12 14" xfId="2916"/>
    <cellStyle name="20% - Ênfase6 12 15" xfId="2917"/>
    <cellStyle name="20% - Ênfase6 12 2" xfId="2918"/>
    <cellStyle name="20% - Ênfase6 12 3" xfId="2919"/>
    <cellStyle name="20% - Ênfase6 12 3 10" xfId="2920"/>
    <cellStyle name="20% - Ênfase6 12 3 11" xfId="2921"/>
    <cellStyle name="20% - Ênfase6 12 3 12" xfId="2922"/>
    <cellStyle name="20% - Ênfase6 12 3 13" xfId="2923"/>
    <cellStyle name="20% - Ênfase6 12 3 2" xfId="2924"/>
    <cellStyle name="20% - Ênfase6 12 3 2 10" xfId="2925"/>
    <cellStyle name="20% - Ênfase6 12 3 2 11" xfId="2926"/>
    <cellStyle name="20% - Ênfase6 12 3 2 12" xfId="2927"/>
    <cellStyle name="20% - Ênfase6 12 3 2 2" xfId="2928"/>
    <cellStyle name="20% - Ênfase6 12 3 2 3" xfId="2929"/>
    <cellStyle name="20% - Ênfase6 12 3 2 4" xfId="2930"/>
    <cellStyle name="20% - Ênfase6 12 3 2 5" xfId="2931"/>
    <cellStyle name="20% - Ênfase6 12 3 2 6" xfId="2932"/>
    <cellStyle name="20% - Ênfase6 12 3 2 7" xfId="2933"/>
    <cellStyle name="20% - Ênfase6 12 3 2 8" xfId="2934"/>
    <cellStyle name="20% - Ênfase6 12 3 2 9" xfId="2935"/>
    <cellStyle name="20% - Ênfase6 12 3 3" xfId="2936"/>
    <cellStyle name="20% - Ênfase6 12 3 4" xfId="2937"/>
    <cellStyle name="20% - Ênfase6 12 3 5" xfId="2938"/>
    <cellStyle name="20% - Ênfase6 12 3 6" xfId="2939"/>
    <cellStyle name="20% - Ênfase6 12 3 7" xfId="2940"/>
    <cellStyle name="20% - Ênfase6 12 3 8" xfId="2941"/>
    <cellStyle name="20% - Ênfase6 12 3 9" xfId="2942"/>
    <cellStyle name="20% - Ênfase6 12 4" xfId="2943"/>
    <cellStyle name="20% - Ênfase6 12 4 10" xfId="2944"/>
    <cellStyle name="20% - Ênfase6 12 4 11" xfId="2945"/>
    <cellStyle name="20% - Ênfase6 12 4 12" xfId="2946"/>
    <cellStyle name="20% - Ênfase6 12 4 2" xfId="2947"/>
    <cellStyle name="20% - Ênfase6 12 4 3" xfId="2948"/>
    <cellStyle name="20% - Ênfase6 12 4 4" xfId="2949"/>
    <cellStyle name="20% - Ênfase6 12 4 5" xfId="2950"/>
    <cellStyle name="20% - Ênfase6 12 4 6" xfId="2951"/>
    <cellStyle name="20% - Ênfase6 12 4 7" xfId="2952"/>
    <cellStyle name="20% - Ênfase6 12 4 8" xfId="2953"/>
    <cellStyle name="20% - Ênfase6 12 4 9" xfId="2954"/>
    <cellStyle name="20% - Ênfase6 12 5" xfId="2955"/>
    <cellStyle name="20% - Ênfase6 12 6" xfId="2956"/>
    <cellStyle name="20% - Ênfase6 12 7" xfId="2957"/>
    <cellStyle name="20% - Ênfase6 12 8" xfId="2958"/>
    <cellStyle name="20% - Ênfase6 12 9" xfId="2959"/>
    <cellStyle name="20% - Ênfase6 13" xfId="2960"/>
    <cellStyle name="20% - Ênfase6 13 10" xfId="2961"/>
    <cellStyle name="20% - Ênfase6 13 11" xfId="2962"/>
    <cellStyle name="20% - Ênfase6 13 12" xfId="2963"/>
    <cellStyle name="20% - Ênfase6 13 13" xfId="2964"/>
    <cellStyle name="20% - Ênfase6 13 14" xfId="2965"/>
    <cellStyle name="20% - Ênfase6 13 15" xfId="2966"/>
    <cellStyle name="20% - Ênfase6 13 2" xfId="2967"/>
    <cellStyle name="20% - Ênfase6 13 3" xfId="2968"/>
    <cellStyle name="20% - Ênfase6 13 3 10" xfId="2969"/>
    <cellStyle name="20% - Ênfase6 13 3 11" xfId="2970"/>
    <cellStyle name="20% - Ênfase6 13 3 12" xfId="2971"/>
    <cellStyle name="20% - Ênfase6 13 3 13" xfId="2972"/>
    <cellStyle name="20% - Ênfase6 13 3 2" xfId="2973"/>
    <cellStyle name="20% - Ênfase6 13 3 2 10" xfId="2974"/>
    <cellStyle name="20% - Ênfase6 13 3 2 11" xfId="2975"/>
    <cellStyle name="20% - Ênfase6 13 3 2 12" xfId="2976"/>
    <cellStyle name="20% - Ênfase6 13 3 2 2" xfId="2977"/>
    <cellStyle name="20% - Ênfase6 13 3 2 3" xfId="2978"/>
    <cellStyle name="20% - Ênfase6 13 3 2 4" xfId="2979"/>
    <cellStyle name="20% - Ênfase6 13 3 2 5" xfId="2980"/>
    <cellStyle name="20% - Ênfase6 13 3 2 6" xfId="2981"/>
    <cellStyle name="20% - Ênfase6 13 3 2 7" xfId="2982"/>
    <cellStyle name="20% - Ênfase6 13 3 2 8" xfId="2983"/>
    <cellStyle name="20% - Ênfase6 13 3 2 9" xfId="2984"/>
    <cellStyle name="20% - Ênfase6 13 3 3" xfId="2985"/>
    <cellStyle name="20% - Ênfase6 13 3 4" xfId="2986"/>
    <cellStyle name="20% - Ênfase6 13 3 5" xfId="2987"/>
    <cellStyle name="20% - Ênfase6 13 3 6" xfId="2988"/>
    <cellStyle name="20% - Ênfase6 13 3 7" xfId="2989"/>
    <cellStyle name="20% - Ênfase6 13 3 8" xfId="2990"/>
    <cellStyle name="20% - Ênfase6 13 3 9" xfId="2991"/>
    <cellStyle name="20% - Ênfase6 13 4" xfId="2992"/>
    <cellStyle name="20% - Ênfase6 13 4 10" xfId="2993"/>
    <cellStyle name="20% - Ênfase6 13 4 11" xfId="2994"/>
    <cellStyle name="20% - Ênfase6 13 4 12" xfId="2995"/>
    <cellStyle name="20% - Ênfase6 13 4 2" xfId="2996"/>
    <cellStyle name="20% - Ênfase6 13 4 3" xfId="2997"/>
    <cellStyle name="20% - Ênfase6 13 4 4" xfId="2998"/>
    <cellStyle name="20% - Ênfase6 13 4 5" xfId="2999"/>
    <cellStyle name="20% - Ênfase6 13 4 6" xfId="3000"/>
    <cellStyle name="20% - Ênfase6 13 4 7" xfId="3001"/>
    <cellStyle name="20% - Ênfase6 13 4 8" xfId="3002"/>
    <cellStyle name="20% - Ênfase6 13 4 9" xfId="3003"/>
    <cellStyle name="20% - Ênfase6 13 5" xfId="3004"/>
    <cellStyle name="20% - Ênfase6 13 6" xfId="3005"/>
    <cellStyle name="20% - Ênfase6 13 7" xfId="3006"/>
    <cellStyle name="20% - Ênfase6 13 8" xfId="3007"/>
    <cellStyle name="20% - Ênfase6 13 9" xfId="3008"/>
    <cellStyle name="20% - Ênfase6 14 2" xfId="3009"/>
    <cellStyle name="20% - Ênfase6 15 2" xfId="3010"/>
    <cellStyle name="20% - Ênfase6 16 2" xfId="3011"/>
    <cellStyle name="20% - Ênfase6 17 2" xfId="3012"/>
    <cellStyle name="20% - Ênfase6 2" xfId="3013"/>
    <cellStyle name="20% - Ênfase6 2 2" xfId="3014"/>
    <cellStyle name="20% - Ênfase6 2 2 2" xfId="3015"/>
    <cellStyle name="20% - Ênfase6 2 3" xfId="3016"/>
    <cellStyle name="20% - Ênfase6 2 3 2" xfId="3017"/>
    <cellStyle name="20% - Ênfase6 2 4" xfId="3018"/>
    <cellStyle name="20% - Ênfase6 2 5" xfId="3019"/>
    <cellStyle name="20% - Ênfase6 2 5 10" xfId="3020"/>
    <cellStyle name="20% - Ênfase6 2 5 11" xfId="3021"/>
    <cellStyle name="20% - Ênfase6 2 5 12" xfId="3022"/>
    <cellStyle name="20% - Ênfase6 2 5 13" xfId="3023"/>
    <cellStyle name="20% - Ênfase6 2 5 14" xfId="3024"/>
    <cellStyle name="20% - Ênfase6 2 5 2" xfId="3025"/>
    <cellStyle name="20% - Ênfase6 2 5 2 10" xfId="3026"/>
    <cellStyle name="20% - Ênfase6 2 5 2 11" xfId="3027"/>
    <cellStyle name="20% - Ênfase6 2 5 2 12" xfId="3028"/>
    <cellStyle name="20% - Ênfase6 2 5 2 13" xfId="3029"/>
    <cellStyle name="20% - Ênfase6 2 5 2 2" xfId="3030"/>
    <cellStyle name="20% - Ênfase6 2 5 2 2 10" xfId="3031"/>
    <cellStyle name="20% - Ênfase6 2 5 2 2 11" xfId="3032"/>
    <cellStyle name="20% - Ênfase6 2 5 2 2 12" xfId="3033"/>
    <cellStyle name="20% - Ênfase6 2 5 2 2 2" xfId="3034"/>
    <cellStyle name="20% - Ênfase6 2 5 2 2 3" xfId="3035"/>
    <cellStyle name="20% - Ênfase6 2 5 2 2 4" xfId="3036"/>
    <cellStyle name="20% - Ênfase6 2 5 2 2 5" xfId="3037"/>
    <cellStyle name="20% - Ênfase6 2 5 2 2 6" xfId="3038"/>
    <cellStyle name="20% - Ênfase6 2 5 2 2 7" xfId="3039"/>
    <cellStyle name="20% - Ênfase6 2 5 2 2 8" xfId="3040"/>
    <cellStyle name="20% - Ênfase6 2 5 2 2 9" xfId="3041"/>
    <cellStyle name="20% - Ênfase6 2 5 2 3" xfId="3042"/>
    <cellStyle name="20% - Ênfase6 2 5 2 4" xfId="3043"/>
    <cellStyle name="20% - Ênfase6 2 5 2 5" xfId="3044"/>
    <cellStyle name="20% - Ênfase6 2 5 2 6" xfId="3045"/>
    <cellStyle name="20% - Ênfase6 2 5 2 7" xfId="3046"/>
    <cellStyle name="20% - Ênfase6 2 5 2 8" xfId="3047"/>
    <cellStyle name="20% - Ênfase6 2 5 2 9" xfId="3048"/>
    <cellStyle name="20% - Ênfase6 2 5 3" xfId="3049"/>
    <cellStyle name="20% - Ênfase6 2 5 3 10" xfId="3050"/>
    <cellStyle name="20% - Ênfase6 2 5 3 11" xfId="3051"/>
    <cellStyle name="20% - Ênfase6 2 5 3 12" xfId="3052"/>
    <cellStyle name="20% - Ênfase6 2 5 3 2" xfId="3053"/>
    <cellStyle name="20% - Ênfase6 2 5 3 3" xfId="3054"/>
    <cellStyle name="20% - Ênfase6 2 5 3 4" xfId="3055"/>
    <cellStyle name="20% - Ênfase6 2 5 3 5" xfId="3056"/>
    <cellStyle name="20% - Ênfase6 2 5 3 6" xfId="3057"/>
    <cellStyle name="20% - Ênfase6 2 5 3 7" xfId="3058"/>
    <cellStyle name="20% - Ênfase6 2 5 3 8" xfId="3059"/>
    <cellStyle name="20% - Ênfase6 2 5 3 9" xfId="3060"/>
    <cellStyle name="20% - Ênfase6 2 5 4" xfId="3061"/>
    <cellStyle name="20% - Ênfase6 2 5 5" xfId="3062"/>
    <cellStyle name="20% - Ênfase6 2 5 6" xfId="3063"/>
    <cellStyle name="20% - Ênfase6 2 5 7" xfId="3064"/>
    <cellStyle name="20% - Ênfase6 2 5 8" xfId="3065"/>
    <cellStyle name="20% - Ênfase6 2 5 9" xfId="3066"/>
    <cellStyle name="20% - Ênfase6 3" xfId="3067"/>
    <cellStyle name="20% - Ênfase6 3 2" xfId="3068"/>
    <cellStyle name="20% - Ênfase6 3 2 10" xfId="3069"/>
    <cellStyle name="20% - Ênfase6 3 2 11" xfId="3070"/>
    <cellStyle name="20% - Ênfase6 3 2 12" xfId="3071"/>
    <cellStyle name="20% - Ênfase6 3 2 13" xfId="3072"/>
    <cellStyle name="20% - Ênfase6 3 2 14" xfId="3073"/>
    <cellStyle name="20% - Ênfase6 3 2 15" xfId="3074"/>
    <cellStyle name="20% - Ênfase6 3 2 2" xfId="3075"/>
    <cellStyle name="20% - Ênfase6 3 2 3" xfId="3076"/>
    <cellStyle name="20% - Ênfase6 3 2 3 10" xfId="3077"/>
    <cellStyle name="20% - Ênfase6 3 2 3 11" xfId="3078"/>
    <cellStyle name="20% - Ênfase6 3 2 3 12" xfId="3079"/>
    <cellStyle name="20% - Ênfase6 3 2 3 13" xfId="3080"/>
    <cellStyle name="20% - Ênfase6 3 2 3 2" xfId="3081"/>
    <cellStyle name="20% - Ênfase6 3 2 3 2 10" xfId="3082"/>
    <cellStyle name="20% - Ênfase6 3 2 3 2 11" xfId="3083"/>
    <cellStyle name="20% - Ênfase6 3 2 3 2 12" xfId="3084"/>
    <cellStyle name="20% - Ênfase6 3 2 3 2 2" xfId="3085"/>
    <cellStyle name="20% - Ênfase6 3 2 3 2 3" xfId="3086"/>
    <cellStyle name="20% - Ênfase6 3 2 3 2 4" xfId="3087"/>
    <cellStyle name="20% - Ênfase6 3 2 3 2 5" xfId="3088"/>
    <cellStyle name="20% - Ênfase6 3 2 3 2 6" xfId="3089"/>
    <cellStyle name="20% - Ênfase6 3 2 3 2 7" xfId="3090"/>
    <cellStyle name="20% - Ênfase6 3 2 3 2 8" xfId="3091"/>
    <cellStyle name="20% - Ênfase6 3 2 3 2 9" xfId="3092"/>
    <cellStyle name="20% - Ênfase6 3 2 3 3" xfId="3093"/>
    <cellStyle name="20% - Ênfase6 3 2 3 4" xfId="3094"/>
    <cellStyle name="20% - Ênfase6 3 2 3 5" xfId="3095"/>
    <cellStyle name="20% - Ênfase6 3 2 3 6" xfId="3096"/>
    <cellStyle name="20% - Ênfase6 3 2 3 7" xfId="3097"/>
    <cellStyle name="20% - Ênfase6 3 2 3 8" xfId="3098"/>
    <cellStyle name="20% - Ênfase6 3 2 3 9" xfId="3099"/>
    <cellStyle name="20% - Ênfase6 3 2 4" xfId="3100"/>
    <cellStyle name="20% - Ênfase6 3 2 4 10" xfId="3101"/>
    <cellStyle name="20% - Ênfase6 3 2 4 11" xfId="3102"/>
    <cellStyle name="20% - Ênfase6 3 2 4 12" xfId="3103"/>
    <cellStyle name="20% - Ênfase6 3 2 4 2" xfId="3104"/>
    <cellStyle name="20% - Ênfase6 3 2 4 3" xfId="3105"/>
    <cellStyle name="20% - Ênfase6 3 2 4 4" xfId="3106"/>
    <cellStyle name="20% - Ênfase6 3 2 4 5" xfId="3107"/>
    <cellStyle name="20% - Ênfase6 3 2 4 6" xfId="3108"/>
    <cellStyle name="20% - Ênfase6 3 2 4 7" xfId="3109"/>
    <cellStyle name="20% - Ênfase6 3 2 4 8" xfId="3110"/>
    <cellStyle name="20% - Ênfase6 3 2 4 9" xfId="3111"/>
    <cellStyle name="20% - Ênfase6 3 2 5" xfId="3112"/>
    <cellStyle name="20% - Ênfase6 3 2 6" xfId="3113"/>
    <cellStyle name="20% - Ênfase6 3 2 7" xfId="3114"/>
    <cellStyle name="20% - Ênfase6 3 2 8" xfId="3115"/>
    <cellStyle name="20% - Ênfase6 3 2 9" xfId="3116"/>
    <cellStyle name="20% - Ênfase6 3 3" xfId="3117"/>
    <cellStyle name="20% - Ênfase6 3 4" xfId="3118"/>
    <cellStyle name="20% - Ênfase6 3 4 10" xfId="3119"/>
    <cellStyle name="20% - Ênfase6 3 4 11" xfId="3120"/>
    <cellStyle name="20% - Ênfase6 3 4 12" xfId="3121"/>
    <cellStyle name="20% - Ênfase6 3 4 13" xfId="3122"/>
    <cellStyle name="20% - Ênfase6 3 4 14" xfId="3123"/>
    <cellStyle name="20% - Ênfase6 3 4 2" xfId="3124"/>
    <cellStyle name="20% - Ênfase6 3 4 2 10" xfId="3125"/>
    <cellStyle name="20% - Ênfase6 3 4 2 11" xfId="3126"/>
    <cellStyle name="20% - Ênfase6 3 4 2 12" xfId="3127"/>
    <cellStyle name="20% - Ênfase6 3 4 2 13" xfId="3128"/>
    <cellStyle name="20% - Ênfase6 3 4 2 2" xfId="3129"/>
    <cellStyle name="20% - Ênfase6 3 4 2 2 10" xfId="3130"/>
    <cellStyle name="20% - Ênfase6 3 4 2 2 11" xfId="3131"/>
    <cellStyle name="20% - Ênfase6 3 4 2 2 12" xfId="3132"/>
    <cellStyle name="20% - Ênfase6 3 4 2 2 2" xfId="3133"/>
    <cellStyle name="20% - Ênfase6 3 4 2 2 3" xfId="3134"/>
    <cellStyle name="20% - Ênfase6 3 4 2 2 4" xfId="3135"/>
    <cellStyle name="20% - Ênfase6 3 4 2 2 5" xfId="3136"/>
    <cellStyle name="20% - Ênfase6 3 4 2 2 6" xfId="3137"/>
    <cellStyle name="20% - Ênfase6 3 4 2 2 7" xfId="3138"/>
    <cellStyle name="20% - Ênfase6 3 4 2 2 8" xfId="3139"/>
    <cellStyle name="20% - Ênfase6 3 4 2 2 9" xfId="3140"/>
    <cellStyle name="20% - Ênfase6 3 4 2 3" xfId="3141"/>
    <cellStyle name="20% - Ênfase6 3 4 2 4" xfId="3142"/>
    <cellStyle name="20% - Ênfase6 3 4 2 5" xfId="3143"/>
    <cellStyle name="20% - Ênfase6 3 4 2 6" xfId="3144"/>
    <cellStyle name="20% - Ênfase6 3 4 2 7" xfId="3145"/>
    <cellStyle name="20% - Ênfase6 3 4 2 8" xfId="3146"/>
    <cellStyle name="20% - Ênfase6 3 4 2 9" xfId="3147"/>
    <cellStyle name="20% - Ênfase6 3 4 3" xfId="3148"/>
    <cellStyle name="20% - Ênfase6 3 4 3 10" xfId="3149"/>
    <cellStyle name="20% - Ênfase6 3 4 3 11" xfId="3150"/>
    <cellStyle name="20% - Ênfase6 3 4 3 12" xfId="3151"/>
    <cellStyle name="20% - Ênfase6 3 4 3 2" xfId="3152"/>
    <cellStyle name="20% - Ênfase6 3 4 3 3" xfId="3153"/>
    <cellStyle name="20% - Ênfase6 3 4 3 4" xfId="3154"/>
    <cellStyle name="20% - Ênfase6 3 4 3 5" xfId="3155"/>
    <cellStyle name="20% - Ênfase6 3 4 3 6" xfId="3156"/>
    <cellStyle name="20% - Ênfase6 3 4 3 7" xfId="3157"/>
    <cellStyle name="20% - Ênfase6 3 4 3 8" xfId="3158"/>
    <cellStyle name="20% - Ênfase6 3 4 3 9" xfId="3159"/>
    <cellStyle name="20% - Ênfase6 3 4 4" xfId="3160"/>
    <cellStyle name="20% - Ênfase6 3 4 5" xfId="3161"/>
    <cellStyle name="20% - Ênfase6 3 4 6" xfId="3162"/>
    <cellStyle name="20% - Ênfase6 3 4 7" xfId="3163"/>
    <cellStyle name="20% - Ênfase6 3 4 8" xfId="3164"/>
    <cellStyle name="20% - Ênfase6 3 4 9" xfId="3165"/>
    <cellStyle name="20% - Ênfase6 4" xfId="3166"/>
    <cellStyle name="20% - Ênfase6 4 2" xfId="3167"/>
    <cellStyle name="20% - Ênfase6 4 3" xfId="3168"/>
    <cellStyle name="20% - Ênfase6 4 4" xfId="3169"/>
    <cellStyle name="20% - Ênfase6 4 4 10" xfId="3170"/>
    <cellStyle name="20% - Ênfase6 4 4 11" xfId="3171"/>
    <cellStyle name="20% - Ênfase6 4 4 12" xfId="3172"/>
    <cellStyle name="20% - Ênfase6 4 4 13" xfId="3173"/>
    <cellStyle name="20% - Ênfase6 4 4 14" xfId="3174"/>
    <cellStyle name="20% - Ênfase6 4 4 2" xfId="3175"/>
    <cellStyle name="20% - Ênfase6 4 4 2 10" xfId="3176"/>
    <cellStyle name="20% - Ênfase6 4 4 2 11" xfId="3177"/>
    <cellStyle name="20% - Ênfase6 4 4 2 12" xfId="3178"/>
    <cellStyle name="20% - Ênfase6 4 4 2 13" xfId="3179"/>
    <cellStyle name="20% - Ênfase6 4 4 2 2" xfId="3180"/>
    <cellStyle name="20% - Ênfase6 4 4 2 2 10" xfId="3181"/>
    <cellStyle name="20% - Ênfase6 4 4 2 2 11" xfId="3182"/>
    <cellStyle name="20% - Ênfase6 4 4 2 2 12" xfId="3183"/>
    <cellStyle name="20% - Ênfase6 4 4 2 2 2" xfId="3184"/>
    <cellStyle name="20% - Ênfase6 4 4 2 2 3" xfId="3185"/>
    <cellStyle name="20% - Ênfase6 4 4 2 2 4" xfId="3186"/>
    <cellStyle name="20% - Ênfase6 4 4 2 2 5" xfId="3187"/>
    <cellStyle name="20% - Ênfase6 4 4 2 2 6" xfId="3188"/>
    <cellStyle name="20% - Ênfase6 4 4 2 2 7" xfId="3189"/>
    <cellStyle name="20% - Ênfase6 4 4 2 2 8" xfId="3190"/>
    <cellStyle name="20% - Ênfase6 4 4 2 2 9" xfId="3191"/>
    <cellStyle name="20% - Ênfase6 4 4 2 3" xfId="3192"/>
    <cellStyle name="20% - Ênfase6 4 4 2 4" xfId="3193"/>
    <cellStyle name="20% - Ênfase6 4 4 2 5" xfId="3194"/>
    <cellStyle name="20% - Ênfase6 4 4 2 6" xfId="3195"/>
    <cellStyle name="20% - Ênfase6 4 4 2 7" xfId="3196"/>
    <cellStyle name="20% - Ênfase6 4 4 2 8" xfId="3197"/>
    <cellStyle name="20% - Ênfase6 4 4 2 9" xfId="3198"/>
    <cellStyle name="20% - Ênfase6 4 4 3" xfId="3199"/>
    <cellStyle name="20% - Ênfase6 4 4 3 10" xfId="3200"/>
    <cellStyle name="20% - Ênfase6 4 4 3 11" xfId="3201"/>
    <cellStyle name="20% - Ênfase6 4 4 3 12" xfId="3202"/>
    <cellStyle name="20% - Ênfase6 4 4 3 2" xfId="3203"/>
    <cellStyle name="20% - Ênfase6 4 4 3 3" xfId="3204"/>
    <cellStyle name="20% - Ênfase6 4 4 3 4" xfId="3205"/>
    <cellStyle name="20% - Ênfase6 4 4 3 5" xfId="3206"/>
    <cellStyle name="20% - Ênfase6 4 4 3 6" xfId="3207"/>
    <cellStyle name="20% - Ênfase6 4 4 3 7" xfId="3208"/>
    <cellStyle name="20% - Ênfase6 4 4 3 8" xfId="3209"/>
    <cellStyle name="20% - Ênfase6 4 4 3 9" xfId="3210"/>
    <cellStyle name="20% - Ênfase6 4 4 4" xfId="3211"/>
    <cellStyle name="20% - Ênfase6 4 4 5" xfId="3212"/>
    <cellStyle name="20% - Ênfase6 4 4 6" xfId="3213"/>
    <cellStyle name="20% - Ênfase6 4 4 7" xfId="3214"/>
    <cellStyle name="20% - Ênfase6 4 4 8" xfId="3215"/>
    <cellStyle name="20% - Ênfase6 4 4 9" xfId="3216"/>
    <cellStyle name="20% - Ênfase6 5" xfId="3217"/>
    <cellStyle name="20% - Ênfase6 5 2" xfId="3218"/>
    <cellStyle name="20% - Ênfase6 5 3" xfId="3219"/>
    <cellStyle name="20% - Ênfase6 5 4" xfId="3220"/>
    <cellStyle name="20% - Ênfase6 5 4 10" xfId="3221"/>
    <cellStyle name="20% - Ênfase6 5 4 11" xfId="3222"/>
    <cellStyle name="20% - Ênfase6 5 4 12" xfId="3223"/>
    <cellStyle name="20% - Ênfase6 5 4 13" xfId="3224"/>
    <cellStyle name="20% - Ênfase6 5 4 14" xfId="3225"/>
    <cellStyle name="20% - Ênfase6 5 4 2" xfId="3226"/>
    <cellStyle name="20% - Ênfase6 5 4 2 10" xfId="3227"/>
    <cellStyle name="20% - Ênfase6 5 4 2 11" xfId="3228"/>
    <cellStyle name="20% - Ênfase6 5 4 2 12" xfId="3229"/>
    <cellStyle name="20% - Ênfase6 5 4 2 13" xfId="3230"/>
    <cellStyle name="20% - Ênfase6 5 4 2 2" xfId="3231"/>
    <cellStyle name="20% - Ênfase6 5 4 2 2 10" xfId="3232"/>
    <cellStyle name="20% - Ênfase6 5 4 2 2 11" xfId="3233"/>
    <cellStyle name="20% - Ênfase6 5 4 2 2 12" xfId="3234"/>
    <cellStyle name="20% - Ênfase6 5 4 2 2 2" xfId="3235"/>
    <cellStyle name="20% - Ênfase6 5 4 2 2 3" xfId="3236"/>
    <cellStyle name="20% - Ênfase6 5 4 2 2 4" xfId="3237"/>
    <cellStyle name="20% - Ênfase6 5 4 2 2 5" xfId="3238"/>
    <cellStyle name="20% - Ênfase6 5 4 2 2 6" xfId="3239"/>
    <cellStyle name="20% - Ênfase6 5 4 2 2 7" xfId="3240"/>
    <cellStyle name="20% - Ênfase6 5 4 2 2 8" xfId="3241"/>
    <cellStyle name="20% - Ênfase6 5 4 2 2 9" xfId="3242"/>
    <cellStyle name="20% - Ênfase6 5 4 2 3" xfId="3243"/>
    <cellStyle name="20% - Ênfase6 5 4 2 4" xfId="3244"/>
    <cellStyle name="20% - Ênfase6 5 4 2 5" xfId="3245"/>
    <cellStyle name="20% - Ênfase6 5 4 2 6" xfId="3246"/>
    <cellStyle name="20% - Ênfase6 5 4 2 7" xfId="3247"/>
    <cellStyle name="20% - Ênfase6 5 4 2 8" xfId="3248"/>
    <cellStyle name="20% - Ênfase6 5 4 2 9" xfId="3249"/>
    <cellStyle name="20% - Ênfase6 5 4 3" xfId="3250"/>
    <cellStyle name="20% - Ênfase6 5 4 3 10" xfId="3251"/>
    <cellStyle name="20% - Ênfase6 5 4 3 11" xfId="3252"/>
    <cellStyle name="20% - Ênfase6 5 4 3 12" xfId="3253"/>
    <cellStyle name="20% - Ênfase6 5 4 3 2" xfId="3254"/>
    <cellStyle name="20% - Ênfase6 5 4 3 3" xfId="3255"/>
    <cellStyle name="20% - Ênfase6 5 4 3 4" xfId="3256"/>
    <cellStyle name="20% - Ênfase6 5 4 3 5" xfId="3257"/>
    <cellStyle name="20% - Ênfase6 5 4 3 6" xfId="3258"/>
    <cellStyle name="20% - Ênfase6 5 4 3 7" xfId="3259"/>
    <cellStyle name="20% - Ênfase6 5 4 3 8" xfId="3260"/>
    <cellStyle name="20% - Ênfase6 5 4 3 9" xfId="3261"/>
    <cellStyle name="20% - Ênfase6 5 4 4" xfId="3262"/>
    <cellStyle name="20% - Ênfase6 5 4 5" xfId="3263"/>
    <cellStyle name="20% - Ênfase6 5 4 6" xfId="3264"/>
    <cellStyle name="20% - Ênfase6 5 4 7" xfId="3265"/>
    <cellStyle name="20% - Ênfase6 5 4 8" xfId="3266"/>
    <cellStyle name="20% - Ênfase6 5 4 9" xfId="3267"/>
    <cellStyle name="20% - Ênfase6 6" xfId="3268"/>
    <cellStyle name="20% - Ênfase6 6 2" xfId="3269"/>
    <cellStyle name="20% - Ênfase6 6 3" xfId="3270"/>
    <cellStyle name="20% - Ênfase6 6 4" xfId="3271"/>
    <cellStyle name="20% - Ênfase6 6 4 10" xfId="3272"/>
    <cellStyle name="20% - Ênfase6 6 4 11" xfId="3273"/>
    <cellStyle name="20% - Ênfase6 6 4 12" xfId="3274"/>
    <cellStyle name="20% - Ênfase6 6 4 13" xfId="3275"/>
    <cellStyle name="20% - Ênfase6 6 4 14" xfId="3276"/>
    <cellStyle name="20% - Ênfase6 6 4 2" xfId="3277"/>
    <cellStyle name="20% - Ênfase6 6 4 2 10" xfId="3278"/>
    <cellStyle name="20% - Ênfase6 6 4 2 11" xfId="3279"/>
    <cellStyle name="20% - Ênfase6 6 4 2 12" xfId="3280"/>
    <cellStyle name="20% - Ênfase6 6 4 2 13" xfId="3281"/>
    <cellStyle name="20% - Ênfase6 6 4 2 2" xfId="3282"/>
    <cellStyle name="20% - Ênfase6 6 4 2 2 10" xfId="3283"/>
    <cellStyle name="20% - Ênfase6 6 4 2 2 11" xfId="3284"/>
    <cellStyle name="20% - Ênfase6 6 4 2 2 12" xfId="3285"/>
    <cellStyle name="20% - Ênfase6 6 4 2 2 2" xfId="3286"/>
    <cellStyle name="20% - Ênfase6 6 4 2 2 3" xfId="3287"/>
    <cellStyle name="20% - Ênfase6 6 4 2 2 4" xfId="3288"/>
    <cellStyle name="20% - Ênfase6 6 4 2 2 5" xfId="3289"/>
    <cellStyle name="20% - Ênfase6 6 4 2 2 6" xfId="3290"/>
    <cellStyle name="20% - Ênfase6 6 4 2 2 7" xfId="3291"/>
    <cellStyle name="20% - Ênfase6 6 4 2 2 8" xfId="3292"/>
    <cellStyle name="20% - Ênfase6 6 4 2 2 9" xfId="3293"/>
    <cellStyle name="20% - Ênfase6 6 4 2 3" xfId="3294"/>
    <cellStyle name="20% - Ênfase6 6 4 2 4" xfId="3295"/>
    <cellStyle name="20% - Ênfase6 6 4 2 5" xfId="3296"/>
    <cellStyle name="20% - Ênfase6 6 4 2 6" xfId="3297"/>
    <cellStyle name="20% - Ênfase6 6 4 2 7" xfId="3298"/>
    <cellStyle name="20% - Ênfase6 6 4 2 8" xfId="3299"/>
    <cellStyle name="20% - Ênfase6 6 4 2 9" xfId="3300"/>
    <cellStyle name="20% - Ênfase6 6 4 3" xfId="3301"/>
    <cellStyle name="20% - Ênfase6 6 4 3 10" xfId="3302"/>
    <cellStyle name="20% - Ênfase6 6 4 3 11" xfId="3303"/>
    <cellStyle name="20% - Ênfase6 6 4 3 12" xfId="3304"/>
    <cellStyle name="20% - Ênfase6 6 4 3 2" xfId="3305"/>
    <cellStyle name="20% - Ênfase6 6 4 3 3" xfId="3306"/>
    <cellStyle name="20% - Ênfase6 6 4 3 4" xfId="3307"/>
    <cellStyle name="20% - Ênfase6 6 4 3 5" xfId="3308"/>
    <cellStyle name="20% - Ênfase6 6 4 3 6" xfId="3309"/>
    <cellStyle name="20% - Ênfase6 6 4 3 7" xfId="3310"/>
    <cellStyle name="20% - Ênfase6 6 4 3 8" xfId="3311"/>
    <cellStyle name="20% - Ênfase6 6 4 3 9" xfId="3312"/>
    <cellStyle name="20% - Ênfase6 6 4 4" xfId="3313"/>
    <cellStyle name="20% - Ênfase6 6 4 5" xfId="3314"/>
    <cellStyle name="20% - Ênfase6 6 4 6" xfId="3315"/>
    <cellStyle name="20% - Ênfase6 6 4 7" xfId="3316"/>
    <cellStyle name="20% - Ênfase6 6 4 8" xfId="3317"/>
    <cellStyle name="20% - Ênfase6 6 4 9" xfId="3318"/>
    <cellStyle name="20% - Ênfase6 7" xfId="3319"/>
    <cellStyle name="20% - Ênfase6 7 10" xfId="3320"/>
    <cellStyle name="20% - Ênfase6 7 11" xfId="3321"/>
    <cellStyle name="20% - Ênfase6 7 12" xfId="3322"/>
    <cellStyle name="20% - Ênfase6 7 13" xfId="3323"/>
    <cellStyle name="20% - Ênfase6 7 14" xfId="3324"/>
    <cellStyle name="20% - Ênfase6 7 15" xfId="3325"/>
    <cellStyle name="20% - Ênfase6 7 16" xfId="3326"/>
    <cellStyle name="20% - Ênfase6 7 2" xfId="3327"/>
    <cellStyle name="20% - Ênfase6 7 3" xfId="3328"/>
    <cellStyle name="20% - Ênfase6 7 4" xfId="3329"/>
    <cellStyle name="20% - Ênfase6 7 4 10" xfId="3330"/>
    <cellStyle name="20% - Ênfase6 7 4 11" xfId="3331"/>
    <cellStyle name="20% - Ênfase6 7 4 12" xfId="3332"/>
    <cellStyle name="20% - Ênfase6 7 4 13" xfId="3333"/>
    <cellStyle name="20% - Ênfase6 7 4 2" xfId="3334"/>
    <cellStyle name="20% - Ênfase6 7 4 2 10" xfId="3335"/>
    <cellStyle name="20% - Ênfase6 7 4 2 11" xfId="3336"/>
    <cellStyle name="20% - Ênfase6 7 4 2 12" xfId="3337"/>
    <cellStyle name="20% - Ênfase6 7 4 2 2" xfId="3338"/>
    <cellStyle name="20% - Ênfase6 7 4 2 3" xfId="3339"/>
    <cellStyle name="20% - Ênfase6 7 4 2 4" xfId="3340"/>
    <cellStyle name="20% - Ênfase6 7 4 2 5" xfId="3341"/>
    <cellStyle name="20% - Ênfase6 7 4 2 6" xfId="3342"/>
    <cellStyle name="20% - Ênfase6 7 4 2 7" xfId="3343"/>
    <cellStyle name="20% - Ênfase6 7 4 2 8" xfId="3344"/>
    <cellStyle name="20% - Ênfase6 7 4 2 9" xfId="3345"/>
    <cellStyle name="20% - Ênfase6 7 4 3" xfId="3346"/>
    <cellStyle name="20% - Ênfase6 7 4 4" xfId="3347"/>
    <cellStyle name="20% - Ênfase6 7 4 5" xfId="3348"/>
    <cellStyle name="20% - Ênfase6 7 4 6" xfId="3349"/>
    <cellStyle name="20% - Ênfase6 7 4 7" xfId="3350"/>
    <cellStyle name="20% - Ênfase6 7 4 8" xfId="3351"/>
    <cellStyle name="20% - Ênfase6 7 4 9" xfId="3352"/>
    <cellStyle name="20% - Ênfase6 7 5" xfId="3353"/>
    <cellStyle name="20% - Ênfase6 7 5 10" xfId="3354"/>
    <cellStyle name="20% - Ênfase6 7 5 11" xfId="3355"/>
    <cellStyle name="20% - Ênfase6 7 5 12" xfId="3356"/>
    <cellStyle name="20% - Ênfase6 7 5 2" xfId="3357"/>
    <cellStyle name="20% - Ênfase6 7 5 3" xfId="3358"/>
    <cellStyle name="20% - Ênfase6 7 5 4" xfId="3359"/>
    <cellStyle name="20% - Ênfase6 7 5 5" xfId="3360"/>
    <cellStyle name="20% - Ênfase6 7 5 6" xfId="3361"/>
    <cellStyle name="20% - Ênfase6 7 5 7" xfId="3362"/>
    <cellStyle name="20% - Ênfase6 7 5 8" xfId="3363"/>
    <cellStyle name="20% - Ênfase6 7 5 9" xfId="3364"/>
    <cellStyle name="20% - Ênfase6 7 6" xfId="3365"/>
    <cellStyle name="20% - Ênfase6 7 7" xfId="3366"/>
    <cellStyle name="20% - Ênfase6 7 8" xfId="3367"/>
    <cellStyle name="20% - Ênfase6 7 9" xfId="3368"/>
    <cellStyle name="20% - Ênfase6 8" xfId="3369"/>
    <cellStyle name="20% - Ênfase6 8 2" xfId="3370"/>
    <cellStyle name="20% - Ênfase6 9" xfId="3371"/>
    <cellStyle name="20% - Ênfase6 9 2" xfId="3372"/>
    <cellStyle name="40% - Accent1" xfId="3373"/>
    <cellStyle name="40% - Accent2" xfId="3374"/>
    <cellStyle name="40% - Accent3" xfId="3375"/>
    <cellStyle name="40% - Accent4" xfId="3376"/>
    <cellStyle name="40% - Accent5" xfId="3377"/>
    <cellStyle name="40% - Accent6" xfId="3378"/>
    <cellStyle name="40% - Ênfase1 10" xfId="3379"/>
    <cellStyle name="40% - Ênfase1 10 10" xfId="3380"/>
    <cellStyle name="40% - Ênfase1 10 11" xfId="3381"/>
    <cellStyle name="40% - Ênfase1 10 12" xfId="3382"/>
    <cellStyle name="40% - Ênfase1 10 13" xfId="3383"/>
    <cellStyle name="40% - Ênfase1 10 14" xfId="3384"/>
    <cellStyle name="40% - Ênfase1 10 15" xfId="3385"/>
    <cellStyle name="40% - Ênfase1 10 2" xfId="3386"/>
    <cellStyle name="40% - Ênfase1 10 3" xfId="3387"/>
    <cellStyle name="40% - Ênfase1 10 3 10" xfId="3388"/>
    <cellStyle name="40% - Ênfase1 10 3 11" xfId="3389"/>
    <cellStyle name="40% - Ênfase1 10 3 12" xfId="3390"/>
    <cellStyle name="40% - Ênfase1 10 3 13" xfId="3391"/>
    <cellStyle name="40% - Ênfase1 10 3 2" xfId="3392"/>
    <cellStyle name="40% - Ênfase1 10 3 2 10" xfId="3393"/>
    <cellStyle name="40% - Ênfase1 10 3 2 11" xfId="3394"/>
    <cellStyle name="40% - Ênfase1 10 3 2 12" xfId="3395"/>
    <cellStyle name="40% - Ênfase1 10 3 2 2" xfId="3396"/>
    <cellStyle name="40% - Ênfase1 10 3 2 3" xfId="3397"/>
    <cellStyle name="40% - Ênfase1 10 3 2 4" xfId="3398"/>
    <cellStyle name="40% - Ênfase1 10 3 2 5" xfId="3399"/>
    <cellStyle name="40% - Ênfase1 10 3 2 6" xfId="3400"/>
    <cellStyle name="40% - Ênfase1 10 3 2 7" xfId="3401"/>
    <cellStyle name="40% - Ênfase1 10 3 2 8" xfId="3402"/>
    <cellStyle name="40% - Ênfase1 10 3 2 9" xfId="3403"/>
    <cellStyle name="40% - Ênfase1 10 3 3" xfId="3404"/>
    <cellStyle name="40% - Ênfase1 10 3 4" xfId="3405"/>
    <cellStyle name="40% - Ênfase1 10 3 5" xfId="3406"/>
    <cellStyle name="40% - Ênfase1 10 3 6" xfId="3407"/>
    <cellStyle name="40% - Ênfase1 10 3 7" xfId="3408"/>
    <cellStyle name="40% - Ênfase1 10 3 8" xfId="3409"/>
    <cellStyle name="40% - Ênfase1 10 3 9" xfId="3410"/>
    <cellStyle name="40% - Ênfase1 10 4" xfId="3411"/>
    <cellStyle name="40% - Ênfase1 10 4 10" xfId="3412"/>
    <cellStyle name="40% - Ênfase1 10 4 11" xfId="3413"/>
    <cellStyle name="40% - Ênfase1 10 4 12" xfId="3414"/>
    <cellStyle name="40% - Ênfase1 10 4 2" xfId="3415"/>
    <cellStyle name="40% - Ênfase1 10 4 3" xfId="3416"/>
    <cellStyle name="40% - Ênfase1 10 4 4" xfId="3417"/>
    <cellStyle name="40% - Ênfase1 10 4 5" xfId="3418"/>
    <cellStyle name="40% - Ênfase1 10 4 6" xfId="3419"/>
    <cellStyle name="40% - Ênfase1 10 4 7" xfId="3420"/>
    <cellStyle name="40% - Ênfase1 10 4 8" xfId="3421"/>
    <cellStyle name="40% - Ênfase1 10 4 9" xfId="3422"/>
    <cellStyle name="40% - Ênfase1 10 5" xfId="3423"/>
    <cellStyle name="40% - Ênfase1 10 6" xfId="3424"/>
    <cellStyle name="40% - Ênfase1 10 7" xfId="3425"/>
    <cellStyle name="40% - Ênfase1 10 8" xfId="3426"/>
    <cellStyle name="40% - Ênfase1 10 9" xfId="3427"/>
    <cellStyle name="40% - Ênfase1 11" xfId="3428"/>
    <cellStyle name="40% - Ênfase1 11 10" xfId="3429"/>
    <cellStyle name="40% - Ênfase1 11 11" xfId="3430"/>
    <cellStyle name="40% - Ênfase1 11 12" xfId="3431"/>
    <cellStyle name="40% - Ênfase1 11 13" xfId="3432"/>
    <cellStyle name="40% - Ênfase1 11 14" xfId="3433"/>
    <cellStyle name="40% - Ênfase1 11 15" xfId="3434"/>
    <cellStyle name="40% - Ênfase1 11 2" xfId="3435"/>
    <cellStyle name="40% - Ênfase1 11 3" xfId="3436"/>
    <cellStyle name="40% - Ênfase1 11 3 10" xfId="3437"/>
    <cellStyle name="40% - Ênfase1 11 3 11" xfId="3438"/>
    <cellStyle name="40% - Ênfase1 11 3 12" xfId="3439"/>
    <cellStyle name="40% - Ênfase1 11 3 13" xfId="3440"/>
    <cellStyle name="40% - Ênfase1 11 3 2" xfId="3441"/>
    <cellStyle name="40% - Ênfase1 11 3 2 10" xfId="3442"/>
    <cellStyle name="40% - Ênfase1 11 3 2 11" xfId="3443"/>
    <cellStyle name="40% - Ênfase1 11 3 2 12" xfId="3444"/>
    <cellStyle name="40% - Ênfase1 11 3 2 2" xfId="3445"/>
    <cellStyle name="40% - Ênfase1 11 3 2 3" xfId="3446"/>
    <cellStyle name="40% - Ênfase1 11 3 2 4" xfId="3447"/>
    <cellStyle name="40% - Ênfase1 11 3 2 5" xfId="3448"/>
    <cellStyle name="40% - Ênfase1 11 3 2 6" xfId="3449"/>
    <cellStyle name="40% - Ênfase1 11 3 2 7" xfId="3450"/>
    <cellStyle name="40% - Ênfase1 11 3 2 8" xfId="3451"/>
    <cellStyle name="40% - Ênfase1 11 3 2 9" xfId="3452"/>
    <cellStyle name="40% - Ênfase1 11 3 3" xfId="3453"/>
    <cellStyle name="40% - Ênfase1 11 3 4" xfId="3454"/>
    <cellStyle name="40% - Ênfase1 11 3 5" xfId="3455"/>
    <cellStyle name="40% - Ênfase1 11 3 6" xfId="3456"/>
    <cellStyle name="40% - Ênfase1 11 3 7" xfId="3457"/>
    <cellStyle name="40% - Ênfase1 11 3 8" xfId="3458"/>
    <cellStyle name="40% - Ênfase1 11 3 9" xfId="3459"/>
    <cellStyle name="40% - Ênfase1 11 4" xfId="3460"/>
    <cellStyle name="40% - Ênfase1 11 4 10" xfId="3461"/>
    <cellStyle name="40% - Ênfase1 11 4 11" xfId="3462"/>
    <cellStyle name="40% - Ênfase1 11 4 12" xfId="3463"/>
    <cellStyle name="40% - Ênfase1 11 4 2" xfId="3464"/>
    <cellStyle name="40% - Ênfase1 11 4 3" xfId="3465"/>
    <cellStyle name="40% - Ênfase1 11 4 4" xfId="3466"/>
    <cellStyle name="40% - Ênfase1 11 4 5" xfId="3467"/>
    <cellStyle name="40% - Ênfase1 11 4 6" xfId="3468"/>
    <cellStyle name="40% - Ênfase1 11 4 7" xfId="3469"/>
    <cellStyle name="40% - Ênfase1 11 4 8" xfId="3470"/>
    <cellStyle name="40% - Ênfase1 11 4 9" xfId="3471"/>
    <cellStyle name="40% - Ênfase1 11 5" xfId="3472"/>
    <cellStyle name="40% - Ênfase1 11 6" xfId="3473"/>
    <cellStyle name="40% - Ênfase1 11 7" xfId="3474"/>
    <cellStyle name="40% - Ênfase1 11 8" xfId="3475"/>
    <cellStyle name="40% - Ênfase1 11 9" xfId="3476"/>
    <cellStyle name="40% - Ênfase1 12" xfId="3477"/>
    <cellStyle name="40% - Ênfase1 12 10" xfId="3478"/>
    <cellStyle name="40% - Ênfase1 12 11" xfId="3479"/>
    <cellStyle name="40% - Ênfase1 12 12" xfId="3480"/>
    <cellStyle name="40% - Ênfase1 12 13" xfId="3481"/>
    <cellStyle name="40% - Ênfase1 12 14" xfId="3482"/>
    <cellStyle name="40% - Ênfase1 12 15" xfId="3483"/>
    <cellStyle name="40% - Ênfase1 12 2" xfId="3484"/>
    <cellStyle name="40% - Ênfase1 12 3" xfId="3485"/>
    <cellStyle name="40% - Ênfase1 12 3 10" xfId="3486"/>
    <cellStyle name="40% - Ênfase1 12 3 11" xfId="3487"/>
    <cellStyle name="40% - Ênfase1 12 3 12" xfId="3488"/>
    <cellStyle name="40% - Ênfase1 12 3 13" xfId="3489"/>
    <cellStyle name="40% - Ênfase1 12 3 2" xfId="3490"/>
    <cellStyle name="40% - Ênfase1 12 3 2 10" xfId="3491"/>
    <cellStyle name="40% - Ênfase1 12 3 2 11" xfId="3492"/>
    <cellStyle name="40% - Ênfase1 12 3 2 12" xfId="3493"/>
    <cellStyle name="40% - Ênfase1 12 3 2 2" xfId="3494"/>
    <cellStyle name="40% - Ênfase1 12 3 2 3" xfId="3495"/>
    <cellStyle name="40% - Ênfase1 12 3 2 4" xfId="3496"/>
    <cellStyle name="40% - Ênfase1 12 3 2 5" xfId="3497"/>
    <cellStyle name="40% - Ênfase1 12 3 2 6" xfId="3498"/>
    <cellStyle name="40% - Ênfase1 12 3 2 7" xfId="3499"/>
    <cellStyle name="40% - Ênfase1 12 3 2 8" xfId="3500"/>
    <cellStyle name="40% - Ênfase1 12 3 2 9" xfId="3501"/>
    <cellStyle name="40% - Ênfase1 12 3 3" xfId="3502"/>
    <cellStyle name="40% - Ênfase1 12 3 4" xfId="3503"/>
    <cellStyle name="40% - Ênfase1 12 3 5" xfId="3504"/>
    <cellStyle name="40% - Ênfase1 12 3 6" xfId="3505"/>
    <cellStyle name="40% - Ênfase1 12 3 7" xfId="3506"/>
    <cellStyle name="40% - Ênfase1 12 3 8" xfId="3507"/>
    <cellStyle name="40% - Ênfase1 12 3 9" xfId="3508"/>
    <cellStyle name="40% - Ênfase1 12 4" xfId="3509"/>
    <cellStyle name="40% - Ênfase1 12 4 10" xfId="3510"/>
    <cellStyle name="40% - Ênfase1 12 4 11" xfId="3511"/>
    <cellStyle name="40% - Ênfase1 12 4 12" xfId="3512"/>
    <cellStyle name="40% - Ênfase1 12 4 2" xfId="3513"/>
    <cellStyle name="40% - Ênfase1 12 4 3" xfId="3514"/>
    <cellStyle name="40% - Ênfase1 12 4 4" xfId="3515"/>
    <cellStyle name="40% - Ênfase1 12 4 5" xfId="3516"/>
    <cellStyle name="40% - Ênfase1 12 4 6" xfId="3517"/>
    <cellStyle name="40% - Ênfase1 12 4 7" xfId="3518"/>
    <cellStyle name="40% - Ênfase1 12 4 8" xfId="3519"/>
    <cellStyle name="40% - Ênfase1 12 4 9" xfId="3520"/>
    <cellStyle name="40% - Ênfase1 12 5" xfId="3521"/>
    <cellStyle name="40% - Ênfase1 12 6" xfId="3522"/>
    <cellStyle name="40% - Ênfase1 12 7" xfId="3523"/>
    <cellStyle name="40% - Ênfase1 12 8" xfId="3524"/>
    <cellStyle name="40% - Ênfase1 12 9" xfId="3525"/>
    <cellStyle name="40% - Ênfase1 13" xfId="3526"/>
    <cellStyle name="40% - Ênfase1 13 10" xfId="3527"/>
    <cellStyle name="40% - Ênfase1 13 11" xfId="3528"/>
    <cellStyle name="40% - Ênfase1 13 12" xfId="3529"/>
    <cellStyle name="40% - Ênfase1 13 13" xfId="3530"/>
    <cellStyle name="40% - Ênfase1 13 14" xfId="3531"/>
    <cellStyle name="40% - Ênfase1 13 15" xfId="3532"/>
    <cellStyle name="40% - Ênfase1 13 2" xfId="3533"/>
    <cellStyle name="40% - Ênfase1 13 3" xfId="3534"/>
    <cellStyle name="40% - Ênfase1 13 3 10" xfId="3535"/>
    <cellStyle name="40% - Ênfase1 13 3 11" xfId="3536"/>
    <cellStyle name="40% - Ênfase1 13 3 12" xfId="3537"/>
    <cellStyle name="40% - Ênfase1 13 3 13" xfId="3538"/>
    <cellStyle name="40% - Ênfase1 13 3 2" xfId="3539"/>
    <cellStyle name="40% - Ênfase1 13 3 2 10" xfId="3540"/>
    <cellStyle name="40% - Ênfase1 13 3 2 11" xfId="3541"/>
    <cellStyle name="40% - Ênfase1 13 3 2 12" xfId="3542"/>
    <cellStyle name="40% - Ênfase1 13 3 2 2" xfId="3543"/>
    <cellStyle name="40% - Ênfase1 13 3 2 3" xfId="3544"/>
    <cellStyle name="40% - Ênfase1 13 3 2 4" xfId="3545"/>
    <cellStyle name="40% - Ênfase1 13 3 2 5" xfId="3546"/>
    <cellStyle name="40% - Ênfase1 13 3 2 6" xfId="3547"/>
    <cellStyle name="40% - Ênfase1 13 3 2 7" xfId="3548"/>
    <cellStyle name="40% - Ênfase1 13 3 2 8" xfId="3549"/>
    <cellStyle name="40% - Ênfase1 13 3 2 9" xfId="3550"/>
    <cellStyle name="40% - Ênfase1 13 3 3" xfId="3551"/>
    <cellStyle name="40% - Ênfase1 13 3 4" xfId="3552"/>
    <cellStyle name="40% - Ênfase1 13 3 5" xfId="3553"/>
    <cellStyle name="40% - Ênfase1 13 3 6" xfId="3554"/>
    <cellStyle name="40% - Ênfase1 13 3 7" xfId="3555"/>
    <cellStyle name="40% - Ênfase1 13 3 8" xfId="3556"/>
    <cellStyle name="40% - Ênfase1 13 3 9" xfId="3557"/>
    <cellStyle name="40% - Ênfase1 13 4" xfId="3558"/>
    <cellStyle name="40% - Ênfase1 13 4 10" xfId="3559"/>
    <cellStyle name="40% - Ênfase1 13 4 11" xfId="3560"/>
    <cellStyle name="40% - Ênfase1 13 4 12" xfId="3561"/>
    <cellStyle name="40% - Ênfase1 13 4 2" xfId="3562"/>
    <cellStyle name="40% - Ênfase1 13 4 3" xfId="3563"/>
    <cellStyle name="40% - Ênfase1 13 4 4" xfId="3564"/>
    <cellStyle name="40% - Ênfase1 13 4 5" xfId="3565"/>
    <cellStyle name="40% - Ênfase1 13 4 6" xfId="3566"/>
    <cellStyle name="40% - Ênfase1 13 4 7" xfId="3567"/>
    <cellStyle name="40% - Ênfase1 13 4 8" xfId="3568"/>
    <cellStyle name="40% - Ênfase1 13 4 9" xfId="3569"/>
    <cellStyle name="40% - Ênfase1 13 5" xfId="3570"/>
    <cellStyle name="40% - Ênfase1 13 6" xfId="3571"/>
    <cellStyle name="40% - Ênfase1 13 7" xfId="3572"/>
    <cellStyle name="40% - Ênfase1 13 8" xfId="3573"/>
    <cellStyle name="40% - Ênfase1 13 9" xfId="3574"/>
    <cellStyle name="40% - Ênfase1 14 2" xfId="3575"/>
    <cellStyle name="40% - Ênfase1 15 2" xfId="3576"/>
    <cellStyle name="40% - Ênfase1 16 2" xfId="3577"/>
    <cellStyle name="40% - Ênfase1 17 2" xfId="3578"/>
    <cellStyle name="40% - Ênfase1 2" xfId="3579"/>
    <cellStyle name="40% - Ênfase1 2 2" xfId="3580"/>
    <cellStyle name="40% - Ênfase1 2 2 2" xfId="3581"/>
    <cellStyle name="40% - Ênfase1 2 3" xfId="3582"/>
    <cellStyle name="40% - Ênfase1 2 3 2" xfId="3583"/>
    <cellStyle name="40% - Ênfase1 2 4" xfId="3584"/>
    <cellStyle name="40% - Ênfase1 2 5" xfId="3585"/>
    <cellStyle name="40% - Ênfase1 2 5 10" xfId="3586"/>
    <cellStyle name="40% - Ênfase1 2 5 11" xfId="3587"/>
    <cellStyle name="40% - Ênfase1 2 5 12" xfId="3588"/>
    <cellStyle name="40% - Ênfase1 2 5 13" xfId="3589"/>
    <cellStyle name="40% - Ênfase1 2 5 14" xfId="3590"/>
    <cellStyle name="40% - Ênfase1 2 5 2" xfId="3591"/>
    <cellStyle name="40% - Ênfase1 2 5 2 10" xfId="3592"/>
    <cellStyle name="40% - Ênfase1 2 5 2 11" xfId="3593"/>
    <cellStyle name="40% - Ênfase1 2 5 2 12" xfId="3594"/>
    <cellStyle name="40% - Ênfase1 2 5 2 13" xfId="3595"/>
    <cellStyle name="40% - Ênfase1 2 5 2 2" xfId="3596"/>
    <cellStyle name="40% - Ênfase1 2 5 2 2 10" xfId="3597"/>
    <cellStyle name="40% - Ênfase1 2 5 2 2 11" xfId="3598"/>
    <cellStyle name="40% - Ênfase1 2 5 2 2 12" xfId="3599"/>
    <cellStyle name="40% - Ênfase1 2 5 2 2 2" xfId="3600"/>
    <cellStyle name="40% - Ênfase1 2 5 2 2 3" xfId="3601"/>
    <cellStyle name="40% - Ênfase1 2 5 2 2 4" xfId="3602"/>
    <cellStyle name="40% - Ênfase1 2 5 2 2 5" xfId="3603"/>
    <cellStyle name="40% - Ênfase1 2 5 2 2 6" xfId="3604"/>
    <cellStyle name="40% - Ênfase1 2 5 2 2 7" xfId="3605"/>
    <cellStyle name="40% - Ênfase1 2 5 2 2 8" xfId="3606"/>
    <cellStyle name="40% - Ênfase1 2 5 2 2 9" xfId="3607"/>
    <cellStyle name="40% - Ênfase1 2 5 2 3" xfId="3608"/>
    <cellStyle name="40% - Ênfase1 2 5 2 4" xfId="3609"/>
    <cellStyle name="40% - Ênfase1 2 5 2 5" xfId="3610"/>
    <cellStyle name="40% - Ênfase1 2 5 2 6" xfId="3611"/>
    <cellStyle name="40% - Ênfase1 2 5 2 7" xfId="3612"/>
    <cellStyle name="40% - Ênfase1 2 5 2 8" xfId="3613"/>
    <cellStyle name="40% - Ênfase1 2 5 2 9" xfId="3614"/>
    <cellStyle name="40% - Ênfase1 2 5 3" xfId="3615"/>
    <cellStyle name="40% - Ênfase1 2 5 3 10" xfId="3616"/>
    <cellStyle name="40% - Ênfase1 2 5 3 11" xfId="3617"/>
    <cellStyle name="40% - Ênfase1 2 5 3 12" xfId="3618"/>
    <cellStyle name="40% - Ênfase1 2 5 3 2" xfId="3619"/>
    <cellStyle name="40% - Ênfase1 2 5 3 3" xfId="3620"/>
    <cellStyle name="40% - Ênfase1 2 5 3 4" xfId="3621"/>
    <cellStyle name="40% - Ênfase1 2 5 3 5" xfId="3622"/>
    <cellStyle name="40% - Ênfase1 2 5 3 6" xfId="3623"/>
    <cellStyle name="40% - Ênfase1 2 5 3 7" xfId="3624"/>
    <cellStyle name="40% - Ênfase1 2 5 3 8" xfId="3625"/>
    <cellStyle name="40% - Ênfase1 2 5 3 9" xfId="3626"/>
    <cellStyle name="40% - Ênfase1 2 5 4" xfId="3627"/>
    <cellStyle name="40% - Ênfase1 2 5 5" xfId="3628"/>
    <cellStyle name="40% - Ênfase1 2 5 6" xfId="3629"/>
    <cellStyle name="40% - Ênfase1 2 5 7" xfId="3630"/>
    <cellStyle name="40% - Ênfase1 2 5 8" xfId="3631"/>
    <cellStyle name="40% - Ênfase1 2 5 9" xfId="3632"/>
    <cellStyle name="40% - Ênfase1 3" xfId="3633"/>
    <cellStyle name="40% - Ênfase1 3 2" xfId="3634"/>
    <cellStyle name="40% - Ênfase1 3 2 10" xfId="3635"/>
    <cellStyle name="40% - Ênfase1 3 2 11" xfId="3636"/>
    <cellStyle name="40% - Ênfase1 3 2 12" xfId="3637"/>
    <cellStyle name="40% - Ênfase1 3 2 13" xfId="3638"/>
    <cellStyle name="40% - Ênfase1 3 2 14" xfId="3639"/>
    <cellStyle name="40% - Ênfase1 3 2 15" xfId="3640"/>
    <cellStyle name="40% - Ênfase1 3 2 2" xfId="3641"/>
    <cellStyle name="40% - Ênfase1 3 2 3" xfId="3642"/>
    <cellStyle name="40% - Ênfase1 3 2 3 10" xfId="3643"/>
    <cellStyle name="40% - Ênfase1 3 2 3 11" xfId="3644"/>
    <cellStyle name="40% - Ênfase1 3 2 3 12" xfId="3645"/>
    <cellStyle name="40% - Ênfase1 3 2 3 13" xfId="3646"/>
    <cellStyle name="40% - Ênfase1 3 2 3 2" xfId="3647"/>
    <cellStyle name="40% - Ênfase1 3 2 3 2 10" xfId="3648"/>
    <cellStyle name="40% - Ênfase1 3 2 3 2 11" xfId="3649"/>
    <cellStyle name="40% - Ênfase1 3 2 3 2 12" xfId="3650"/>
    <cellStyle name="40% - Ênfase1 3 2 3 2 2" xfId="3651"/>
    <cellStyle name="40% - Ênfase1 3 2 3 2 3" xfId="3652"/>
    <cellStyle name="40% - Ênfase1 3 2 3 2 4" xfId="3653"/>
    <cellStyle name="40% - Ênfase1 3 2 3 2 5" xfId="3654"/>
    <cellStyle name="40% - Ênfase1 3 2 3 2 6" xfId="3655"/>
    <cellStyle name="40% - Ênfase1 3 2 3 2 7" xfId="3656"/>
    <cellStyle name="40% - Ênfase1 3 2 3 2 8" xfId="3657"/>
    <cellStyle name="40% - Ênfase1 3 2 3 2 9" xfId="3658"/>
    <cellStyle name="40% - Ênfase1 3 2 3 3" xfId="3659"/>
    <cellStyle name="40% - Ênfase1 3 2 3 4" xfId="3660"/>
    <cellStyle name="40% - Ênfase1 3 2 3 5" xfId="3661"/>
    <cellStyle name="40% - Ênfase1 3 2 3 6" xfId="3662"/>
    <cellStyle name="40% - Ênfase1 3 2 3 7" xfId="3663"/>
    <cellStyle name="40% - Ênfase1 3 2 3 8" xfId="3664"/>
    <cellStyle name="40% - Ênfase1 3 2 3 9" xfId="3665"/>
    <cellStyle name="40% - Ênfase1 3 2 4" xfId="3666"/>
    <cellStyle name="40% - Ênfase1 3 2 4 10" xfId="3667"/>
    <cellStyle name="40% - Ênfase1 3 2 4 11" xfId="3668"/>
    <cellStyle name="40% - Ênfase1 3 2 4 12" xfId="3669"/>
    <cellStyle name="40% - Ênfase1 3 2 4 2" xfId="3670"/>
    <cellStyle name="40% - Ênfase1 3 2 4 3" xfId="3671"/>
    <cellStyle name="40% - Ênfase1 3 2 4 4" xfId="3672"/>
    <cellStyle name="40% - Ênfase1 3 2 4 5" xfId="3673"/>
    <cellStyle name="40% - Ênfase1 3 2 4 6" xfId="3674"/>
    <cellStyle name="40% - Ênfase1 3 2 4 7" xfId="3675"/>
    <cellStyle name="40% - Ênfase1 3 2 4 8" xfId="3676"/>
    <cellStyle name="40% - Ênfase1 3 2 4 9" xfId="3677"/>
    <cellStyle name="40% - Ênfase1 3 2 5" xfId="3678"/>
    <cellStyle name="40% - Ênfase1 3 2 6" xfId="3679"/>
    <cellStyle name="40% - Ênfase1 3 2 7" xfId="3680"/>
    <cellStyle name="40% - Ênfase1 3 2 8" xfId="3681"/>
    <cellStyle name="40% - Ênfase1 3 2 9" xfId="3682"/>
    <cellStyle name="40% - Ênfase1 3 3" xfId="3683"/>
    <cellStyle name="40% - Ênfase1 3 4" xfId="3684"/>
    <cellStyle name="40% - Ênfase1 3 4 10" xfId="3685"/>
    <cellStyle name="40% - Ênfase1 3 4 11" xfId="3686"/>
    <cellStyle name="40% - Ênfase1 3 4 12" xfId="3687"/>
    <cellStyle name="40% - Ênfase1 3 4 13" xfId="3688"/>
    <cellStyle name="40% - Ênfase1 3 4 14" xfId="3689"/>
    <cellStyle name="40% - Ênfase1 3 4 2" xfId="3690"/>
    <cellStyle name="40% - Ênfase1 3 4 2 10" xfId="3691"/>
    <cellStyle name="40% - Ênfase1 3 4 2 11" xfId="3692"/>
    <cellStyle name="40% - Ênfase1 3 4 2 12" xfId="3693"/>
    <cellStyle name="40% - Ênfase1 3 4 2 13" xfId="3694"/>
    <cellStyle name="40% - Ênfase1 3 4 2 2" xfId="3695"/>
    <cellStyle name="40% - Ênfase1 3 4 2 2 10" xfId="3696"/>
    <cellStyle name="40% - Ênfase1 3 4 2 2 11" xfId="3697"/>
    <cellStyle name="40% - Ênfase1 3 4 2 2 12" xfId="3698"/>
    <cellStyle name="40% - Ênfase1 3 4 2 2 2" xfId="3699"/>
    <cellStyle name="40% - Ênfase1 3 4 2 2 3" xfId="3700"/>
    <cellStyle name="40% - Ênfase1 3 4 2 2 4" xfId="3701"/>
    <cellStyle name="40% - Ênfase1 3 4 2 2 5" xfId="3702"/>
    <cellStyle name="40% - Ênfase1 3 4 2 2 6" xfId="3703"/>
    <cellStyle name="40% - Ênfase1 3 4 2 2 7" xfId="3704"/>
    <cellStyle name="40% - Ênfase1 3 4 2 2 8" xfId="3705"/>
    <cellStyle name="40% - Ênfase1 3 4 2 2 9" xfId="3706"/>
    <cellStyle name="40% - Ênfase1 3 4 2 3" xfId="3707"/>
    <cellStyle name="40% - Ênfase1 3 4 2 4" xfId="3708"/>
    <cellStyle name="40% - Ênfase1 3 4 2 5" xfId="3709"/>
    <cellStyle name="40% - Ênfase1 3 4 2 6" xfId="3710"/>
    <cellStyle name="40% - Ênfase1 3 4 2 7" xfId="3711"/>
    <cellStyle name="40% - Ênfase1 3 4 2 8" xfId="3712"/>
    <cellStyle name="40% - Ênfase1 3 4 2 9" xfId="3713"/>
    <cellStyle name="40% - Ênfase1 3 4 3" xfId="3714"/>
    <cellStyle name="40% - Ênfase1 3 4 3 10" xfId="3715"/>
    <cellStyle name="40% - Ênfase1 3 4 3 11" xfId="3716"/>
    <cellStyle name="40% - Ênfase1 3 4 3 12" xfId="3717"/>
    <cellStyle name="40% - Ênfase1 3 4 3 2" xfId="3718"/>
    <cellStyle name="40% - Ênfase1 3 4 3 3" xfId="3719"/>
    <cellStyle name="40% - Ênfase1 3 4 3 4" xfId="3720"/>
    <cellStyle name="40% - Ênfase1 3 4 3 5" xfId="3721"/>
    <cellStyle name="40% - Ênfase1 3 4 3 6" xfId="3722"/>
    <cellStyle name="40% - Ênfase1 3 4 3 7" xfId="3723"/>
    <cellStyle name="40% - Ênfase1 3 4 3 8" xfId="3724"/>
    <cellStyle name="40% - Ênfase1 3 4 3 9" xfId="3725"/>
    <cellStyle name="40% - Ênfase1 3 4 4" xfId="3726"/>
    <cellStyle name="40% - Ênfase1 3 4 5" xfId="3727"/>
    <cellStyle name="40% - Ênfase1 3 4 6" xfId="3728"/>
    <cellStyle name="40% - Ênfase1 3 4 7" xfId="3729"/>
    <cellStyle name="40% - Ênfase1 3 4 8" xfId="3730"/>
    <cellStyle name="40% - Ênfase1 3 4 9" xfId="3731"/>
    <cellStyle name="40% - Ênfase1 4" xfId="3732"/>
    <cellStyle name="40% - Ênfase1 4 2" xfId="3733"/>
    <cellStyle name="40% - Ênfase1 4 3" xfId="3734"/>
    <cellStyle name="40% - Ênfase1 4 4" xfId="3735"/>
    <cellStyle name="40% - Ênfase1 4 4 10" xfId="3736"/>
    <cellStyle name="40% - Ênfase1 4 4 11" xfId="3737"/>
    <cellStyle name="40% - Ênfase1 4 4 12" xfId="3738"/>
    <cellStyle name="40% - Ênfase1 4 4 13" xfId="3739"/>
    <cellStyle name="40% - Ênfase1 4 4 14" xfId="3740"/>
    <cellStyle name="40% - Ênfase1 4 4 2" xfId="3741"/>
    <cellStyle name="40% - Ênfase1 4 4 2 10" xfId="3742"/>
    <cellStyle name="40% - Ênfase1 4 4 2 11" xfId="3743"/>
    <cellStyle name="40% - Ênfase1 4 4 2 12" xfId="3744"/>
    <cellStyle name="40% - Ênfase1 4 4 2 13" xfId="3745"/>
    <cellStyle name="40% - Ênfase1 4 4 2 2" xfId="3746"/>
    <cellStyle name="40% - Ênfase1 4 4 2 2 10" xfId="3747"/>
    <cellStyle name="40% - Ênfase1 4 4 2 2 11" xfId="3748"/>
    <cellStyle name="40% - Ênfase1 4 4 2 2 12" xfId="3749"/>
    <cellStyle name="40% - Ênfase1 4 4 2 2 2" xfId="3750"/>
    <cellStyle name="40% - Ênfase1 4 4 2 2 3" xfId="3751"/>
    <cellStyle name="40% - Ênfase1 4 4 2 2 4" xfId="3752"/>
    <cellStyle name="40% - Ênfase1 4 4 2 2 5" xfId="3753"/>
    <cellStyle name="40% - Ênfase1 4 4 2 2 6" xfId="3754"/>
    <cellStyle name="40% - Ênfase1 4 4 2 2 7" xfId="3755"/>
    <cellStyle name="40% - Ênfase1 4 4 2 2 8" xfId="3756"/>
    <cellStyle name="40% - Ênfase1 4 4 2 2 9" xfId="3757"/>
    <cellStyle name="40% - Ênfase1 4 4 2 3" xfId="3758"/>
    <cellStyle name="40% - Ênfase1 4 4 2 4" xfId="3759"/>
    <cellStyle name="40% - Ênfase1 4 4 2 5" xfId="3760"/>
    <cellStyle name="40% - Ênfase1 4 4 2 6" xfId="3761"/>
    <cellStyle name="40% - Ênfase1 4 4 2 7" xfId="3762"/>
    <cellStyle name="40% - Ênfase1 4 4 2 8" xfId="3763"/>
    <cellStyle name="40% - Ênfase1 4 4 2 9" xfId="3764"/>
    <cellStyle name="40% - Ênfase1 4 4 3" xfId="3765"/>
    <cellStyle name="40% - Ênfase1 4 4 3 10" xfId="3766"/>
    <cellStyle name="40% - Ênfase1 4 4 3 11" xfId="3767"/>
    <cellStyle name="40% - Ênfase1 4 4 3 12" xfId="3768"/>
    <cellStyle name="40% - Ênfase1 4 4 3 2" xfId="3769"/>
    <cellStyle name="40% - Ênfase1 4 4 3 3" xfId="3770"/>
    <cellStyle name="40% - Ênfase1 4 4 3 4" xfId="3771"/>
    <cellStyle name="40% - Ênfase1 4 4 3 5" xfId="3772"/>
    <cellStyle name="40% - Ênfase1 4 4 3 6" xfId="3773"/>
    <cellStyle name="40% - Ênfase1 4 4 3 7" xfId="3774"/>
    <cellStyle name="40% - Ênfase1 4 4 3 8" xfId="3775"/>
    <cellStyle name="40% - Ênfase1 4 4 3 9" xfId="3776"/>
    <cellStyle name="40% - Ênfase1 4 4 4" xfId="3777"/>
    <cellStyle name="40% - Ênfase1 4 4 5" xfId="3778"/>
    <cellStyle name="40% - Ênfase1 4 4 6" xfId="3779"/>
    <cellStyle name="40% - Ênfase1 4 4 7" xfId="3780"/>
    <cellStyle name="40% - Ênfase1 4 4 8" xfId="3781"/>
    <cellStyle name="40% - Ênfase1 4 4 9" xfId="3782"/>
    <cellStyle name="40% - Ênfase1 5" xfId="3783"/>
    <cellStyle name="40% - Ênfase1 5 2" xfId="3784"/>
    <cellStyle name="40% - Ênfase1 5 3" xfId="3785"/>
    <cellStyle name="40% - Ênfase1 5 4" xfId="3786"/>
    <cellStyle name="40% - Ênfase1 5 4 10" xfId="3787"/>
    <cellStyle name="40% - Ênfase1 5 4 11" xfId="3788"/>
    <cellStyle name="40% - Ênfase1 5 4 12" xfId="3789"/>
    <cellStyle name="40% - Ênfase1 5 4 13" xfId="3790"/>
    <cellStyle name="40% - Ênfase1 5 4 14" xfId="3791"/>
    <cellStyle name="40% - Ênfase1 5 4 2" xfId="3792"/>
    <cellStyle name="40% - Ênfase1 5 4 2 10" xfId="3793"/>
    <cellStyle name="40% - Ênfase1 5 4 2 11" xfId="3794"/>
    <cellStyle name="40% - Ênfase1 5 4 2 12" xfId="3795"/>
    <cellStyle name="40% - Ênfase1 5 4 2 13" xfId="3796"/>
    <cellStyle name="40% - Ênfase1 5 4 2 2" xfId="3797"/>
    <cellStyle name="40% - Ênfase1 5 4 2 2 10" xfId="3798"/>
    <cellStyle name="40% - Ênfase1 5 4 2 2 11" xfId="3799"/>
    <cellStyle name="40% - Ênfase1 5 4 2 2 12" xfId="3800"/>
    <cellStyle name="40% - Ênfase1 5 4 2 2 2" xfId="3801"/>
    <cellStyle name="40% - Ênfase1 5 4 2 2 3" xfId="3802"/>
    <cellStyle name="40% - Ênfase1 5 4 2 2 4" xfId="3803"/>
    <cellStyle name="40% - Ênfase1 5 4 2 2 5" xfId="3804"/>
    <cellStyle name="40% - Ênfase1 5 4 2 2 6" xfId="3805"/>
    <cellStyle name="40% - Ênfase1 5 4 2 2 7" xfId="3806"/>
    <cellStyle name="40% - Ênfase1 5 4 2 2 8" xfId="3807"/>
    <cellStyle name="40% - Ênfase1 5 4 2 2 9" xfId="3808"/>
    <cellStyle name="40% - Ênfase1 5 4 2 3" xfId="3809"/>
    <cellStyle name="40% - Ênfase1 5 4 2 4" xfId="3810"/>
    <cellStyle name="40% - Ênfase1 5 4 2 5" xfId="3811"/>
    <cellStyle name="40% - Ênfase1 5 4 2 6" xfId="3812"/>
    <cellStyle name="40% - Ênfase1 5 4 2 7" xfId="3813"/>
    <cellStyle name="40% - Ênfase1 5 4 2 8" xfId="3814"/>
    <cellStyle name="40% - Ênfase1 5 4 2 9" xfId="3815"/>
    <cellStyle name="40% - Ênfase1 5 4 3" xfId="3816"/>
    <cellStyle name="40% - Ênfase1 5 4 3 10" xfId="3817"/>
    <cellStyle name="40% - Ênfase1 5 4 3 11" xfId="3818"/>
    <cellStyle name="40% - Ênfase1 5 4 3 12" xfId="3819"/>
    <cellStyle name="40% - Ênfase1 5 4 3 2" xfId="3820"/>
    <cellStyle name="40% - Ênfase1 5 4 3 3" xfId="3821"/>
    <cellStyle name="40% - Ênfase1 5 4 3 4" xfId="3822"/>
    <cellStyle name="40% - Ênfase1 5 4 3 5" xfId="3823"/>
    <cellStyle name="40% - Ênfase1 5 4 3 6" xfId="3824"/>
    <cellStyle name="40% - Ênfase1 5 4 3 7" xfId="3825"/>
    <cellStyle name="40% - Ênfase1 5 4 3 8" xfId="3826"/>
    <cellStyle name="40% - Ênfase1 5 4 3 9" xfId="3827"/>
    <cellStyle name="40% - Ênfase1 5 4 4" xfId="3828"/>
    <cellStyle name="40% - Ênfase1 5 4 5" xfId="3829"/>
    <cellStyle name="40% - Ênfase1 5 4 6" xfId="3830"/>
    <cellStyle name="40% - Ênfase1 5 4 7" xfId="3831"/>
    <cellStyle name="40% - Ênfase1 5 4 8" xfId="3832"/>
    <cellStyle name="40% - Ênfase1 5 4 9" xfId="3833"/>
    <cellStyle name="40% - Ênfase1 6" xfId="3834"/>
    <cellStyle name="40% - Ênfase1 6 2" xfId="3835"/>
    <cellStyle name="40% - Ênfase1 6 3" xfId="3836"/>
    <cellStyle name="40% - Ênfase1 6 4" xfId="3837"/>
    <cellStyle name="40% - Ênfase1 6 4 10" xfId="3838"/>
    <cellStyle name="40% - Ênfase1 6 4 11" xfId="3839"/>
    <cellStyle name="40% - Ênfase1 6 4 12" xfId="3840"/>
    <cellStyle name="40% - Ênfase1 6 4 13" xfId="3841"/>
    <cellStyle name="40% - Ênfase1 6 4 14" xfId="3842"/>
    <cellStyle name="40% - Ênfase1 6 4 2" xfId="3843"/>
    <cellStyle name="40% - Ênfase1 6 4 2 10" xfId="3844"/>
    <cellStyle name="40% - Ênfase1 6 4 2 11" xfId="3845"/>
    <cellStyle name="40% - Ênfase1 6 4 2 12" xfId="3846"/>
    <cellStyle name="40% - Ênfase1 6 4 2 13" xfId="3847"/>
    <cellStyle name="40% - Ênfase1 6 4 2 2" xfId="3848"/>
    <cellStyle name="40% - Ênfase1 6 4 2 2 10" xfId="3849"/>
    <cellStyle name="40% - Ênfase1 6 4 2 2 11" xfId="3850"/>
    <cellStyle name="40% - Ênfase1 6 4 2 2 12" xfId="3851"/>
    <cellStyle name="40% - Ênfase1 6 4 2 2 2" xfId="3852"/>
    <cellStyle name="40% - Ênfase1 6 4 2 2 3" xfId="3853"/>
    <cellStyle name="40% - Ênfase1 6 4 2 2 4" xfId="3854"/>
    <cellStyle name="40% - Ênfase1 6 4 2 2 5" xfId="3855"/>
    <cellStyle name="40% - Ênfase1 6 4 2 2 6" xfId="3856"/>
    <cellStyle name="40% - Ênfase1 6 4 2 2 7" xfId="3857"/>
    <cellStyle name="40% - Ênfase1 6 4 2 2 8" xfId="3858"/>
    <cellStyle name="40% - Ênfase1 6 4 2 2 9" xfId="3859"/>
    <cellStyle name="40% - Ênfase1 6 4 2 3" xfId="3860"/>
    <cellStyle name="40% - Ênfase1 6 4 2 4" xfId="3861"/>
    <cellStyle name="40% - Ênfase1 6 4 2 5" xfId="3862"/>
    <cellStyle name="40% - Ênfase1 6 4 2 6" xfId="3863"/>
    <cellStyle name="40% - Ênfase1 6 4 2 7" xfId="3864"/>
    <cellStyle name="40% - Ênfase1 6 4 2 8" xfId="3865"/>
    <cellStyle name="40% - Ênfase1 6 4 2 9" xfId="3866"/>
    <cellStyle name="40% - Ênfase1 6 4 3" xfId="3867"/>
    <cellStyle name="40% - Ênfase1 6 4 3 10" xfId="3868"/>
    <cellStyle name="40% - Ênfase1 6 4 3 11" xfId="3869"/>
    <cellStyle name="40% - Ênfase1 6 4 3 12" xfId="3870"/>
    <cellStyle name="40% - Ênfase1 6 4 3 2" xfId="3871"/>
    <cellStyle name="40% - Ênfase1 6 4 3 3" xfId="3872"/>
    <cellStyle name="40% - Ênfase1 6 4 3 4" xfId="3873"/>
    <cellStyle name="40% - Ênfase1 6 4 3 5" xfId="3874"/>
    <cellStyle name="40% - Ênfase1 6 4 3 6" xfId="3875"/>
    <cellStyle name="40% - Ênfase1 6 4 3 7" xfId="3876"/>
    <cellStyle name="40% - Ênfase1 6 4 3 8" xfId="3877"/>
    <cellStyle name="40% - Ênfase1 6 4 3 9" xfId="3878"/>
    <cellStyle name="40% - Ênfase1 6 4 4" xfId="3879"/>
    <cellStyle name="40% - Ênfase1 6 4 5" xfId="3880"/>
    <cellStyle name="40% - Ênfase1 6 4 6" xfId="3881"/>
    <cellStyle name="40% - Ênfase1 6 4 7" xfId="3882"/>
    <cellStyle name="40% - Ênfase1 6 4 8" xfId="3883"/>
    <cellStyle name="40% - Ênfase1 6 4 9" xfId="3884"/>
    <cellStyle name="40% - Ênfase1 7" xfId="3885"/>
    <cellStyle name="40% - Ênfase1 7 10" xfId="3886"/>
    <cellStyle name="40% - Ênfase1 7 11" xfId="3887"/>
    <cellStyle name="40% - Ênfase1 7 12" xfId="3888"/>
    <cellStyle name="40% - Ênfase1 7 13" xfId="3889"/>
    <cellStyle name="40% - Ênfase1 7 14" xfId="3890"/>
    <cellStyle name="40% - Ênfase1 7 15" xfId="3891"/>
    <cellStyle name="40% - Ênfase1 7 16" xfId="3892"/>
    <cellStyle name="40% - Ênfase1 7 2" xfId="3893"/>
    <cellStyle name="40% - Ênfase1 7 3" xfId="3894"/>
    <cellStyle name="40% - Ênfase1 7 4" xfId="3895"/>
    <cellStyle name="40% - Ênfase1 7 4 10" xfId="3896"/>
    <cellStyle name="40% - Ênfase1 7 4 11" xfId="3897"/>
    <cellStyle name="40% - Ênfase1 7 4 12" xfId="3898"/>
    <cellStyle name="40% - Ênfase1 7 4 13" xfId="3899"/>
    <cellStyle name="40% - Ênfase1 7 4 2" xfId="3900"/>
    <cellStyle name="40% - Ênfase1 7 4 2 10" xfId="3901"/>
    <cellStyle name="40% - Ênfase1 7 4 2 11" xfId="3902"/>
    <cellStyle name="40% - Ênfase1 7 4 2 12" xfId="3903"/>
    <cellStyle name="40% - Ênfase1 7 4 2 2" xfId="3904"/>
    <cellStyle name="40% - Ênfase1 7 4 2 3" xfId="3905"/>
    <cellStyle name="40% - Ênfase1 7 4 2 4" xfId="3906"/>
    <cellStyle name="40% - Ênfase1 7 4 2 5" xfId="3907"/>
    <cellStyle name="40% - Ênfase1 7 4 2 6" xfId="3908"/>
    <cellStyle name="40% - Ênfase1 7 4 2 7" xfId="3909"/>
    <cellStyle name="40% - Ênfase1 7 4 2 8" xfId="3910"/>
    <cellStyle name="40% - Ênfase1 7 4 2 9" xfId="3911"/>
    <cellStyle name="40% - Ênfase1 7 4 3" xfId="3912"/>
    <cellStyle name="40% - Ênfase1 7 4 4" xfId="3913"/>
    <cellStyle name="40% - Ênfase1 7 4 5" xfId="3914"/>
    <cellStyle name="40% - Ênfase1 7 4 6" xfId="3915"/>
    <cellStyle name="40% - Ênfase1 7 4 7" xfId="3916"/>
    <cellStyle name="40% - Ênfase1 7 4 8" xfId="3917"/>
    <cellStyle name="40% - Ênfase1 7 4 9" xfId="3918"/>
    <cellStyle name="40% - Ênfase1 7 5" xfId="3919"/>
    <cellStyle name="40% - Ênfase1 7 5 10" xfId="3920"/>
    <cellStyle name="40% - Ênfase1 7 5 11" xfId="3921"/>
    <cellStyle name="40% - Ênfase1 7 5 12" xfId="3922"/>
    <cellStyle name="40% - Ênfase1 7 5 2" xfId="3923"/>
    <cellStyle name="40% - Ênfase1 7 5 3" xfId="3924"/>
    <cellStyle name="40% - Ênfase1 7 5 4" xfId="3925"/>
    <cellStyle name="40% - Ênfase1 7 5 5" xfId="3926"/>
    <cellStyle name="40% - Ênfase1 7 5 6" xfId="3927"/>
    <cellStyle name="40% - Ênfase1 7 5 7" xfId="3928"/>
    <cellStyle name="40% - Ênfase1 7 5 8" xfId="3929"/>
    <cellStyle name="40% - Ênfase1 7 5 9" xfId="3930"/>
    <cellStyle name="40% - Ênfase1 7 6" xfId="3931"/>
    <cellStyle name="40% - Ênfase1 7 7" xfId="3932"/>
    <cellStyle name="40% - Ênfase1 7 8" xfId="3933"/>
    <cellStyle name="40% - Ênfase1 7 9" xfId="3934"/>
    <cellStyle name="40% - Ênfase1 8" xfId="3935"/>
    <cellStyle name="40% - Ênfase1 8 2" xfId="3936"/>
    <cellStyle name="40% - Ênfase1 9" xfId="3937"/>
    <cellStyle name="40% - Ênfase1 9 2" xfId="3938"/>
    <cellStyle name="40% - Ênfase2 10" xfId="3939"/>
    <cellStyle name="40% - Ênfase2 10 10" xfId="3940"/>
    <cellStyle name="40% - Ênfase2 10 11" xfId="3941"/>
    <cellStyle name="40% - Ênfase2 10 12" xfId="3942"/>
    <cellStyle name="40% - Ênfase2 10 13" xfId="3943"/>
    <cellStyle name="40% - Ênfase2 10 14" xfId="3944"/>
    <cellStyle name="40% - Ênfase2 10 15" xfId="3945"/>
    <cellStyle name="40% - Ênfase2 10 2" xfId="3946"/>
    <cellStyle name="40% - Ênfase2 10 3" xfId="3947"/>
    <cellStyle name="40% - Ênfase2 10 3 10" xfId="3948"/>
    <cellStyle name="40% - Ênfase2 10 3 11" xfId="3949"/>
    <cellStyle name="40% - Ênfase2 10 3 12" xfId="3950"/>
    <cellStyle name="40% - Ênfase2 10 3 13" xfId="3951"/>
    <cellStyle name="40% - Ênfase2 10 3 2" xfId="3952"/>
    <cellStyle name="40% - Ênfase2 10 3 2 10" xfId="3953"/>
    <cellStyle name="40% - Ênfase2 10 3 2 11" xfId="3954"/>
    <cellStyle name="40% - Ênfase2 10 3 2 12" xfId="3955"/>
    <cellStyle name="40% - Ênfase2 10 3 2 2" xfId="3956"/>
    <cellStyle name="40% - Ênfase2 10 3 2 3" xfId="3957"/>
    <cellStyle name="40% - Ênfase2 10 3 2 4" xfId="3958"/>
    <cellStyle name="40% - Ênfase2 10 3 2 5" xfId="3959"/>
    <cellStyle name="40% - Ênfase2 10 3 2 6" xfId="3960"/>
    <cellStyle name="40% - Ênfase2 10 3 2 7" xfId="3961"/>
    <cellStyle name="40% - Ênfase2 10 3 2 8" xfId="3962"/>
    <cellStyle name="40% - Ênfase2 10 3 2 9" xfId="3963"/>
    <cellStyle name="40% - Ênfase2 10 3 3" xfId="3964"/>
    <cellStyle name="40% - Ênfase2 10 3 4" xfId="3965"/>
    <cellStyle name="40% - Ênfase2 10 3 5" xfId="3966"/>
    <cellStyle name="40% - Ênfase2 10 3 6" xfId="3967"/>
    <cellStyle name="40% - Ênfase2 10 3 7" xfId="3968"/>
    <cellStyle name="40% - Ênfase2 10 3 8" xfId="3969"/>
    <cellStyle name="40% - Ênfase2 10 3 9" xfId="3970"/>
    <cellStyle name="40% - Ênfase2 10 4" xfId="3971"/>
    <cellStyle name="40% - Ênfase2 10 4 10" xfId="3972"/>
    <cellStyle name="40% - Ênfase2 10 4 11" xfId="3973"/>
    <cellStyle name="40% - Ênfase2 10 4 12" xfId="3974"/>
    <cellStyle name="40% - Ênfase2 10 4 2" xfId="3975"/>
    <cellStyle name="40% - Ênfase2 10 4 3" xfId="3976"/>
    <cellStyle name="40% - Ênfase2 10 4 4" xfId="3977"/>
    <cellStyle name="40% - Ênfase2 10 4 5" xfId="3978"/>
    <cellStyle name="40% - Ênfase2 10 4 6" xfId="3979"/>
    <cellStyle name="40% - Ênfase2 10 4 7" xfId="3980"/>
    <cellStyle name="40% - Ênfase2 10 4 8" xfId="3981"/>
    <cellStyle name="40% - Ênfase2 10 4 9" xfId="3982"/>
    <cellStyle name="40% - Ênfase2 10 5" xfId="3983"/>
    <cellStyle name="40% - Ênfase2 10 6" xfId="3984"/>
    <cellStyle name="40% - Ênfase2 10 7" xfId="3985"/>
    <cellStyle name="40% - Ênfase2 10 8" xfId="3986"/>
    <cellStyle name="40% - Ênfase2 10 9" xfId="3987"/>
    <cellStyle name="40% - Ênfase2 11" xfId="3988"/>
    <cellStyle name="40% - Ênfase2 11 10" xfId="3989"/>
    <cellStyle name="40% - Ênfase2 11 11" xfId="3990"/>
    <cellStyle name="40% - Ênfase2 11 12" xfId="3991"/>
    <cellStyle name="40% - Ênfase2 11 13" xfId="3992"/>
    <cellStyle name="40% - Ênfase2 11 14" xfId="3993"/>
    <cellStyle name="40% - Ênfase2 11 15" xfId="3994"/>
    <cellStyle name="40% - Ênfase2 11 2" xfId="3995"/>
    <cellStyle name="40% - Ênfase2 11 3" xfId="3996"/>
    <cellStyle name="40% - Ênfase2 11 3 10" xfId="3997"/>
    <cellStyle name="40% - Ênfase2 11 3 11" xfId="3998"/>
    <cellStyle name="40% - Ênfase2 11 3 12" xfId="3999"/>
    <cellStyle name="40% - Ênfase2 11 3 13" xfId="4000"/>
    <cellStyle name="40% - Ênfase2 11 3 2" xfId="4001"/>
    <cellStyle name="40% - Ênfase2 11 3 2 10" xfId="4002"/>
    <cellStyle name="40% - Ênfase2 11 3 2 11" xfId="4003"/>
    <cellStyle name="40% - Ênfase2 11 3 2 12" xfId="4004"/>
    <cellStyle name="40% - Ênfase2 11 3 2 2" xfId="4005"/>
    <cellStyle name="40% - Ênfase2 11 3 2 3" xfId="4006"/>
    <cellStyle name="40% - Ênfase2 11 3 2 4" xfId="4007"/>
    <cellStyle name="40% - Ênfase2 11 3 2 5" xfId="4008"/>
    <cellStyle name="40% - Ênfase2 11 3 2 6" xfId="4009"/>
    <cellStyle name="40% - Ênfase2 11 3 2 7" xfId="4010"/>
    <cellStyle name="40% - Ênfase2 11 3 2 8" xfId="4011"/>
    <cellStyle name="40% - Ênfase2 11 3 2 9" xfId="4012"/>
    <cellStyle name="40% - Ênfase2 11 3 3" xfId="4013"/>
    <cellStyle name="40% - Ênfase2 11 3 4" xfId="4014"/>
    <cellStyle name="40% - Ênfase2 11 3 5" xfId="4015"/>
    <cellStyle name="40% - Ênfase2 11 3 6" xfId="4016"/>
    <cellStyle name="40% - Ênfase2 11 3 7" xfId="4017"/>
    <cellStyle name="40% - Ênfase2 11 3 8" xfId="4018"/>
    <cellStyle name="40% - Ênfase2 11 3 9" xfId="4019"/>
    <cellStyle name="40% - Ênfase2 11 4" xfId="4020"/>
    <cellStyle name="40% - Ênfase2 11 4 10" xfId="4021"/>
    <cellStyle name="40% - Ênfase2 11 4 11" xfId="4022"/>
    <cellStyle name="40% - Ênfase2 11 4 12" xfId="4023"/>
    <cellStyle name="40% - Ênfase2 11 4 2" xfId="4024"/>
    <cellStyle name="40% - Ênfase2 11 4 3" xfId="4025"/>
    <cellStyle name="40% - Ênfase2 11 4 4" xfId="4026"/>
    <cellStyle name="40% - Ênfase2 11 4 5" xfId="4027"/>
    <cellStyle name="40% - Ênfase2 11 4 6" xfId="4028"/>
    <cellStyle name="40% - Ênfase2 11 4 7" xfId="4029"/>
    <cellStyle name="40% - Ênfase2 11 4 8" xfId="4030"/>
    <cellStyle name="40% - Ênfase2 11 4 9" xfId="4031"/>
    <cellStyle name="40% - Ênfase2 11 5" xfId="4032"/>
    <cellStyle name="40% - Ênfase2 11 6" xfId="4033"/>
    <cellStyle name="40% - Ênfase2 11 7" xfId="4034"/>
    <cellStyle name="40% - Ênfase2 11 8" xfId="4035"/>
    <cellStyle name="40% - Ênfase2 11 9" xfId="4036"/>
    <cellStyle name="40% - Ênfase2 12" xfId="4037"/>
    <cellStyle name="40% - Ênfase2 12 10" xfId="4038"/>
    <cellStyle name="40% - Ênfase2 12 11" xfId="4039"/>
    <cellStyle name="40% - Ênfase2 12 12" xfId="4040"/>
    <cellStyle name="40% - Ênfase2 12 13" xfId="4041"/>
    <cellStyle name="40% - Ênfase2 12 14" xfId="4042"/>
    <cellStyle name="40% - Ênfase2 12 15" xfId="4043"/>
    <cellStyle name="40% - Ênfase2 12 2" xfId="4044"/>
    <cellStyle name="40% - Ênfase2 12 3" xfId="4045"/>
    <cellStyle name="40% - Ênfase2 12 3 10" xfId="4046"/>
    <cellStyle name="40% - Ênfase2 12 3 11" xfId="4047"/>
    <cellStyle name="40% - Ênfase2 12 3 12" xfId="4048"/>
    <cellStyle name="40% - Ênfase2 12 3 13" xfId="4049"/>
    <cellStyle name="40% - Ênfase2 12 3 2" xfId="4050"/>
    <cellStyle name="40% - Ênfase2 12 3 2 10" xfId="4051"/>
    <cellStyle name="40% - Ênfase2 12 3 2 11" xfId="4052"/>
    <cellStyle name="40% - Ênfase2 12 3 2 12" xfId="4053"/>
    <cellStyle name="40% - Ênfase2 12 3 2 2" xfId="4054"/>
    <cellStyle name="40% - Ênfase2 12 3 2 3" xfId="4055"/>
    <cellStyle name="40% - Ênfase2 12 3 2 4" xfId="4056"/>
    <cellStyle name="40% - Ênfase2 12 3 2 5" xfId="4057"/>
    <cellStyle name="40% - Ênfase2 12 3 2 6" xfId="4058"/>
    <cellStyle name="40% - Ênfase2 12 3 2 7" xfId="4059"/>
    <cellStyle name="40% - Ênfase2 12 3 2 8" xfId="4060"/>
    <cellStyle name="40% - Ênfase2 12 3 2 9" xfId="4061"/>
    <cellStyle name="40% - Ênfase2 12 3 3" xfId="4062"/>
    <cellStyle name="40% - Ênfase2 12 3 4" xfId="4063"/>
    <cellStyle name="40% - Ênfase2 12 3 5" xfId="4064"/>
    <cellStyle name="40% - Ênfase2 12 3 6" xfId="4065"/>
    <cellStyle name="40% - Ênfase2 12 3 7" xfId="4066"/>
    <cellStyle name="40% - Ênfase2 12 3 8" xfId="4067"/>
    <cellStyle name="40% - Ênfase2 12 3 9" xfId="4068"/>
    <cellStyle name="40% - Ênfase2 12 4" xfId="4069"/>
    <cellStyle name="40% - Ênfase2 12 4 10" xfId="4070"/>
    <cellStyle name="40% - Ênfase2 12 4 11" xfId="4071"/>
    <cellStyle name="40% - Ênfase2 12 4 12" xfId="4072"/>
    <cellStyle name="40% - Ênfase2 12 4 2" xfId="4073"/>
    <cellStyle name="40% - Ênfase2 12 4 3" xfId="4074"/>
    <cellStyle name="40% - Ênfase2 12 4 4" xfId="4075"/>
    <cellStyle name="40% - Ênfase2 12 4 5" xfId="4076"/>
    <cellStyle name="40% - Ênfase2 12 4 6" xfId="4077"/>
    <cellStyle name="40% - Ênfase2 12 4 7" xfId="4078"/>
    <cellStyle name="40% - Ênfase2 12 4 8" xfId="4079"/>
    <cellStyle name="40% - Ênfase2 12 4 9" xfId="4080"/>
    <cellStyle name="40% - Ênfase2 12 5" xfId="4081"/>
    <cellStyle name="40% - Ênfase2 12 6" xfId="4082"/>
    <cellStyle name="40% - Ênfase2 12 7" xfId="4083"/>
    <cellStyle name="40% - Ênfase2 12 8" xfId="4084"/>
    <cellStyle name="40% - Ênfase2 12 9" xfId="4085"/>
    <cellStyle name="40% - Ênfase2 13" xfId="4086"/>
    <cellStyle name="40% - Ênfase2 13 10" xfId="4087"/>
    <cellStyle name="40% - Ênfase2 13 11" xfId="4088"/>
    <cellStyle name="40% - Ênfase2 13 12" xfId="4089"/>
    <cellStyle name="40% - Ênfase2 13 13" xfId="4090"/>
    <cellStyle name="40% - Ênfase2 13 14" xfId="4091"/>
    <cellStyle name="40% - Ênfase2 13 15" xfId="4092"/>
    <cellStyle name="40% - Ênfase2 13 2" xfId="4093"/>
    <cellStyle name="40% - Ênfase2 13 3" xfId="4094"/>
    <cellStyle name="40% - Ênfase2 13 3 10" xfId="4095"/>
    <cellStyle name="40% - Ênfase2 13 3 11" xfId="4096"/>
    <cellStyle name="40% - Ênfase2 13 3 12" xfId="4097"/>
    <cellStyle name="40% - Ênfase2 13 3 13" xfId="4098"/>
    <cellStyle name="40% - Ênfase2 13 3 2" xfId="4099"/>
    <cellStyle name="40% - Ênfase2 13 3 2 10" xfId="4100"/>
    <cellStyle name="40% - Ênfase2 13 3 2 11" xfId="4101"/>
    <cellStyle name="40% - Ênfase2 13 3 2 12" xfId="4102"/>
    <cellStyle name="40% - Ênfase2 13 3 2 2" xfId="4103"/>
    <cellStyle name="40% - Ênfase2 13 3 2 3" xfId="4104"/>
    <cellStyle name="40% - Ênfase2 13 3 2 4" xfId="4105"/>
    <cellStyle name="40% - Ênfase2 13 3 2 5" xfId="4106"/>
    <cellStyle name="40% - Ênfase2 13 3 2 6" xfId="4107"/>
    <cellStyle name="40% - Ênfase2 13 3 2 7" xfId="4108"/>
    <cellStyle name="40% - Ênfase2 13 3 2 8" xfId="4109"/>
    <cellStyle name="40% - Ênfase2 13 3 2 9" xfId="4110"/>
    <cellStyle name="40% - Ênfase2 13 3 3" xfId="4111"/>
    <cellStyle name="40% - Ênfase2 13 3 4" xfId="4112"/>
    <cellStyle name="40% - Ênfase2 13 3 5" xfId="4113"/>
    <cellStyle name="40% - Ênfase2 13 3 6" xfId="4114"/>
    <cellStyle name="40% - Ênfase2 13 3 7" xfId="4115"/>
    <cellStyle name="40% - Ênfase2 13 3 8" xfId="4116"/>
    <cellStyle name="40% - Ênfase2 13 3 9" xfId="4117"/>
    <cellStyle name="40% - Ênfase2 13 4" xfId="4118"/>
    <cellStyle name="40% - Ênfase2 13 4 10" xfId="4119"/>
    <cellStyle name="40% - Ênfase2 13 4 11" xfId="4120"/>
    <cellStyle name="40% - Ênfase2 13 4 12" xfId="4121"/>
    <cellStyle name="40% - Ênfase2 13 4 2" xfId="4122"/>
    <cellStyle name="40% - Ênfase2 13 4 3" xfId="4123"/>
    <cellStyle name="40% - Ênfase2 13 4 4" xfId="4124"/>
    <cellStyle name="40% - Ênfase2 13 4 5" xfId="4125"/>
    <cellStyle name="40% - Ênfase2 13 4 6" xfId="4126"/>
    <cellStyle name="40% - Ênfase2 13 4 7" xfId="4127"/>
    <cellStyle name="40% - Ênfase2 13 4 8" xfId="4128"/>
    <cellStyle name="40% - Ênfase2 13 4 9" xfId="4129"/>
    <cellStyle name="40% - Ênfase2 13 5" xfId="4130"/>
    <cellStyle name="40% - Ênfase2 13 6" xfId="4131"/>
    <cellStyle name="40% - Ênfase2 13 7" xfId="4132"/>
    <cellStyle name="40% - Ênfase2 13 8" xfId="4133"/>
    <cellStyle name="40% - Ênfase2 13 9" xfId="4134"/>
    <cellStyle name="40% - Ênfase2 14 2" xfId="4135"/>
    <cellStyle name="40% - Ênfase2 15 2" xfId="4136"/>
    <cellStyle name="40% - Ênfase2 16 2" xfId="4137"/>
    <cellStyle name="40% - Ênfase2 17 2" xfId="4138"/>
    <cellStyle name="40% - Ênfase2 2" xfId="4139"/>
    <cellStyle name="40% - Ênfase2 2 2" xfId="4140"/>
    <cellStyle name="40% - Ênfase2 2 3" xfId="4141"/>
    <cellStyle name="40% - Ênfase2 2 3 2" xfId="4142"/>
    <cellStyle name="40% - Ênfase2 2 4" xfId="4143"/>
    <cellStyle name="40% - Ênfase2 2 5" xfId="4144"/>
    <cellStyle name="40% - Ênfase2 2 5 10" xfId="4145"/>
    <cellStyle name="40% - Ênfase2 2 5 11" xfId="4146"/>
    <cellStyle name="40% - Ênfase2 2 5 12" xfId="4147"/>
    <cellStyle name="40% - Ênfase2 2 5 13" xfId="4148"/>
    <cellStyle name="40% - Ênfase2 2 5 14" xfId="4149"/>
    <cellStyle name="40% - Ênfase2 2 5 2" xfId="4150"/>
    <cellStyle name="40% - Ênfase2 2 5 2 10" xfId="4151"/>
    <cellStyle name="40% - Ênfase2 2 5 2 11" xfId="4152"/>
    <cellStyle name="40% - Ênfase2 2 5 2 12" xfId="4153"/>
    <cellStyle name="40% - Ênfase2 2 5 2 13" xfId="4154"/>
    <cellStyle name="40% - Ênfase2 2 5 2 2" xfId="4155"/>
    <cellStyle name="40% - Ênfase2 2 5 2 2 10" xfId="4156"/>
    <cellStyle name="40% - Ênfase2 2 5 2 2 11" xfId="4157"/>
    <cellStyle name="40% - Ênfase2 2 5 2 2 12" xfId="4158"/>
    <cellStyle name="40% - Ênfase2 2 5 2 2 2" xfId="4159"/>
    <cellStyle name="40% - Ênfase2 2 5 2 2 3" xfId="4160"/>
    <cellStyle name="40% - Ênfase2 2 5 2 2 4" xfId="4161"/>
    <cellStyle name="40% - Ênfase2 2 5 2 2 5" xfId="4162"/>
    <cellStyle name="40% - Ênfase2 2 5 2 2 6" xfId="4163"/>
    <cellStyle name="40% - Ênfase2 2 5 2 2 7" xfId="4164"/>
    <cellStyle name="40% - Ênfase2 2 5 2 2 8" xfId="4165"/>
    <cellStyle name="40% - Ênfase2 2 5 2 2 9" xfId="4166"/>
    <cellStyle name="40% - Ênfase2 2 5 2 3" xfId="4167"/>
    <cellStyle name="40% - Ênfase2 2 5 2 4" xfId="4168"/>
    <cellStyle name="40% - Ênfase2 2 5 2 5" xfId="4169"/>
    <cellStyle name="40% - Ênfase2 2 5 2 6" xfId="4170"/>
    <cellStyle name="40% - Ênfase2 2 5 2 7" xfId="4171"/>
    <cellStyle name="40% - Ênfase2 2 5 2 8" xfId="4172"/>
    <cellStyle name="40% - Ênfase2 2 5 2 9" xfId="4173"/>
    <cellStyle name="40% - Ênfase2 2 5 3" xfId="4174"/>
    <cellStyle name="40% - Ênfase2 2 5 3 10" xfId="4175"/>
    <cellStyle name="40% - Ênfase2 2 5 3 11" xfId="4176"/>
    <cellStyle name="40% - Ênfase2 2 5 3 12" xfId="4177"/>
    <cellStyle name="40% - Ênfase2 2 5 3 2" xfId="4178"/>
    <cellStyle name="40% - Ênfase2 2 5 3 3" xfId="4179"/>
    <cellStyle name="40% - Ênfase2 2 5 3 4" xfId="4180"/>
    <cellStyle name="40% - Ênfase2 2 5 3 5" xfId="4181"/>
    <cellStyle name="40% - Ênfase2 2 5 3 6" xfId="4182"/>
    <cellStyle name="40% - Ênfase2 2 5 3 7" xfId="4183"/>
    <cellStyle name="40% - Ênfase2 2 5 3 8" xfId="4184"/>
    <cellStyle name="40% - Ênfase2 2 5 3 9" xfId="4185"/>
    <cellStyle name="40% - Ênfase2 2 5 4" xfId="4186"/>
    <cellStyle name="40% - Ênfase2 2 5 5" xfId="4187"/>
    <cellStyle name="40% - Ênfase2 2 5 6" xfId="4188"/>
    <cellStyle name="40% - Ênfase2 2 5 7" xfId="4189"/>
    <cellStyle name="40% - Ênfase2 2 5 8" xfId="4190"/>
    <cellStyle name="40% - Ênfase2 2 5 9" xfId="4191"/>
    <cellStyle name="40% - Ênfase2 3" xfId="4192"/>
    <cellStyle name="40% - Ênfase2 3 2" xfId="4193"/>
    <cellStyle name="40% - Ênfase2 3 2 10" xfId="4194"/>
    <cellStyle name="40% - Ênfase2 3 2 11" xfId="4195"/>
    <cellStyle name="40% - Ênfase2 3 2 12" xfId="4196"/>
    <cellStyle name="40% - Ênfase2 3 2 13" xfId="4197"/>
    <cellStyle name="40% - Ênfase2 3 2 14" xfId="4198"/>
    <cellStyle name="40% - Ênfase2 3 2 15" xfId="4199"/>
    <cellStyle name="40% - Ênfase2 3 2 2" xfId="4200"/>
    <cellStyle name="40% - Ênfase2 3 2 3" xfId="4201"/>
    <cellStyle name="40% - Ênfase2 3 2 3 10" xfId="4202"/>
    <cellStyle name="40% - Ênfase2 3 2 3 11" xfId="4203"/>
    <cellStyle name="40% - Ênfase2 3 2 3 12" xfId="4204"/>
    <cellStyle name="40% - Ênfase2 3 2 3 13" xfId="4205"/>
    <cellStyle name="40% - Ênfase2 3 2 3 2" xfId="4206"/>
    <cellStyle name="40% - Ênfase2 3 2 3 2 10" xfId="4207"/>
    <cellStyle name="40% - Ênfase2 3 2 3 2 11" xfId="4208"/>
    <cellStyle name="40% - Ênfase2 3 2 3 2 12" xfId="4209"/>
    <cellStyle name="40% - Ênfase2 3 2 3 2 2" xfId="4210"/>
    <cellStyle name="40% - Ênfase2 3 2 3 2 3" xfId="4211"/>
    <cellStyle name="40% - Ênfase2 3 2 3 2 4" xfId="4212"/>
    <cellStyle name="40% - Ênfase2 3 2 3 2 5" xfId="4213"/>
    <cellStyle name="40% - Ênfase2 3 2 3 2 6" xfId="4214"/>
    <cellStyle name="40% - Ênfase2 3 2 3 2 7" xfId="4215"/>
    <cellStyle name="40% - Ênfase2 3 2 3 2 8" xfId="4216"/>
    <cellStyle name="40% - Ênfase2 3 2 3 2 9" xfId="4217"/>
    <cellStyle name="40% - Ênfase2 3 2 3 3" xfId="4218"/>
    <cellStyle name="40% - Ênfase2 3 2 3 4" xfId="4219"/>
    <cellStyle name="40% - Ênfase2 3 2 3 5" xfId="4220"/>
    <cellStyle name="40% - Ênfase2 3 2 3 6" xfId="4221"/>
    <cellStyle name="40% - Ênfase2 3 2 3 7" xfId="4222"/>
    <cellStyle name="40% - Ênfase2 3 2 3 8" xfId="4223"/>
    <cellStyle name="40% - Ênfase2 3 2 3 9" xfId="4224"/>
    <cellStyle name="40% - Ênfase2 3 2 4" xfId="4225"/>
    <cellStyle name="40% - Ênfase2 3 2 4 10" xfId="4226"/>
    <cellStyle name="40% - Ênfase2 3 2 4 11" xfId="4227"/>
    <cellStyle name="40% - Ênfase2 3 2 4 12" xfId="4228"/>
    <cellStyle name="40% - Ênfase2 3 2 4 2" xfId="4229"/>
    <cellStyle name="40% - Ênfase2 3 2 4 3" xfId="4230"/>
    <cellStyle name="40% - Ênfase2 3 2 4 4" xfId="4231"/>
    <cellStyle name="40% - Ênfase2 3 2 4 5" xfId="4232"/>
    <cellStyle name="40% - Ênfase2 3 2 4 6" xfId="4233"/>
    <cellStyle name="40% - Ênfase2 3 2 4 7" xfId="4234"/>
    <cellStyle name="40% - Ênfase2 3 2 4 8" xfId="4235"/>
    <cellStyle name="40% - Ênfase2 3 2 4 9" xfId="4236"/>
    <cellStyle name="40% - Ênfase2 3 2 5" xfId="4237"/>
    <cellStyle name="40% - Ênfase2 3 2 6" xfId="4238"/>
    <cellStyle name="40% - Ênfase2 3 2 7" xfId="4239"/>
    <cellStyle name="40% - Ênfase2 3 2 8" xfId="4240"/>
    <cellStyle name="40% - Ênfase2 3 2 9" xfId="4241"/>
    <cellStyle name="40% - Ênfase2 3 3" xfId="4242"/>
    <cellStyle name="40% - Ênfase2 3 4" xfId="4243"/>
    <cellStyle name="40% - Ênfase2 3 4 10" xfId="4244"/>
    <cellStyle name="40% - Ênfase2 3 4 11" xfId="4245"/>
    <cellStyle name="40% - Ênfase2 3 4 12" xfId="4246"/>
    <cellStyle name="40% - Ênfase2 3 4 13" xfId="4247"/>
    <cellStyle name="40% - Ênfase2 3 4 14" xfId="4248"/>
    <cellStyle name="40% - Ênfase2 3 4 2" xfId="4249"/>
    <cellStyle name="40% - Ênfase2 3 4 2 10" xfId="4250"/>
    <cellStyle name="40% - Ênfase2 3 4 2 11" xfId="4251"/>
    <cellStyle name="40% - Ênfase2 3 4 2 12" xfId="4252"/>
    <cellStyle name="40% - Ênfase2 3 4 2 13" xfId="4253"/>
    <cellStyle name="40% - Ênfase2 3 4 2 2" xfId="4254"/>
    <cellStyle name="40% - Ênfase2 3 4 2 2 10" xfId="4255"/>
    <cellStyle name="40% - Ênfase2 3 4 2 2 11" xfId="4256"/>
    <cellStyle name="40% - Ênfase2 3 4 2 2 12" xfId="4257"/>
    <cellStyle name="40% - Ênfase2 3 4 2 2 2" xfId="4258"/>
    <cellStyle name="40% - Ênfase2 3 4 2 2 3" xfId="4259"/>
    <cellStyle name="40% - Ênfase2 3 4 2 2 4" xfId="4260"/>
    <cellStyle name="40% - Ênfase2 3 4 2 2 5" xfId="4261"/>
    <cellStyle name="40% - Ênfase2 3 4 2 2 6" xfId="4262"/>
    <cellStyle name="40% - Ênfase2 3 4 2 2 7" xfId="4263"/>
    <cellStyle name="40% - Ênfase2 3 4 2 2 8" xfId="4264"/>
    <cellStyle name="40% - Ênfase2 3 4 2 2 9" xfId="4265"/>
    <cellStyle name="40% - Ênfase2 3 4 2 3" xfId="4266"/>
    <cellStyle name="40% - Ênfase2 3 4 2 4" xfId="4267"/>
    <cellStyle name="40% - Ênfase2 3 4 2 5" xfId="4268"/>
    <cellStyle name="40% - Ênfase2 3 4 2 6" xfId="4269"/>
    <cellStyle name="40% - Ênfase2 3 4 2 7" xfId="4270"/>
    <cellStyle name="40% - Ênfase2 3 4 2 8" xfId="4271"/>
    <cellStyle name="40% - Ênfase2 3 4 2 9" xfId="4272"/>
    <cellStyle name="40% - Ênfase2 3 4 3" xfId="4273"/>
    <cellStyle name="40% - Ênfase2 3 4 3 10" xfId="4274"/>
    <cellStyle name="40% - Ênfase2 3 4 3 11" xfId="4275"/>
    <cellStyle name="40% - Ênfase2 3 4 3 12" xfId="4276"/>
    <cellStyle name="40% - Ênfase2 3 4 3 2" xfId="4277"/>
    <cellStyle name="40% - Ênfase2 3 4 3 3" xfId="4278"/>
    <cellStyle name="40% - Ênfase2 3 4 3 4" xfId="4279"/>
    <cellStyle name="40% - Ênfase2 3 4 3 5" xfId="4280"/>
    <cellStyle name="40% - Ênfase2 3 4 3 6" xfId="4281"/>
    <cellStyle name="40% - Ênfase2 3 4 3 7" xfId="4282"/>
    <cellStyle name="40% - Ênfase2 3 4 3 8" xfId="4283"/>
    <cellStyle name="40% - Ênfase2 3 4 3 9" xfId="4284"/>
    <cellStyle name="40% - Ênfase2 3 4 4" xfId="4285"/>
    <cellStyle name="40% - Ênfase2 3 4 5" xfId="4286"/>
    <cellStyle name="40% - Ênfase2 3 4 6" xfId="4287"/>
    <cellStyle name="40% - Ênfase2 3 4 7" xfId="4288"/>
    <cellStyle name="40% - Ênfase2 3 4 8" xfId="4289"/>
    <cellStyle name="40% - Ênfase2 3 4 9" xfId="4290"/>
    <cellStyle name="40% - Ênfase2 4" xfId="4291"/>
    <cellStyle name="40% - Ênfase2 4 2" xfId="4292"/>
    <cellStyle name="40% - Ênfase2 4 3" xfId="4293"/>
    <cellStyle name="40% - Ênfase2 4 4" xfId="4294"/>
    <cellStyle name="40% - Ênfase2 4 4 10" xfId="4295"/>
    <cellStyle name="40% - Ênfase2 4 4 11" xfId="4296"/>
    <cellStyle name="40% - Ênfase2 4 4 12" xfId="4297"/>
    <cellStyle name="40% - Ênfase2 4 4 13" xfId="4298"/>
    <cellStyle name="40% - Ênfase2 4 4 14" xfId="4299"/>
    <cellStyle name="40% - Ênfase2 4 4 2" xfId="4300"/>
    <cellStyle name="40% - Ênfase2 4 4 2 10" xfId="4301"/>
    <cellStyle name="40% - Ênfase2 4 4 2 11" xfId="4302"/>
    <cellStyle name="40% - Ênfase2 4 4 2 12" xfId="4303"/>
    <cellStyle name="40% - Ênfase2 4 4 2 13" xfId="4304"/>
    <cellStyle name="40% - Ênfase2 4 4 2 2" xfId="4305"/>
    <cellStyle name="40% - Ênfase2 4 4 2 2 10" xfId="4306"/>
    <cellStyle name="40% - Ênfase2 4 4 2 2 11" xfId="4307"/>
    <cellStyle name="40% - Ênfase2 4 4 2 2 12" xfId="4308"/>
    <cellStyle name="40% - Ênfase2 4 4 2 2 2" xfId="4309"/>
    <cellStyle name="40% - Ênfase2 4 4 2 2 3" xfId="4310"/>
    <cellStyle name="40% - Ênfase2 4 4 2 2 4" xfId="4311"/>
    <cellStyle name="40% - Ênfase2 4 4 2 2 5" xfId="4312"/>
    <cellStyle name="40% - Ênfase2 4 4 2 2 6" xfId="4313"/>
    <cellStyle name="40% - Ênfase2 4 4 2 2 7" xfId="4314"/>
    <cellStyle name="40% - Ênfase2 4 4 2 2 8" xfId="4315"/>
    <cellStyle name="40% - Ênfase2 4 4 2 2 9" xfId="4316"/>
    <cellStyle name="40% - Ênfase2 4 4 2 3" xfId="4317"/>
    <cellStyle name="40% - Ênfase2 4 4 2 4" xfId="4318"/>
    <cellStyle name="40% - Ênfase2 4 4 2 5" xfId="4319"/>
    <cellStyle name="40% - Ênfase2 4 4 2 6" xfId="4320"/>
    <cellStyle name="40% - Ênfase2 4 4 2 7" xfId="4321"/>
    <cellStyle name="40% - Ênfase2 4 4 2 8" xfId="4322"/>
    <cellStyle name="40% - Ênfase2 4 4 2 9" xfId="4323"/>
    <cellStyle name="40% - Ênfase2 4 4 3" xfId="4324"/>
    <cellStyle name="40% - Ênfase2 4 4 3 10" xfId="4325"/>
    <cellStyle name="40% - Ênfase2 4 4 3 11" xfId="4326"/>
    <cellStyle name="40% - Ênfase2 4 4 3 12" xfId="4327"/>
    <cellStyle name="40% - Ênfase2 4 4 3 2" xfId="4328"/>
    <cellStyle name="40% - Ênfase2 4 4 3 3" xfId="4329"/>
    <cellStyle name="40% - Ênfase2 4 4 3 4" xfId="4330"/>
    <cellStyle name="40% - Ênfase2 4 4 3 5" xfId="4331"/>
    <cellStyle name="40% - Ênfase2 4 4 3 6" xfId="4332"/>
    <cellStyle name="40% - Ênfase2 4 4 3 7" xfId="4333"/>
    <cellStyle name="40% - Ênfase2 4 4 3 8" xfId="4334"/>
    <cellStyle name="40% - Ênfase2 4 4 3 9" xfId="4335"/>
    <cellStyle name="40% - Ênfase2 4 4 4" xfId="4336"/>
    <cellStyle name="40% - Ênfase2 4 4 5" xfId="4337"/>
    <cellStyle name="40% - Ênfase2 4 4 6" xfId="4338"/>
    <cellStyle name="40% - Ênfase2 4 4 7" xfId="4339"/>
    <cellStyle name="40% - Ênfase2 4 4 8" xfId="4340"/>
    <cellStyle name="40% - Ênfase2 4 4 9" xfId="4341"/>
    <cellStyle name="40% - Ênfase2 5" xfId="4342"/>
    <cellStyle name="40% - Ênfase2 5 2" xfId="4343"/>
    <cellStyle name="40% - Ênfase2 5 3" xfId="4344"/>
    <cellStyle name="40% - Ênfase2 5 4" xfId="4345"/>
    <cellStyle name="40% - Ênfase2 5 4 10" xfId="4346"/>
    <cellStyle name="40% - Ênfase2 5 4 11" xfId="4347"/>
    <cellStyle name="40% - Ênfase2 5 4 12" xfId="4348"/>
    <cellStyle name="40% - Ênfase2 5 4 13" xfId="4349"/>
    <cellStyle name="40% - Ênfase2 5 4 14" xfId="4350"/>
    <cellStyle name="40% - Ênfase2 5 4 2" xfId="4351"/>
    <cellStyle name="40% - Ênfase2 5 4 2 10" xfId="4352"/>
    <cellStyle name="40% - Ênfase2 5 4 2 11" xfId="4353"/>
    <cellStyle name="40% - Ênfase2 5 4 2 12" xfId="4354"/>
    <cellStyle name="40% - Ênfase2 5 4 2 13" xfId="4355"/>
    <cellStyle name="40% - Ênfase2 5 4 2 2" xfId="4356"/>
    <cellStyle name="40% - Ênfase2 5 4 2 2 10" xfId="4357"/>
    <cellStyle name="40% - Ênfase2 5 4 2 2 11" xfId="4358"/>
    <cellStyle name="40% - Ênfase2 5 4 2 2 12" xfId="4359"/>
    <cellStyle name="40% - Ênfase2 5 4 2 2 2" xfId="4360"/>
    <cellStyle name="40% - Ênfase2 5 4 2 2 3" xfId="4361"/>
    <cellStyle name="40% - Ênfase2 5 4 2 2 4" xfId="4362"/>
    <cellStyle name="40% - Ênfase2 5 4 2 2 5" xfId="4363"/>
    <cellStyle name="40% - Ênfase2 5 4 2 2 6" xfId="4364"/>
    <cellStyle name="40% - Ênfase2 5 4 2 2 7" xfId="4365"/>
    <cellStyle name="40% - Ênfase2 5 4 2 2 8" xfId="4366"/>
    <cellStyle name="40% - Ênfase2 5 4 2 2 9" xfId="4367"/>
    <cellStyle name="40% - Ênfase2 5 4 2 3" xfId="4368"/>
    <cellStyle name="40% - Ênfase2 5 4 2 4" xfId="4369"/>
    <cellStyle name="40% - Ênfase2 5 4 2 5" xfId="4370"/>
    <cellStyle name="40% - Ênfase2 5 4 2 6" xfId="4371"/>
    <cellStyle name="40% - Ênfase2 5 4 2 7" xfId="4372"/>
    <cellStyle name="40% - Ênfase2 5 4 2 8" xfId="4373"/>
    <cellStyle name="40% - Ênfase2 5 4 2 9" xfId="4374"/>
    <cellStyle name="40% - Ênfase2 5 4 3" xfId="4375"/>
    <cellStyle name="40% - Ênfase2 5 4 3 10" xfId="4376"/>
    <cellStyle name="40% - Ênfase2 5 4 3 11" xfId="4377"/>
    <cellStyle name="40% - Ênfase2 5 4 3 12" xfId="4378"/>
    <cellStyle name="40% - Ênfase2 5 4 3 2" xfId="4379"/>
    <cellStyle name="40% - Ênfase2 5 4 3 3" xfId="4380"/>
    <cellStyle name="40% - Ênfase2 5 4 3 4" xfId="4381"/>
    <cellStyle name="40% - Ênfase2 5 4 3 5" xfId="4382"/>
    <cellStyle name="40% - Ênfase2 5 4 3 6" xfId="4383"/>
    <cellStyle name="40% - Ênfase2 5 4 3 7" xfId="4384"/>
    <cellStyle name="40% - Ênfase2 5 4 3 8" xfId="4385"/>
    <cellStyle name="40% - Ênfase2 5 4 3 9" xfId="4386"/>
    <cellStyle name="40% - Ênfase2 5 4 4" xfId="4387"/>
    <cellStyle name="40% - Ênfase2 5 4 5" xfId="4388"/>
    <cellStyle name="40% - Ênfase2 5 4 6" xfId="4389"/>
    <cellStyle name="40% - Ênfase2 5 4 7" xfId="4390"/>
    <cellStyle name="40% - Ênfase2 5 4 8" xfId="4391"/>
    <cellStyle name="40% - Ênfase2 5 4 9" xfId="4392"/>
    <cellStyle name="40% - Ênfase2 6" xfId="4393"/>
    <cellStyle name="40% - Ênfase2 6 2" xfId="4394"/>
    <cellStyle name="40% - Ênfase2 6 3" xfId="4395"/>
    <cellStyle name="40% - Ênfase2 6 4" xfId="4396"/>
    <cellStyle name="40% - Ênfase2 6 4 10" xfId="4397"/>
    <cellStyle name="40% - Ênfase2 6 4 11" xfId="4398"/>
    <cellStyle name="40% - Ênfase2 6 4 12" xfId="4399"/>
    <cellStyle name="40% - Ênfase2 6 4 13" xfId="4400"/>
    <cellStyle name="40% - Ênfase2 6 4 14" xfId="4401"/>
    <cellStyle name="40% - Ênfase2 6 4 2" xfId="4402"/>
    <cellStyle name="40% - Ênfase2 6 4 2 10" xfId="4403"/>
    <cellStyle name="40% - Ênfase2 6 4 2 11" xfId="4404"/>
    <cellStyle name="40% - Ênfase2 6 4 2 12" xfId="4405"/>
    <cellStyle name="40% - Ênfase2 6 4 2 13" xfId="4406"/>
    <cellStyle name="40% - Ênfase2 6 4 2 2" xfId="4407"/>
    <cellStyle name="40% - Ênfase2 6 4 2 2 10" xfId="4408"/>
    <cellStyle name="40% - Ênfase2 6 4 2 2 11" xfId="4409"/>
    <cellStyle name="40% - Ênfase2 6 4 2 2 12" xfId="4410"/>
    <cellStyle name="40% - Ênfase2 6 4 2 2 2" xfId="4411"/>
    <cellStyle name="40% - Ênfase2 6 4 2 2 3" xfId="4412"/>
    <cellStyle name="40% - Ênfase2 6 4 2 2 4" xfId="4413"/>
    <cellStyle name="40% - Ênfase2 6 4 2 2 5" xfId="4414"/>
    <cellStyle name="40% - Ênfase2 6 4 2 2 6" xfId="4415"/>
    <cellStyle name="40% - Ênfase2 6 4 2 2 7" xfId="4416"/>
    <cellStyle name="40% - Ênfase2 6 4 2 2 8" xfId="4417"/>
    <cellStyle name="40% - Ênfase2 6 4 2 2 9" xfId="4418"/>
    <cellStyle name="40% - Ênfase2 6 4 2 3" xfId="4419"/>
    <cellStyle name="40% - Ênfase2 6 4 2 4" xfId="4420"/>
    <cellStyle name="40% - Ênfase2 6 4 2 5" xfId="4421"/>
    <cellStyle name="40% - Ênfase2 6 4 2 6" xfId="4422"/>
    <cellStyle name="40% - Ênfase2 6 4 2 7" xfId="4423"/>
    <cellStyle name="40% - Ênfase2 6 4 2 8" xfId="4424"/>
    <cellStyle name="40% - Ênfase2 6 4 2 9" xfId="4425"/>
    <cellStyle name="40% - Ênfase2 6 4 3" xfId="4426"/>
    <cellStyle name="40% - Ênfase2 6 4 3 10" xfId="4427"/>
    <cellStyle name="40% - Ênfase2 6 4 3 11" xfId="4428"/>
    <cellStyle name="40% - Ênfase2 6 4 3 12" xfId="4429"/>
    <cellStyle name="40% - Ênfase2 6 4 3 2" xfId="4430"/>
    <cellStyle name="40% - Ênfase2 6 4 3 3" xfId="4431"/>
    <cellStyle name="40% - Ênfase2 6 4 3 4" xfId="4432"/>
    <cellStyle name="40% - Ênfase2 6 4 3 5" xfId="4433"/>
    <cellStyle name="40% - Ênfase2 6 4 3 6" xfId="4434"/>
    <cellStyle name="40% - Ênfase2 6 4 3 7" xfId="4435"/>
    <cellStyle name="40% - Ênfase2 6 4 3 8" xfId="4436"/>
    <cellStyle name="40% - Ênfase2 6 4 3 9" xfId="4437"/>
    <cellStyle name="40% - Ênfase2 6 4 4" xfId="4438"/>
    <cellStyle name="40% - Ênfase2 6 4 5" xfId="4439"/>
    <cellStyle name="40% - Ênfase2 6 4 6" xfId="4440"/>
    <cellStyle name="40% - Ênfase2 6 4 7" xfId="4441"/>
    <cellStyle name="40% - Ênfase2 6 4 8" xfId="4442"/>
    <cellStyle name="40% - Ênfase2 6 4 9" xfId="4443"/>
    <cellStyle name="40% - Ênfase2 7" xfId="4444"/>
    <cellStyle name="40% - Ênfase2 7 10" xfId="4445"/>
    <cellStyle name="40% - Ênfase2 7 11" xfId="4446"/>
    <cellStyle name="40% - Ênfase2 7 12" xfId="4447"/>
    <cellStyle name="40% - Ênfase2 7 13" xfId="4448"/>
    <cellStyle name="40% - Ênfase2 7 14" xfId="4449"/>
    <cellStyle name="40% - Ênfase2 7 15" xfId="4450"/>
    <cellStyle name="40% - Ênfase2 7 16" xfId="4451"/>
    <cellStyle name="40% - Ênfase2 7 2" xfId="4452"/>
    <cellStyle name="40% - Ênfase2 7 3" xfId="4453"/>
    <cellStyle name="40% - Ênfase2 7 4" xfId="4454"/>
    <cellStyle name="40% - Ênfase2 7 4 10" xfId="4455"/>
    <cellStyle name="40% - Ênfase2 7 4 11" xfId="4456"/>
    <cellStyle name="40% - Ênfase2 7 4 12" xfId="4457"/>
    <cellStyle name="40% - Ênfase2 7 4 13" xfId="4458"/>
    <cellStyle name="40% - Ênfase2 7 4 2" xfId="4459"/>
    <cellStyle name="40% - Ênfase2 7 4 2 10" xfId="4460"/>
    <cellStyle name="40% - Ênfase2 7 4 2 11" xfId="4461"/>
    <cellStyle name="40% - Ênfase2 7 4 2 12" xfId="4462"/>
    <cellStyle name="40% - Ênfase2 7 4 2 2" xfId="4463"/>
    <cellStyle name="40% - Ênfase2 7 4 2 3" xfId="4464"/>
    <cellStyle name="40% - Ênfase2 7 4 2 4" xfId="4465"/>
    <cellStyle name="40% - Ênfase2 7 4 2 5" xfId="4466"/>
    <cellStyle name="40% - Ênfase2 7 4 2 6" xfId="4467"/>
    <cellStyle name="40% - Ênfase2 7 4 2 7" xfId="4468"/>
    <cellStyle name="40% - Ênfase2 7 4 2 8" xfId="4469"/>
    <cellStyle name="40% - Ênfase2 7 4 2 9" xfId="4470"/>
    <cellStyle name="40% - Ênfase2 7 4 3" xfId="4471"/>
    <cellStyle name="40% - Ênfase2 7 4 4" xfId="4472"/>
    <cellStyle name="40% - Ênfase2 7 4 5" xfId="4473"/>
    <cellStyle name="40% - Ênfase2 7 4 6" xfId="4474"/>
    <cellStyle name="40% - Ênfase2 7 4 7" xfId="4475"/>
    <cellStyle name="40% - Ênfase2 7 4 8" xfId="4476"/>
    <cellStyle name="40% - Ênfase2 7 4 9" xfId="4477"/>
    <cellStyle name="40% - Ênfase2 7 5" xfId="4478"/>
    <cellStyle name="40% - Ênfase2 7 5 10" xfId="4479"/>
    <cellStyle name="40% - Ênfase2 7 5 11" xfId="4480"/>
    <cellStyle name="40% - Ênfase2 7 5 12" xfId="4481"/>
    <cellStyle name="40% - Ênfase2 7 5 2" xfId="4482"/>
    <cellStyle name="40% - Ênfase2 7 5 3" xfId="4483"/>
    <cellStyle name="40% - Ênfase2 7 5 4" xfId="4484"/>
    <cellStyle name="40% - Ênfase2 7 5 5" xfId="4485"/>
    <cellStyle name="40% - Ênfase2 7 5 6" xfId="4486"/>
    <cellStyle name="40% - Ênfase2 7 5 7" xfId="4487"/>
    <cellStyle name="40% - Ênfase2 7 5 8" xfId="4488"/>
    <cellStyle name="40% - Ênfase2 7 5 9" xfId="4489"/>
    <cellStyle name="40% - Ênfase2 7 6" xfId="4490"/>
    <cellStyle name="40% - Ênfase2 7 7" xfId="4491"/>
    <cellStyle name="40% - Ênfase2 7 8" xfId="4492"/>
    <cellStyle name="40% - Ênfase2 7 9" xfId="4493"/>
    <cellStyle name="40% - Ênfase2 8" xfId="4494"/>
    <cellStyle name="40% - Ênfase2 8 2" xfId="4495"/>
    <cellStyle name="40% - Ênfase2 9" xfId="4496"/>
    <cellStyle name="40% - Ênfase2 9 2" xfId="4497"/>
    <cellStyle name="40% - Ênfase3 10" xfId="4498"/>
    <cellStyle name="40% - Ênfase3 10 10" xfId="4499"/>
    <cellStyle name="40% - Ênfase3 10 11" xfId="4500"/>
    <cellStyle name="40% - Ênfase3 10 12" xfId="4501"/>
    <cellStyle name="40% - Ênfase3 10 13" xfId="4502"/>
    <cellStyle name="40% - Ênfase3 10 14" xfId="4503"/>
    <cellStyle name="40% - Ênfase3 10 15" xfId="4504"/>
    <cellStyle name="40% - Ênfase3 10 2" xfId="4505"/>
    <cellStyle name="40% - Ênfase3 10 3" xfId="4506"/>
    <cellStyle name="40% - Ênfase3 10 3 10" xfId="4507"/>
    <cellStyle name="40% - Ênfase3 10 3 11" xfId="4508"/>
    <cellStyle name="40% - Ênfase3 10 3 12" xfId="4509"/>
    <cellStyle name="40% - Ênfase3 10 3 13" xfId="4510"/>
    <cellStyle name="40% - Ênfase3 10 3 2" xfId="4511"/>
    <cellStyle name="40% - Ênfase3 10 3 2 10" xfId="4512"/>
    <cellStyle name="40% - Ênfase3 10 3 2 11" xfId="4513"/>
    <cellStyle name="40% - Ênfase3 10 3 2 12" xfId="4514"/>
    <cellStyle name="40% - Ênfase3 10 3 2 2" xfId="4515"/>
    <cellStyle name="40% - Ênfase3 10 3 2 3" xfId="4516"/>
    <cellStyle name="40% - Ênfase3 10 3 2 4" xfId="4517"/>
    <cellStyle name="40% - Ênfase3 10 3 2 5" xfId="4518"/>
    <cellStyle name="40% - Ênfase3 10 3 2 6" xfId="4519"/>
    <cellStyle name="40% - Ênfase3 10 3 2 7" xfId="4520"/>
    <cellStyle name="40% - Ênfase3 10 3 2 8" xfId="4521"/>
    <cellStyle name="40% - Ênfase3 10 3 2 9" xfId="4522"/>
    <cellStyle name="40% - Ênfase3 10 3 3" xfId="4523"/>
    <cellStyle name="40% - Ênfase3 10 3 4" xfId="4524"/>
    <cellStyle name="40% - Ênfase3 10 3 5" xfId="4525"/>
    <cellStyle name="40% - Ênfase3 10 3 6" xfId="4526"/>
    <cellStyle name="40% - Ênfase3 10 3 7" xfId="4527"/>
    <cellStyle name="40% - Ênfase3 10 3 8" xfId="4528"/>
    <cellStyle name="40% - Ênfase3 10 3 9" xfId="4529"/>
    <cellStyle name="40% - Ênfase3 10 4" xfId="4530"/>
    <cellStyle name="40% - Ênfase3 10 4 10" xfId="4531"/>
    <cellStyle name="40% - Ênfase3 10 4 11" xfId="4532"/>
    <cellStyle name="40% - Ênfase3 10 4 12" xfId="4533"/>
    <cellStyle name="40% - Ênfase3 10 4 2" xfId="4534"/>
    <cellStyle name="40% - Ênfase3 10 4 3" xfId="4535"/>
    <cellStyle name="40% - Ênfase3 10 4 4" xfId="4536"/>
    <cellStyle name="40% - Ênfase3 10 4 5" xfId="4537"/>
    <cellStyle name="40% - Ênfase3 10 4 6" xfId="4538"/>
    <cellStyle name="40% - Ênfase3 10 4 7" xfId="4539"/>
    <cellStyle name="40% - Ênfase3 10 4 8" xfId="4540"/>
    <cellStyle name="40% - Ênfase3 10 4 9" xfId="4541"/>
    <cellStyle name="40% - Ênfase3 10 5" xfId="4542"/>
    <cellStyle name="40% - Ênfase3 10 6" xfId="4543"/>
    <cellStyle name="40% - Ênfase3 10 7" xfId="4544"/>
    <cellStyle name="40% - Ênfase3 10 8" xfId="4545"/>
    <cellStyle name="40% - Ênfase3 10 9" xfId="4546"/>
    <cellStyle name="40% - Ênfase3 11" xfId="4547"/>
    <cellStyle name="40% - Ênfase3 11 10" xfId="4548"/>
    <cellStyle name="40% - Ênfase3 11 11" xfId="4549"/>
    <cellStyle name="40% - Ênfase3 11 12" xfId="4550"/>
    <cellStyle name="40% - Ênfase3 11 13" xfId="4551"/>
    <cellStyle name="40% - Ênfase3 11 14" xfId="4552"/>
    <cellStyle name="40% - Ênfase3 11 15" xfId="4553"/>
    <cellStyle name="40% - Ênfase3 11 2" xfId="4554"/>
    <cellStyle name="40% - Ênfase3 11 3" xfId="4555"/>
    <cellStyle name="40% - Ênfase3 11 3 10" xfId="4556"/>
    <cellStyle name="40% - Ênfase3 11 3 11" xfId="4557"/>
    <cellStyle name="40% - Ênfase3 11 3 12" xfId="4558"/>
    <cellStyle name="40% - Ênfase3 11 3 13" xfId="4559"/>
    <cellStyle name="40% - Ênfase3 11 3 2" xfId="4560"/>
    <cellStyle name="40% - Ênfase3 11 3 2 10" xfId="4561"/>
    <cellStyle name="40% - Ênfase3 11 3 2 11" xfId="4562"/>
    <cellStyle name="40% - Ênfase3 11 3 2 12" xfId="4563"/>
    <cellStyle name="40% - Ênfase3 11 3 2 2" xfId="4564"/>
    <cellStyle name="40% - Ênfase3 11 3 2 3" xfId="4565"/>
    <cellStyle name="40% - Ênfase3 11 3 2 4" xfId="4566"/>
    <cellStyle name="40% - Ênfase3 11 3 2 5" xfId="4567"/>
    <cellStyle name="40% - Ênfase3 11 3 2 6" xfId="4568"/>
    <cellStyle name="40% - Ênfase3 11 3 2 7" xfId="4569"/>
    <cellStyle name="40% - Ênfase3 11 3 2 8" xfId="4570"/>
    <cellStyle name="40% - Ênfase3 11 3 2 9" xfId="4571"/>
    <cellStyle name="40% - Ênfase3 11 3 3" xfId="4572"/>
    <cellStyle name="40% - Ênfase3 11 3 4" xfId="4573"/>
    <cellStyle name="40% - Ênfase3 11 3 5" xfId="4574"/>
    <cellStyle name="40% - Ênfase3 11 3 6" xfId="4575"/>
    <cellStyle name="40% - Ênfase3 11 3 7" xfId="4576"/>
    <cellStyle name="40% - Ênfase3 11 3 8" xfId="4577"/>
    <cellStyle name="40% - Ênfase3 11 3 9" xfId="4578"/>
    <cellStyle name="40% - Ênfase3 11 4" xfId="4579"/>
    <cellStyle name="40% - Ênfase3 11 4 10" xfId="4580"/>
    <cellStyle name="40% - Ênfase3 11 4 11" xfId="4581"/>
    <cellStyle name="40% - Ênfase3 11 4 12" xfId="4582"/>
    <cellStyle name="40% - Ênfase3 11 4 2" xfId="4583"/>
    <cellStyle name="40% - Ênfase3 11 4 3" xfId="4584"/>
    <cellStyle name="40% - Ênfase3 11 4 4" xfId="4585"/>
    <cellStyle name="40% - Ênfase3 11 4 5" xfId="4586"/>
    <cellStyle name="40% - Ênfase3 11 4 6" xfId="4587"/>
    <cellStyle name="40% - Ênfase3 11 4 7" xfId="4588"/>
    <cellStyle name="40% - Ênfase3 11 4 8" xfId="4589"/>
    <cellStyle name="40% - Ênfase3 11 4 9" xfId="4590"/>
    <cellStyle name="40% - Ênfase3 11 5" xfId="4591"/>
    <cellStyle name="40% - Ênfase3 11 6" xfId="4592"/>
    <cellStyle name="40% - Ênfase3 11 7" xfId="4593"/>
    <cellStyle name="40% - Ênfase3 11 8" xfId="4594"/>
    <cellStyle name="40% - Ênfase3 11 9" xfId="4595"/>
    <cellStyle name="40% - Ênfase3 12" xfId="4596"/>
    <cellStyle name="40% - Ênfase3 12 10" xfId="4597"/>
    <cellStyle name="40% - Ênfase3 12 11" xfId="4598"/>
    <cellStyle name="40% - Ênfase3 12 12" xfId="4599"/>
    <cellStyle name="40% - Ênfase3 12 13" xfId="4600"/>
    <cellStyle name="40% - Ênfase3 12 14" xfId="4601"/>
    <cellStyle name="40% - Ênfase3 12 15" xfId="4602"/>
    <cellStyle name="40% - Ênfase3 12 2" xfId="4603"/>
    <cellStyle name="40% - Ênfase3 12 3" xfId="4604"/>
    <cellStyle name="40% - Ênfase3 12 3 10" xfId="4605"/>
    <cellStyle name="40% - Ênfase3 12 3 11" xfId="4606"/>
    <cellStyle name="40% - Ênfase3 12 3 12" xfId="4607"/>
    <cellStyle name="40% - Ênfase3 12 3 13" xfId="4608"/>
    <cellStyle name="40% - Ênfase3 12 3 2" xfId="4609"/>
    <cellStyle name="40% - Ênfase3 12 3 2 10" xfId="4610"/>
    <cellStyle name="40% - Ênfase3 12 3 2 11" xfId="4611"/>
    <cellStyle name="40% - Ênfase3 12 3 2 12" xfId="4612"/>
    <cellStyle name="40% - Ênfase3 12 3 2 2" xfId="4613"/>
    <cellStyle name="40% - Ênfase3 12 3 2 3" xfId="4614"/>
    <cellStyle name="40% - Ênfase3 12 3 2 4" xfId="4615"/>
    <cellStyle name="40% - Ênfase3 12 3 2 5" xfId="4616"/>
    <cellStyle name="40% - Ênfase3 12 3 2 6" xfId="4617"/>
    <cellStyle name="40% - Ênfase3 12 3 2 7" xfId="4618"/>
    <cellStyle name="40% - Ênfase3 12 3 2 8" xfId="4619"/>
    <cellStyle name="40% - Ênfase3 12 3 2 9" xfId="4620"/>
    <cellStyle name="40% - Ênfase3 12 3 3" xfId="4621"/>
    <cellStyle name="40% - Ênfase3 12 3 4" xfId="4622"/>
    <cellStyle name="40% - Ênfase3 12 3 5" xfId="4623"/>
    <cellStyle name="40% - Ênfase3 12 3 6" xfId="4624"/>
    <cellStyle name="40% - Ênfase3 12 3 7" xfId="4625"/>
    <cellStyle name="40% - Ênfase3 12 3 8" xfId="4626"/>
    <cellStyle name="40% - Ênfase3 12 3 9" xfId="4627"/>
    <cellStyle name="40% - Ênfase3 12 4" xfId="4628"/>
    <cellStyle name="40% - Ênfase3 12 4 10" xfId="4629"/>
    <cellStyle name="40% - Ênfase3 12 4 11" xfId="4630"/>
    <cellStyle name="40% - Ênfase3 12 4 12" xfId="4631"/>
    <cellStyle name="40% - Ênfase3 12 4 2" xfId="4632"/>
    <cellStyle name="40% - Ênfase3 12 4 3" xfId="4633"/>
    <cellStyle name="40% - Ênfase3 12 4 4" xfId="4634"/>
    <cellStyle name="40% - Ênfase3 12 4 5" xfId="4635"/>
    <cellStyle name="40% - Ênfase3 12 4 6" xfId="4636"/>
    <cellStyle name="40% - Ênfase3 12 4 7" xfId="4637"/>
    <cellStyle name="40% - Ênfase3 12 4 8" xfId="4638"/>
    <cellStyle name="40% - Ênfase3 12 4 9" xfId="4639"/>
    <cellStyle name="40% - Ênfase3 12 5" xfId="4640"/>
    <cellStyle name="40% - Ênfase3 12 6" xfId="4641"/>
    <cellStyle name="40% - Ênfase3 12 7" xfId="4642"/>
    <cellStyle name="40% - Ênfase3 12 8" xfId="4643"/>
    <cellStyle name="40% - Ênfase3 12 9" xfId="4644"/>
    <cellStyle name="40% - Ênfase3 13" xfId="4645"/>
    <cellStyle name="40% - Ênfase3 13 10" xfId="4646"/>
    <cellStyle name="40% - Ênfase3 13 11" xfId="4647"/>
    <cellStyle name="40% - Ênfase3 13 12" xfId="4648"/>
    <cellStyle name="40% - Ênfase3 13 13" xfId="4649"/>
    <cellStyle name="40% - Ênfase3 13 14" xfId="4650"/>
    <cellStyle name="40% - Ênfase3 13 15" xfId="4651"/>
    <cellStyle name="40% - Ênfase3 13 2" xfId="4652"/>
    <cellStyle name="40% - Ênfase3 13 3" xfId="4653"/>
    <cellStyle name="40% - Ênfase3 13 3 10" xfId="4654"/>
    <cellStyle name="40% - Ênfase3 13 3 11" xfId="4655"/>
    <cellStyle name="40% - Ênfase3 13 3 12" xfId="4656"/>
    <cellStyle name="40% - Ênfase3 13 3 13" xfId="4657"/>
    <cellStyle name="40% - Ênfase3 13 3 2" xfId="4658"/>
    <cellStyle name="40% - Ênfase3 13 3 2 10" xfId="4659"/>
    <cellStyle name="40% - Ênfase3 13 3 2 11" xfId="4660"/>
    <cellStyle name="40% - Ênfase3 13 3 2 12" xfId="4661"/>
    <cellStyle name="40% - Ênfase3 13 3 2 2" xfId="4662"/>
    <cellStyle name="40% - Ênfase3 13 3 2 3" xfId="4663"/>
    <cellStyle name="40% - Ênfase3 13 3 2 4" xfId="4664"/>
    <cellStyle name="40% - Ênfase3 13 3 2 5" xfId="4665"/>
    <cellStyle name="40% - Ênfase3 13 3 2 6" xfId="4666"/>
    <cellStyle name="40% - Ênfase3 13 3 2 7" xfId="4667"/>
    <cellStyle name="40% - Ênfase3 13 3 2 8" xfId="4668"/>
    <cellStyle name="40% - Ênfase3 13 3 2 9" xfId="4669"/>
    <cellStyle name="40% - Ênfase3 13 3 3" xfId="4670"/>
    <cellStyle name="40% - Ênfase3 13 3 4" xfId="4671"/>
    <cellStyle name="40% - Ênfase3 13 3 5" xfId="4672"/>
    <cellStyle name="40% - Ênfase3 13 3 6" xfId="4673"/>
    <cellStyle name="40% - Ênfase3 13 3 7" xfId="4674"/>
    <cellStyle name="40% - Ênfase3 13 3 8" xfId="4675"/>
    <cellStyle name="40% - Ênfase3 13 3 9" xfId="4676"/>
    <cellStyle name="40% - Ênfase3 13 4" xfId="4677"/>
    <cellStyle name="40% - Ênfase3 13 4 10" xfId="4678"/>
    <cellStyle name="40% - Ênfase3 13 4 11" xfId="4679"/>
    <cellStyle name="40% - Ênfase3 13 4 12" xfId="4680"/>
    <cellStyle name="40% - Ênfase3 13 4 2" xfId="4681"/>
    <cellStyle name="40% - Ênfase3 13 4 3" xfId="4682"/>
    <cellStyle name="40% - Ênfase3 13 4 4" xfId="4683"/>
    <cellStyle name="40% - Ênfase3 13 4 5" xfId="4684"/>
    <cellStyle name="40% - Ênfase3 13 4 6" xfId="4685"/>
    <cellStyle name="40% - Ênfase3 13 4 7" xfId="4686"/>
    <cellStyle name="40% - Ênfase3 13 4 8" xfId="4687"/>
    <cellStyle name="40% - Ênfase3 13 4 9" xfId="4688"/>
    <cellStyle name="40% - Ênfase3 13 5" xfId="4689"/>
    <cellStyle name="40% - Ênfase3 13 6" xfId="4690"/>
    <cellStyle name="40% - Ênfase3 13 7" xfId="4691"/>
    <cellStyle name="40% - Ênfase3 13 8" xfId="4692"/>
    <cellStyle name="40% - Ênfase3 13 9" xfId="4693"/>
    <cellStyle name="40% - Ênfase3 14 2" xfId="4694"/>
    <cellStyle name="40% - Ênfase3 15 2" xfId="4695"/>
    <cellStyle name="40% - Ênfase3 16 2" xfId="4696"/>
    <cellStyle name="40% - Ênfase3 17 2" xfId="4697"/>
    <cellStyle name="40% - Ênfase3 2" xfId="4698"/>
    <cellStyle name="40% - Ênfase3 2 2" xfId="4699"/>
    <cellStyle name="40% - Ênfase3 2 2 2" xfId="4700"/>
    <cellStyle name="40% - Ênfase3 2 3" xfId="4701"/>
    <cellStyle name="40% - Ênfase3 2 3 2" xfId="4702"/>
    <cellStyle name="40% - Ênfase3 2 4" xfId="4703"/>
    <cellStyle name="40% - Ênfase3 2 5" xfId="4704"/>
    <cellStyle name="40% - Ênfase3 2 5 10" xfId="4705"/>
    <cellStyle name="40% - Ênfase3 2 5 11" xfId="4706"/>
    <cellStyle name="40% - Ênfase3 2 5 12" xfId="4707"/>
    <cellStyle name="40% - Ênfase3 2 5 13" xfId="4708"/>
    <cellStyle name="40% - Ênfase3 2 5 14" xfId="4709"/>
    <cellStyle name="40% - Ênfase3 2 5 2" xfId="4710"/>
    <cellStyle name="40% - Ênfase3 2 5 2 10" xfId="4711"/>
    <cellStyle name="40% - Ênfase3 2 5 2 11" xfId="4712"/>
    <cellStyle name="40% - Ênfase3 2 5 2 12" xfId="4713"/>
    <cellStyle name="40% - Ênfase3 2 5 2 13" xfId="4714"/>
    <cellStyle name="40% - Ênfase3 2 5 2 2" xfId="4715"/>
    <cellStyle name="40% - Ênfase3 2 5 2 2 10" xfId="4716"/>
    <cellStyle name="40% - Ênfase3 2 5 2 2 11" xfId="4717"/>
    <cellStyle name="40% - Ênfase3 2 5 2 2 12" xfId="4718"/>
    <cellStyle name="40% - Ênfase3 2 5 2 2 2" xfId="4719"/>
    <cellStyle name="40% - Ênfase3 2 5 2 2 3" xfId="4720"/>
    <cellStyle name="40% - Ênfase3 2 5 2 2 4" xfId="4721"/>
    <cellStyle name="40% - Ênfase3 2 5 2 2 5" xfId="4722"/>
    <cellStyle name="40% - Ênfase3 2 5 2 2 6" xfId="4723"/>
    <cellStyle name="40% - Ênfase3 2 5 2 2 7" xfId="4724"/>
    <cellStyle name="40% - Ênfase3 2 5 2 2 8" xfId="4725"/>
    <cellStyle name="40% - Ênfase3 2 5 2 2 9" xfId="4726"/>
    <cellStyle name="40% - Ênfase3 2 5 2 3" xfId="4727"/>
    <cellStyle name="40% - Ênfase3 2 5 2 4" xfId="4728"/>
    <cellStyle name="40% - Ênfase3 2 5 2 5" xfId="4729"/>
    <cellStyle name="40% - Ênfase3 2 5 2 6" xfId="4730"/>
    <cellStyle name="40% - Ênfase3 2 5 2 7" xfId="4731"/>
    <cellStyle name="40% - Ênfase3 2 5 2 8" xfId="4732"/>
    <cellStyle name="40% - Ênfase3 2 5 2 9" xfId="4733"/>
    <cellStyle name="40% - Ênfase3 2 5 3" xfId="4734"/>
    <cellStyle name="40% - Ênfase3 2 5 3 10" xfId="4735"/>
    <cellStyle name="40% - Ênfase3 2 5 3 11" xfId="4736"/>
    <cellStyle name="40% - Ênfase3 2 5 3 12" xfId="4737"/>
    <cellStyle name="40% - Ênfase3 2 5 3 2" xfId="4738"/>
    <cellStyle name="40% - Ênfase3 2 5 3 3" xfId="4739"/>
    <cellStyle name="40% - Ênfase3 2 5 3 4" xfId="4740"/>
    <cellStyle name="40% - Ênfase3 2 5 3 5" xfId="4741"/>
    <cellStyle name="40% - Ênfase3 2 5 3 6" xfId="4742"/>
    <cellStyle name="40% - Ênfase3 2 5 3 7" xfId="4743"/>
    <cellStyle name="40% - Ênfase3 2 5 3 8" xfId="4744"/>
    <cellStyle name="40% - Ênfase3 2 5 3 9" xfId="4745"/>
    <cellStyle name="40% - Ênfase3 2 5 4" xfId="4746"/>
    <cellStyle name="40% - Ênfase3 2 5 5" xfId="4747"/>
    <cellStyle name="40% - Ênfase3 2 5 6" xfId="4748"/>
    <cellStyle name="40% - Ênfase3 2 5 7" xfId="4749"/>
    <cellStyle name="40% - Ênfase3 2 5 8" xfId="4750"/>
    <cellStyle name="40% - Ênfase3 2 5 9" xfId="4751"/>
    <cellStyle name="40% - Ênfase3 3" xfId="4752"/>
    <cellStyle name="40% - Ênfase3 3 2" xfId="4753"/>
    <cellStyle name="40% - Ênfase3 3 2 10" xfId="4754"/>
    <cellStyle name="40% - Ênfase3 3 2 11" xfId="4755"/>
    <cellStyle name="40% - Ênfase3 3 2 12" xfId="4756"/>
    <cellStyle name="40% - Ênfase3 3 2 13" xfId="4757"/>
    <cellStyle name="40% - Ênfase3 3 2 14" xfId="4758"/>
    <cellStyle name="40% - Ênfase3 3 2 15" xfId="4759"/>
    <cellStyle name="40% - Ênfase3 3 2 2" xfId="4760"/>
    <cellStyle name="40% - Ênfase3 3 2 3" xfId="4761"/>
    <cellStyle name="40% - Ênfase3 3 2 3 10" xfId="4762"/>
    <cellStyle name="40% - Ênfase3 3 2 3 11" xfId="4763"/>
    <cellStyle name="40% - Ênfase3 3 2 3 12" xfId="4764"/>
    <cellStyle name="40% - Ênfase3 3 2 3 13" xfId="4765"/>
    <cellStyle name="40% - Ênfase3 3 2 3 2" xfId="4766"/>
    <cellStyle name="40% - Ênfase3 3 2 3 2 10" xfId="4767"/>
    <cellStyle name="40% - Ênfase3 3 2 3 2 11" xfId="4768"/>
    <cellStyle name="40% - Ênfase3 3 2 3 2 12" xfId="4769"/>
    <cellStyle name="40% - Ênfase3 3 2 3 2 2" xfId="4770"/>
    <cellStyle name="40% - Ênfase3 3 2 3 2 3" xfId="4771"/>
    <cellStyle name="40% - Ênfase3 3 2 3 2 4" xfId="4772"/>
    <cellStyle name="40% - Ênfase3 3 2 3 2 5" xfId="4773"/>
    <cellStyle name="40% - Ênfase3 3 2 3 2 6" xfId="4774"/>
    <cellStyle name="40% - Ênfase3 3 2 3 2 7" xfId="4775"/>
    <cellStyle name="40% - Ênfase3 3 2 3 2 8" xfId="4776"/>
    <cellStyle name="40% - Ênfase3 3 2 3 2 9" xfId="4777"/>
    <cellStyle name="40% - Ênfase3 3 2 3 3" xfId="4778"/>
    <cellStyle name="40% - Ênfase3 3 2 3 4" xfId="4779"/>
    <cellStyle name="40% - Ênfase3 3 2 3 5" xfId="4780"/>
    <cellStyle name="40% - Ênfase3 3 2 3 6" xfId="4781"/>
    <cellStyle name="40% - Ênfase3 3 2 3 7" xfId="4782"/>
    <cellStyle name="40% - Ênfase3 3 2 3 8" xfId="4783"/>
    <cellStyle name="40% - Ênfase3 3 2 3 9" xfId="4784"/>
    <cellStyle name="40% - Ênfase3 3 2 4" xfId="4785"/>
    <cellStyle name="40% - Ênfase3 3 2 4 10" xfId="4786"/>
    <cellStyle name="40% - Ênfase3 3 2 4 11" xfId="4787"/>
    <cellStyle name="40% - Ênfase3 3 2 4 12" xfId="4788"/>
    <cellStyle name="40% - Ênfase3 3 2 4 2" xfId="4789"/>
    <cellStyle name="40% - Ênfase3 3 2 4 3" xfId="4790"/>
    <cellStyle name="40% - Ênfase3 3 2 4 4" xfId="4791"/>
    <cellStyle name="40% - Ênfase3 3 2 4 5" xfId="4792"/>
    <cellStyle name="40% - Ênfase3 3 2 4 6" xfId="4793"/>
    <cellStyle name="40% - Ênfase3 3 2 4 7" xfId="4794"/>
    <cellStyle name="40% - Ênfase3 3 2 4 8" xfId="4795"/>
    <cellStyle name="40% - Ênfase3 3 2 4 9" xfId="4796"/>
    <cellStyle name="40% - Ênfase3 3 2 5" xfId="4797"/>
    <cellStyle name="40% - Ênfase3 3 2 6" xfId="4798"/>
    <cellStyle name="40% - Ênfase3 3 2 7" xfId="4799"/>
    <cellStyle name="40% - Ênfase3 3 2 8" xfId="4800"/>
    <cellStyle name="40% - Ênfase3 3 2 9" xfId="4801"/>
    <cellStyle name="40% - Ênfase3 3 3" xfId="4802"/>
    <cellStyle name="40% - Ênfase3 3 4" xfId="4803"/>
    <cellStyle name="40% - Ênfase3 3 4 10" xfId="4804"/>
    <cellStyle name="40% - Ênfase3 3 4 11" xfId="4805"/>
    <cellStyle name="40% - Ênfase3 3 4 12" xfId="4806"/>
    <cellStyle name="40% - Ênfase3 3 4 13" xfId="4807"/>
    <cellStyle name="40% - Ênfase3 3 4 14" xfId="4808"/>
    <cellStyle name="40% - Ênfase3 3 4 2" xfId="4809"/>
    <cellStyle name="40% - Ênfase3 3 4 2 10" xfId="4810"/>
    <cellStyle name="40% - Ênfase3 3 4 2 11" xfId="4811"/>
    <cellStyle name="40% - Ênfase3 3 4 2 12" xfId="4812"/>
    <cellStyle name="40% - Ênfase3 3 4 2 13" xfId="4813"/>
    <cellStyle name="40% - Ênfase3 3 4 2 2" xfId="4814"/>
    <cellStyle name="40% - Ênfase3 3 4 2 2 10" xfId="4815"/>
    <cellStyle name="40% - Ênfase3 3 4 2 2 11" xfId="4816"/>
    <cellStyle name="40% - Ênfase3 3 4 2 2 12" xfId="4817"/>
    <cellStyle name="40% - Ênfase3 3 4 2 2 2" xfId="4818"/>
    <cellStyle name="40% - Ênfase3 3 4 2 2 3" xfId="4819"/>
    <cellStyle name="40% - Ênfase3 3 4 2 2 4" xfId="4820"/>
    <cellStyle name="40% - Ênfase3 3 4 2 2 5" xfId="4821"/>
    <cellStyle name="40% - Ênfase3 3 4 2 2 6" xfId="4822"/>
    <cellStyle name="40% - Ênfase3 3 4 2 2 7" xfId="4823"/>
    <cellStyle name="40% - Ênfase3 3 4 2 2 8" xfId="4824"/>
    <cellStyle name="40% - Ênfase3 3 4 2 2 9" xfId="4825"/>
    <cellStyle name="40% - Ênfase3 3 4 2 3" xfId="4826"/>
    <cellStyle name="40% - Ênfase3 3 4 2 4" xfId="4827"/>
    <cellStyle name="40% - Ênfase3 3 4 2 5" xfId="4828"/>
    <cellStyle name="40% - Ênfase3 3 4 2 6" xfId="4829"/>
    <cellStyle name="40% - Ênfase3 3 4 2 7" xfId="4830"/>
    <cellStyle name="40% - Ênfase3 3 4 2 8" xfId="4831"/>
    <cellStyle name="40% - Ênfase3 3 4 2 9" xfId="4832"/>
    <cellStyle name="40% - Ênfase3 3 4 3" xfId="4833"/>
    <cellStyle name="40% - Ênfase3 3 4 3 10" xfId="4834"/>
    <cellStyle name="40% - Ênfase3 3 4 3 11" xfId="4835"/>
    <cellStyle name="40% - Ênfase3 3 4 3 12" xfId="4836"/>
    <cellStyle name="40% - Ênfase3 3 4 3 2" xfId="4837"/>
    <cellStyle name="40% - Ênfase3 3 4 3 3" xfId="4838"/>
    <cellStyle name="40% - Ênfase3 3 4 3 4" xfId="4839"/>
    <cellStyle name="40% - Ênfase3 3 4 3 5" xfId="4840"/>
    <cellStyle name="40% - Ênfase3 3 4 3 6" xfId="4841"/>
    <cellStyle name="40% - Ênfase3 3 4 3 7" xfId="4842"/>
    <cellStyle name="40% - Ênfase3 3 4 3 8" xfId="4843"/>
    <cellStyle name="40% - Ênfase3 3 4 3 9" xfId="4844"/>
    <cellStyle name="40% - Ênfase3 3 4 4" xfId="4845"/>
    <cellStyle name="40% - Ênfase3 3 4 5" xfId="4846"/>
    <cellStyle name="40% - Ênfase3 3 4 6" xfId="4847"/>
    <cellStyle name="40% - Ênfase3 3 4 7" xfId="4848"/>
    <cellStyle name="40% - Ênfase3 3 4 8" xfId="4849"/>
    <cellStyle name="40% - Ênfase3 3 4 9" xfId="4850"/>
    <cellStyle name="40% - Ênfase3 4" xfId="4851"/>
    <cellStyle name="40% - Ênfase3 4 2" xfId="4852"/>
    <cellStyle name="40% - Ênfase3 4 3" xfId="4853"/>
    <cellStyle name="40% - Ênfase3 4 4" xfId="4854"/>
    <cellStyle name="40% - Ênfase3 4 4 10" xfId="4855"/>
    <cellStyle name="40% - Ênfase3 4 4 11" xfId="4856"/>
    <cellStyle name="40% - Ênfase3 4 4 12" xfId="4857"/>
    <cellStyle name="40% - Ênfase3 4 4 13" xfId="4858"/>
    <cellStyle name="40% - Ênfase3 4 4 14" xfId="4859"/>
    <cellStyle name="40% - Ênfase3 4 4 2" xfId="4860"/>
    <cellStyle name="40% - Ênfase3 4 4 2 10" xfId="4861"/>
    <cellStyle name="40% - Ênfase3 4 4 2 11" xfId="4862"/>
    <cellStyle name="40% - Ênfase3 4 4 2 12" xfId="4863"/>
    <cellStyle name="40% - Ênfase3 4 4 2 13" xfId="4864"/>
    <cellStyle name="40% - Ênfase3 4 4 2 2" xfId="4865"/>
    <cellStyle name="40% - Ênfase3 4 4 2 2 10" xfId="4866"/>
    <cellStyle name="40% - Ênfase3 4 4 2 2 11" xfId="4867"/>
    <cellStyle name="40% - Ênfase3 4 4 2 2 12" xfId="4868"/>
    <cellStyle name="40% - Ênfase3 4 4 2 2 2" xfId="4869"/>
    <cellStyle name="40% - Ênfase3 4 4 2 2 3" xfId="4870"/>
    <cellStyle name="40% - Ênfase3 4 4 2 2 4" xfId="4871"/>
    <cellStyle name="40% - Ênfase3 4 4 2 2 5" xfId="4872"/>
    <cellStyle name="40% - Ênfase3 4 4 2 2 6" xfId="4873"/>
    <cellStyle name="40% - Ênfase3 4 4 2 2 7" xfId="4874"/>
    <cellStyle name="40% - Ênfase3 4 4 2 2 8" xfId="4875"/>
    <cellStyle name="40% - Ênfase3 4 4 2 2 9" xfId="4876"/>
    <cellStyle name="40% - Ênfase3 4 4 2 3" xfId="4877"/>
    <cellStyle name="40% - Ênfase3 4 4 2 4" xfId="4878"/>
    <cellStyle name="40% - Ênfase3 4 4 2 5" xfId="4879"/>
    <cellStyle name="40% - Ênfase3 4 4 2 6" xfId="4880"/>
    <cellStyle name="40% - Ênfase3 4 4 2 7" xfId="4881"/>
    <cellStyle name="40% - Ênfase3 4 4 2 8" xfId="4882"/>
    <cellStyle name="40% - Ênfase3 4 4 2 9" xfId="4883"/>
    <cellStyle name="40% - Ênfase3 4 4 3" xfId="4884"/>
    <cellStyle name="40% - Ênfase3 4 4 3 10" xfId="4885"/>
    <cellStyle name="40% - Ênfase3 4 4 3 11" xfId="4886"/>
    <cellStyle name="40% - Ênfase3 4 4 3 12" xfId="4887"/>
    <cellStyle name="40% - Ênfase3 4 4 3 2" xfId="4888"/>
    <cellStyle name="40% - Ênfase3 4 4 3 3" xfId="4889"/>
    <cellStyle name="40% - Ênfase3 4 4 3 4" xfId="4890"/>
    <cellStyle name="40% - Ênfase3 4 4 3 5" xfId="4891"/>
    <cellStyle name="40% - Ênfase3 4 4 3 6" xfId="4892"/>
    <cellStyle name="40% - Ênfase3 4 4 3 7" xfId="4893"/>
    <cellStyle name="40% - Ênfase3 4 4 3 8" xfId="4894"/>
    <cellStyle name="40% - Ênfase3 4 4 3 9" xfId="4895"/>
    <cellStyle name="40% - Ênfase3 4 4 4" xfId="4896"/>
    <cellStyle name="40% - Ênfase3 4 4 5" xfId="4897"/>
    <cellStyle name="40% - Ênfase3 4 4 6" xfId="4898"/>
    <cellStyle name="40% - Ênfase3 4 4 7" xfId="4899"/>
    <cellStyle name="40% - Ênfase3 4 4 8" xfId="4900"/>
    <cellStyle name="40% - Ênfase3 4 4 9" xfId="4901"/>
    <cellStyle name="40% - Ênfase3 5" xfId="4902"/>
    <cellStyle name="40% - Ênfase3 5 2" xfId="4903"/>
    <cellStyle name="40% - Ênfase3 5 3" xfId="4904"/>
    <cellStyle name="40% - Ênfase3 5 4" xfId="4905"/>
    <cellStyle name="40% - Ênfase3 5 4 10" xfId="4906"/>
    <cellStyle name="40% - Ênfase3 5 4 11" xfId="4907"/>
    <cellStyle name="40% - Ênfase3 5 4 12" xfId="4908"/>
    <cellStyle name="40% - Ênfase3 5 4 13" xfId="4909"/>
    <cellStyle name="40% - Ênfase3 5 4 14" xfId="4910"/>
    <cellStyle name="40% - Ênfase3 5 4 2" xfId="4911"/>
    <cellStyle name="40% - Ênfase3 5 4 2 10" xfId="4912"/>
    <cellStyle name="40% - Ênfase3 5 4 2 11" xfId="4913"/>
    <cellStyle name="40% - Ênfase3 5 4 2 12" xfId="4914"/>
    <cellStyle name="40% - Ênfase3 5 4 2 13" xfId="4915"/>
    <cellStyle name="40% - Ênfase3 5 4 2 2" xfId="4916"/>
    <cellStyle name="40% - Ênfase3 5 4 2 2 10" xfId="4917"/>
    <cellStyle name="40% - Ênfase3 5 4 2 2 11" xfId="4918"/>
    <cellStyle name="40% - Ênfase3 5 4 2 2 12" xfId="4919"/>
    <cellStyle name="40% - Ênfase3 5 4 2 2 2" xfId="4920"/>
    <cellStyle name="40% - Ênfase3 5 4 2 2 3" xfId="4921"/>
    <cellStyle name="40% - Ênfase3 5 4 2 2 4" xfId="4922"/>
    <cellStyle name="40% - Ênfase3 5 4 2 2 5" xfId="4923"/>
    <cellStyle name="40% - Ênfase3 5 4 2 2 6" xfId="4924"/>
    <cellStyle name="40% - Ênfase3 5 4 2 2 7" xfId="4925"/>
    <cellStyle name="40% - Ênfase3 5 4 2 2 8" xfId="4926"/>
    <cellStyle name="40% - Ênfase3 5 4 2 2 9" xfId="4927"/>
    <cellStyle name="40% - Ênfase3 5 4 2 3" xfId="4928"/>
    <cellStyle name="40% - Ênfase3 5 4 2 4" xfId="4929"/>
    <cellStyle name="40% - Ênfase3 5 4 2 5" xfId="4930"/>
    <cellStyle name="40% - Ênfase3 5 4 2 6" xfId="4931"/>
    <cellStyle name="40% - Ênfase3 5 4 2 7" xfId="4932"/>
    <cellStyle name="40% - Ênfase3 5 4 2 8" xfId="4933"/>
    <cellStyle name="40% - Ênfase3 5 4 2 9" xfId="4934"/>
    <cellStyle name="40% - Ênfase3 5 4 3" xfId="4935"/>
    <cellStyle name="40% - Ênfase3 5 4 3 10" xfId="4936"/>
    <cellStyle name="40% - Ênfase3 5 4 3 11" xfId="4937"/>
    <cellStyle name="40% - Ênfase3 5 4 3 12" xfId="4938"/>
    <cellStyle name="40% - Ênfase3 5 4 3 2" xfId="4939"/>
    <cellStyle name="40% - Ênfase3 5 4 3 3" xfId="4940"/>
    <cellStyle name="40% - Ênfase3 5 4 3 4" xfId="4941"/>
    <cellStyle name="40% - Ênfase3 5 4 3 5" xfId="4942"/>
    <cellStyle name="40% - Ênfase3 5 4 3 6" xfId="4943"/>
    <cellStyle name="40% - Ênfase3 5 4 3 7" xfId="4944"/>
    <cellStyle name="40% - Ênfase3 5 4 3 8" xfId="4945"/>
    <cellStyle name="40% - Ênfase3 5 4 3 9" xfId="4946"/>
    <cellStyle name="40% - Ênfase3 5 4 4" xfId="4947"/>
    <cellStyle name="40% - Ênfase3 5 4 5" xfId="4948"/>
    <cellStyle name="40% - Ênfase3 5 4 6" xfId="4949"/>
    <cellStyle name="40% - Ênfase3 5 4 7" xfId="4950"/>
    <cellStyle name="40% - Ênfase3 5 4 8" xfId="4951"/>
    <cellStyle name="40% - Ênfase3 5 4 9" xfId="4952"/>
    <cellStyle name="40% - Ênfase3 6" xfId="4953"/>
    <cellStyle name="40% - Ênfase3 6 2" xfId="4954"/>
    <cellStyle name="40% - Ênfase3 6 3" xfId="4955"/>
    <cellStyle name="40% - Ênfase3 6 4" xfId="4956"/>
    <cellStyle name="40% - Ênfase3 6 4 10" xfId="4957"/>
    <cellStyle name="40% - Ênfase3 6 4 11" xfId="4958"/>
    <cellStyle name="40% - Ênfase3 6 4 12" xfId="4959"/>
    <cellStyle name="40% - Ênfase3 6 4 13" xfId="4960"/>
    <cellStyle name="40% - Ênfase3 6 4 14" xfId="4961"/>
    <cellStyle name="40% - Ênfase3 6 4 2" xfId="4962"/>
    <cellStyle name="40% - Ênfase3 6 4 2 10" xfId="4963"/>
    <cellStyle name="40% - Ênfase3 6 4 2 11" xfId="4964"/>
    <cellStyle name="40% - Ênfase3 6 4 2 12" xfId="4965"/>
    <cellStyle name="40% - Ênfase3 6 4 2 13" xfId="4966"/>
    <cellStyle name="40% - Ênfase3 6 4 2 2" xfId="4967"/>
    <cellStyle name="40% - Ênfase3 6 4 2 2 10" xfId="4968"/>
    <cellStyle name="40% - Ênfase3 6 4 2 2 11" xfId="4969"/>
    <cellStyle name="40% - Ênfase3 6 4 2 2 12" xfId="4970"/>
    <cellStyle name="40% - Ênfase3 6 4 2 2 2" xfId="4971"/>
    <cellStyle name="40% - Ênfase3 6 4 2 2 3" xfId="4972"/>
    <cellStyle name="40% - Ênfase3 6 4 2 2 4" xfId="4973"/>
    <cellStyle name="40% - Ênfase3 6 4 2 2 5" xfId="4974"/>
    <cellStyle name="40% - Ênfase3 6 4 2 2 6" xfId="4975"/>
    <cellStyle name="40% - Ênfase3 6 4 2 2 7" xfId="4976"/>
    <cellStyle name="40% - Ênfase3 6 4 2 2 8" xfId="4977"/>
    <cellStyle name="40% - Ênfase3 6 4 2 2 9" xfId="4978"/>
    <cellStyle name="40% - Ênfase3 6 4 2 3" xfId="4979"/>
    <cellStyle name="40% - Ênfase3 6 4 2 4" xfId="4980"/>
    <cellStyle name="40% - Ênfase3 6 4 2 5" xfId="4981"/>
    <cellStyle name="40% - Ênfase3 6 4 2 6" xfId="4982"/>
    <cellStyle name="40% - Ênfase3 6 4 2 7" xfId="4983"/>
    <cellStyle name="40% - Ênfase3 6 4 2 8" xfId="4984"/>
    <cellStyle name="40% - Ênfase3 6 4 2 9" xfId="4985"/>
    <cellStyle name="40% - Ênfase3 6 4 3" xfId="4986"/>
    <cellStyle name="40% - Ênfase3 6 4 3 10" xfId="4987"/>
    <cellStyle name="40% - Ênfase3 6 4 3 11" xfId="4988"/>
    <cellStyle name="40% - Ênfase3 6 4 3 12" xfId="4989"/>
    <cellStyle name="40% - Ênfase3 6 4 3 2" xfId="4990"/>
    <cellStyle name="40% - Ênfase3 6 4 3 3" xfId="4991"/>
    <cellStyle name="40% - Ênfase3 6 4 3 4" xfId="4992"/>
    <cellStyle name="40% - Ênfase3 6 4 3 5" xfId="4993"/>
    <cellStyle name="40% - Ênfase3 6 4 3 6" xfId="4994"/>
    <cellStyle name="40% - Ênfase3 6 4 3 7" xfId="4995"/>
    <cellStyle name="40% - Ênfase3 6 4 3 8" xfId="4996"/>
    <cellStyle name="40% - Ênfase3 6 4 3 9" xfId="4997"/>
    <cellStyle name="40% - Ênfase3 6 4 4" xfId="4998"/>
    <cellStyle name="40% - Ênfase3 6 4 5" xfId="4999"/>
    <cellStyle name="40% - Ênfase3 6 4 6" xfId="5000"/>
    <cellStyle name="40% - Ênfase3 6 4 7" xfId="5001"/>
    <cellStyle name="40% - Ênfase3 6 4 8" xfId="5002"/>
    <cellStyle name="40% - Ênfase3 6 4 9" xfId="5003"/>
    <cellStyle name="40% - Ênfase3 7" xfId="5004"/>
    <cellStyle name="40% - Ênfase3 7 10" xfId="5005"/>
    <cellStyle name="40% - Ênfase3 7 11" xfId="5006"/>
    <cellStyle name="40% - Ênfase3 7 12" xfId="5007"/>
    <cellStyle name="40% - Ênfase3 7 13" xfId="5008"/>
    <cellStyle name="40% - Ênfase3 7 14" xfId="5009"/>
    <cellStyle name="40% - Ênfase3 7 15" xfId="5010"/>
    <cellStyle name="40% - Ênfase3 7 16" xfId="5011"/>
    <cellStyle name="40% - Ênfase3 7 2" xfId="5012"/>
    <cellStyle name="40% - Ênfase3 7 3" xfId="5013"/>
    <cellStyle name="40% - Ênfase3 7 4" xfId="5014"/>
    <cellStyle name="40% - Ênfase3 7 4 10" xfId="5015"/>
    <cellStyle name="40% - Ênfase3 7 4 11" xfId="5016"/>
    <cellStyle name="40% - Ênfase3 7 4 12" xfId="5017"/>
    <cellStyle name="40% - Ênfase3 7 4 13" xfId="5018"/>
    <cellStyle name="40% - Ênfase3 7 4 2" xfId="5019"/>
    <cellStyle name="40% - Ênfase3 7 4 2 10" xfId="5020"/>
    <cellStyle name="40% - Ênfase3 7 4 2 11" xfId="5021"/>
    <cellStyle name="40% - Ênfase3 7 4 2 12" xfId="5022"/>
    <cellStyle name="40% - Ênfase3 7 4 2 2" xfId="5023"/>
    <cellStyle name="40% - Ênfase3 7 4 2 3" xfId="5024"/>
    <cellStyle name="40% - Ênfase3 7 4 2 4" xfId="5025"/>
    <cellStyle name="40% - Ênfase3 7 4 2 5" xfId="5026"/>
    <cellStyle name="40% - Ênfase3 7 4 2 6" xfId="5027"/>
    <cellStyle name="40% - Ênfase3 7 4 2 7" xfId="5028"/>
    <cellStyle name="40% - Ênfase3 7 4 2 8" xfId="5029"/>
    <cellStyle name="40% - Ênfase3 7 4 2 9" xfId="5030"/>
    <cellStyle name="40% - Ênfase3 7 4 3" xfId="5031"/>
    <cellStyle name="40% - Ênfase3 7 4 4" xfId="5032"/>
    <cellStyle name="40% - Ênfase3 7 4 5" xfId="5033"/>
    <cellStyle name="40% - Ênfase3 7 4 6" xfId="5034"/>
    <cellStyle name="40% - Ênfase3 7 4 7" xfId="5035"/>
    <cellStyle name="40% - Ênfase3 7 4 8" xfId="5036"/>
    <cellStyle name="40% - Ênfase3 7 4 9" xfId="5037"/>
    <cellStyle name="40% - Ênfase3 7 5" xfId="5038"/>
    <cellStyle name="40% - Ênfase3 7 5 10" xfId="5039"/>
    <cellStyle name="40% - Ênfase3 7 5 11" xfId="5040"/>
    <cellStyle name="40% - Ênfase3 7 5 12" xfId="5041"/>
    <cellStyle name="40% - Ênfase3 7 5 2" xfId="5042"/>
    <cellStyle name="40% - Ênfase3 7 5 3" xfId="5043"/>
    <cellStyle name="40% - Ênfase3 7 5 4" xfId="5044"/>
    <cellStyle name="40% - Ênfase3 7 5 5" xfId="5045"/>
    <cellStyle name="40% - Ênfase3 7 5 6" xfId="5046"/>
    <cellStyle name="40% - Ênfase3 7 5 7" xfId="5047"/>
    <cellStyle name="40% - Ênfase3 7 5 8" xfId="5048"/>
    <cellStyle name="40% - Ênfase3 7 5 9" xfId="5049"/>
    <cellStyle name="40% - Ênfase3 7 6" xfId="5050"/>
    <cellStyle name="40% - Ênfase3 7 7" xfId="5051"/>
    <cellStyle name="40% - Ênfase3 7 8" xfId="5052"/>
    <cellStyle name="40% - Ênfase3 7 9" xfId="5053"/>
    <cellStyle name="40% - Ênfase3 8" xfId="5054"/>
    <cellStyle name="40% - Ênfase3 8 2" xfId="5055"/>
    <cellStyle name="40% - Ênfase3 9" xfId="5056"/>
    <cellStyle name="40% - Ênfase3 9 2" xfId="5057"/>
    <cellStyle name="40% - Ênfase4 10" xfId="5058"/>
    <cellStyle name="40% - Ênfase4 10 10" xfId="5059"/>
    <cellStyle name="40% - Ênfase4 10 11" xfId="5060"/>
    <cellStyle name="40% - Ênfase4 10 12" xfId="5061"/>
    <cellStyle name="40% - Ênfase4 10 13" xfId="5062"/>
    <cellStyle name="40% - Ênfase4 10 14" xfId="5063"/>
    <cellStyle name="40% - Ênfase4 10 15" xfId="5064"/>
    <cellStyle name="40% - Ênfase4 10 2" xfId="5065"/>
    <cellStyle name="40% - Ênfase4 10 3" xfId="5066"/>
    <cellStyle name="40% - Ênfase4 10 3 10" xfId="5067"/>
    <cellStyle name="40% - Ênfase4 10 3 11" xfId="5068"/>
    <cellStyle name="40% - Ênfase4 10 3 12" xfId="5069"/>
    <cellStyle name="40% - Ênfase4 10 3 13" xfId="5070"/>
    <cellStyle name="40% - Ênfase4 10 3 2" xfId="5071"/>
    <cellStyle name="40% - Ênfase4 10 3 2 10" xfId="5072"/>
    <cellStyle name="40% - Ênfase4 10 3 2 11" xfId="5073"/>
    <cellStyle name="40% - Ênfase4 10 3 2 12" xfId="5074"/>
    <cellStyle name="40% - Ênfase4 10 3 2 2" xfId="5075"/>
    <cellStyle name="40% - Ênfase4 10 3 2 3" xfId="5076"/>
    <cellStyle name="40% - Ênfase4 10 3 2 4" xfId="5077"/>
    <cellStyle name="40% - Ênfase4 10 3 2 5" xfId="5078"/>
    <cellStyle name="40% - Ênfase4 10 3 2 6" xfId="5079"/>
    <cellStyle name="40% - Ênfase4 10 3 2 7" xfId="5080"/>
    <cellStyle name="40% - Ênfase4 10 3 2 8" xfId="5081"/>
    <cellStyle name="40% - Ênfase4 10 3 2 9" xfId="5082"/>
    <cellStyle name="40% - Ênfase4 10 3 3" xfId="5083"/>
    <cellStyle name="40% - Ênfase4 10 3 4" xfId="5084"/>
    <cellStyle name="40% - Ênfase4 10 3 5" xfId="5085"/>
    <cellStyle name="40% - Ênfase4 10 3 6" xfId="5086"/>
    <cellStyle name="40% - Ênfase4 10 3 7" xfId="5087"/>
    <cellStyle name="40% - Ênfase4 10 3 8" xfId="5088"/>
    <cellStyle name="40% - Ênfase4 10 3 9" xfId="5089"/>
    <cellStyle name="40% - Ênfase4 10 4" xfId="5090"/>
    <cellStyle name="40% - Ênfase4 10 4 10" xfId="5091"/>
    <cellStyle name="40% - Ênfase4 10 4 11" xfId="5092"/>
    <cellStyle name="40% - Ênfase4 10 4 12" xfId="5093"/>
    <cellStyle name="40% - Ênfase4 10 4 2" xfId="5094"/>
    <cellStyle name="40% - Ênfase4 10 4 3" xfId="5095"/>
    <cellStyle name="40% - Ênfase4 10 4 4" xfId="5096"/>
    <cellStyle name="40% - Ênfase4 10 4 5" xfId="5097"/>
    <cellStyle name="40% - Ênfase4 10 4 6" xfId="5098"/>
    <cellStyle name="40% - Ênfase4 10 4 7" xfId="5099"/>
    <cellStyle name="40% - Ênfase4 10 4 8" xfId="5100"/>
    <cellStyle name="40% - Ênfase4 10 4 9" xfId="5101"/>
    <cellStyle name="40% - Ênfase4 10 5" xfId="5102"/>
    <cellStyle name="40% - Ênfase4 10 6" xfId="5103"/>
    <cellStyle name="40% - Ênfase4 10 7" xfId="5104"/>
    <cellStyle name="40% - Ênfase4 10 8" xfId="5105"/>
    <cellStyle name="40% - Ênfase4 10 9" xfId="5106"/>
    <cellStyle name="40% - Ênfase4 11" xfId="5107"/>
    <cellStyle name="40% - Ênfase4 11 10" xfId="5108"/>
    <cellStyle name="40% - Ênfase4 11 11" xfId="5109"/>
    <cellStyle name="40% - Ênfase4 11 12" xfId="5110"/>
    <cellStyle name="40% - Ênfase4 11 13" xfId="5111"/>
    <cellStyle name="40% - Ênfase4 11 14" xfId="5112"/>
    <cellStyle name="40% - Ênfase4 11 15" xfId="5113"/>
    <cellStyle name="40% - Ênfase4 11 2" xfId="5114"/>
    <cellStyle name="40% - Ênfase4 11 3" xfId="5115"/>
    <cellStyle name="40% - Ênfase4 11 3 10" xfId="5116"/>
    <cellStyle name="40% - Ênfase4 11 3 11" xfId="5117"/>
    <cellStyle name="40% - Ênfase4 11 3 12" xfId="5118"/>
    <cellStyle name="40% - Ênfase4 11 3 13" xfId="5119"/>
    <cellStyle name="40% - Ênfase4 11 3 2" xfId="5120"/>
    <cellStyle name="40% - Ênfase4 11 3 2 10" xfId="5121"/>
    <cellStyle name="40% - Ênfase4 11 3 2 11" xfId="5122"/>
    <cellStyle name="40% - Ênfase4 11 3 2 12" xfId="5123"/>
    <cellStyle name="40% - Ênfase4 11 3 2 2" xfId="5124"/>
    <cellStyle name="40% - Ênfase4 11 3 2 3" xfId="5125"/>
    <cellStyle name="40% - Ênfase4 11 3 2 4" xfId="5126"/>
    <cellStyle name="40% - Ênfase4 11 3 2 5" xfId="5127"/>
    <cellStyle name="40% - Ênfase4 11 3 2 6" xfId="5128"/>
    <cellStyle name="40% - Ênfase4 11 3 2 7" xfId="5129"/>
    <cellStyle name="40% - Ênfase4 11 3 2 8" xfId="5130"/>
    <cellStyle name="40% - Ênfase4 11 3 2 9" xfId="5131"/>
    <cellStyle name="40% - Ênfase4 11 3 3" xfId="5132"/>
    <cellStyle name="40% - Ênfase4 11 3 4" xfId="5133"/>
    <cellStyle name="40% - Ênfase4 11 3 5" xfId="5134"/>
    <cellStyle name="40% - Ênfase4 11 3 6" xfId="5135"/>
    <cellStyle name="40% - Ênfase4 11 3 7" xfId="5136"/>
    <cellStyle name="40% - Ênfase4 11 3 8" xfId="5137"/>
    <cellStyle name="40% - Ênfase4 11 3 9" xfId="5138"/>
    <cellStyle name="40% - Ênfase4 11 4" xfId="5139"/>
    <cellStyle name="40% - Ênfase4 11 4 10" xfId="5140"/>
    <cellStyle name="40% - Ênfase4 11 4 11" xfId="5141"/>
    <cellStyle name="40% - Ênfase4 11 4 12" xfId="5142"/>
    <cellStyle name="40% - Ênfase4 11 4 2" xfId="5143"/>
    <cellStyle name="40% - Ênfase4 11 4 3" xfId="5144"/>
    <cellStyle name="40% - Ênfase4 11 4 4" xfId="5145"/>
    <cellStyle name="40% - Ênfase4 11 4 5" xfId="5146"/>
    <cellStyle name="40% - Ênfase4 11 4 6" xfId="5147"/>
    <cellStyle name="40% - Ênfase4 11 4 7" xfId="5148"/>
    <cellStyle name="40% - Ênfase4 11 4 8" xfId="5149"/>
    <cellStyle name="40% - Ênfase4 11 4 9" xfId="5150"/>
    <cellStyle name="40% - Ênfase4 11 5" xfId="5151"/>
    <cellStyle name="40% - Ênfase4 11 6" xfId="5152"/>
    <cellStyle name="40% - Ênfase4 11 7" xfId="5153"/>
    <cellStyle name="40% - Ênfase4 11 8" xfId="5154"/>
    <cellStyle name="40% - Ênfase4 11 9" xfId="5155"/>
    <cellStyle name="40% - Ênfase4 12" xfId="5156"/>
    <cellStyle name="40% - Ênfase4 12 10" xfId="5157"/>
    <cellStyle name="40% - Ênfase4 12 11" xfId="5158"/>
    <cellStyle name="40% - Ênfase4 12 12" xfId="5159"/>
    <cellStyle name="40% - Ênfase4 12 13" xfId="5160"/>
    <cellStyle name="40% - Ênfase4 12 14" xfId="5161"/>
    <cellStyle name="40% - Ênfase4 12 15" xfId="5162"/>
    <cellStyle name="40% - Ênfase4 12 2" xfId="5163"/>
    <cellStyle name="40% - Ênfase4 12 3" xfId="5164"/>
    <cellStyle name="40% - Ênfase4 12 3 10" xfId="5165"/>
    <cellStyle name="40% - Ênfase4 12 3 11" xfId="5166"/>
    <cellStyle name="40% - Ênfase4 12 3 12" xfId="5167"/>
    <cellStyle name="40% - Ênfase4 12 3 13" xfId="5168"/>
    <cellStyle name="40% - Ênfase4 12 3 2" xfId="5169"/>
    <cellStyle name="40% - Ênfase4 12 3 2 10" xfId="5170"/>
    <cellStyle name="40% - Ênfase4 12 3 2 11" xfId="5171"/>
    <cellStyle name="40% - Ênfase4 12 3 2 12" xfId="5172"/>
    <cellStyle name="40% - Ênfase4 12 3 2 2" xfId="5173"/>
    <cellStyle name="40% - Ênfase4 12 3 2 3" xfId="5174"/>
    <cellStyle name="40% - Ênfase4 12 3 2 4" xfId="5175"/>
    <cellStyle name="40% - Ênfase4 12 3 2 5" xfId="5176"/>
    <cellStyle name="40% - Ênfase4 12 3 2 6" xfId="5177"/>
    <cellStyle name="40% - Ênfase4 12 3 2 7" xfId="5178"/>
    <cellStyle name="40% - Ênfase4 12 3 2 8" xfId="5179"/>
    <cellStyle name="40% - Ênfase4 12 3 2 9" xfId="5180"/>
    <cellStyle name="40% - Ênfase4 12 3 3" xfId="5181"/>
    <cellStyle name="40% - Ênfase4 12 3 4" xfId="5182"/>
    <cellStyle name="40% - Ênfase4 12 3 5" xfId="5183"/>
    <cellStyle name="40% - Ênfase4 12 3 6" xfId="5184"/>
    <cellStyle name="40% - Ênfase4 12 3 7" xfId="5185"/>
    <cellStyle name="40% - Ênfase4 12 3 8" xfId="5186"/>
    <cellStyle name="40% - Ênfase4 12 3 9" xfId="5187"/>
    <cellStyle name="40% - Ênfase4 12 4" xfId="5188"/>
    <cellStyle name="40% - Ênfase4 12 4 10" xfId="5189"/>
    <cellStyle name="40% - Ênfase4 12 4 11" xfId="5190"/>
    <cellStyle name="40% - Ênfase4 12 4 12" xfId="5191"/>
    <cellStyle name="40% - Ênfase4 12 4 2" xfId="5192"/>
    <cellStyle name="40% - Ênfase4 12 4 3" xfId="5193"/>
    <cellStyle name="40% - Ênfase4 12 4 4" xfId="5194"/>
    <cellStyle name="40% - Ênfase4 12 4 5" xfId="5195"/>
    <cellStyle name="40% - Ênfase4 12 4 6" xfId="5196"/>
    <cellStyle name="40% - Ênfase4 12 4 7" xfId="5197"/>
    <cellStyle name="40% - Ênfase4 12 4 8" xfId="5198"/>
    <cellStyle name="40% - Ênfase4 12 4 9" xfId="5199"/>
    <cellStyle name="40% - Ênfase4 12 5" xfId="5200"/>
    <cellStyle name="40% - Ênfase4 12 6" xfId="5201"/>
    <cellStyle name="40% - Ênfase4 12 7" xfId="5202"/>
    <cellStyle name="40% - Ênfase4 12 8" xfId="5203"/>
    <cellStyle name="40% - Ênfase4 12 9" xfId="5204"/>
    <cellStyle name="40% - Ênfase4 13" xfId="5205"/>
    <cellStyle name="40% - Ênfase4 13 10" xfId="5206"/>
    <cellStyle name="40% - Ênfase4 13 11" xfId="5207"/>
    <cellStyle name="40% - Ênfase4 13 12" xfId="5208"/>
    <cellStyle name="40% - Ênfase4 13 13" xfId="5209"/>
    <cellStyle name="40% - Ênfase4 13 14" xfId="5210"/>
    <cellStyle name="40% - Ênfase4 13 15" xfId="5211"/>
    <cellStyle name="40% - Ênfase4 13 2" xfId="5212"/>
    <cellStyle name="40% - Ênfase4 13 3" xfId="5213"/>
    <cellStyle name="40% - Ênfase4 13 3 10" xfId="5214"/>
    <cellStyle name="40% - Ênfase4 13 3 11" xfId="5215"/>
    <cellStyle name="40% - Ênfase4 13 3 12" xfId="5216"/>
    <cellStyle name="40% - Ênfase4 13 3 13" xfId="5217"/>
    <cellStyle name="40% - Ênfase4 13 3 2" xfId="5218"/>
    <cellStyle name="40% - Ênfase4 13 3 2 10" xfId="5219"/>
    <cellStyle name="40% - Ênfase4 13 3 2 11" xfId="5220"/>
    <cellStyle name="40% - Ênfase4 13 3 2 12" xfId="5221"/>
    <cellStyle name="40% - Ênfase4 13 3 2 2" xfId="5222"/>
    <cellStyle name="40% - Ênfase4 13 3 2 3" xfId="5223"/>
    <cellStyle name="40% - Ênfase4 13 3 2 4" xfId="5224"/>
    <cellStyle name="40% - Ênfase4 13 3 2 5" xfId="5225"/>
    <cellStyle name="40% - Ênfase4 13 3 2 6" xfId="5226"/>
    <cellStyle name="40% - Ênfase4 13 3 2 7" xfId="5227"/>
    <cellStyle name="40% - Ênfase4 13 3 2 8" xfId="5228"/>
    <cellStyle name="40% - Ênfase4 13 3 2 9" xfId="5229"/>
    <cellStyle name="40% - Ênfase4 13 3 3" xfId="5230"/>
    <cellStyle name="40% - Ênfase4 13 3 4" xfId="5231"/>
    <cellStyle name="40% - Ênfase4 13 3 5" xfId="5232"/>
    <cellStyle name="40% - Ênfase4 13 3 6" xfId="5233"/>
    <cellStyle name="40% - Ênfase4 13 3 7" xfId="5234"/>
    <cellStyle name="40% - Ênfase4 13 3 8" xfId="5235"/>
    <cellStyle name="40% - Ênfase4 13 3 9" xfId="5236"/>
    <cellStyle name="40% - Ênfase4 13 4" xfId="5237"/>
    <cellStyle name="40% - Ênfase4 13 4 10" xfId="5238"/>
    <cellStyle name="40% - Ênfase4 13 4 11" xfId="5239"/>
    <cellStyle name="40% - Ênfase4 13 4 12" xfId="5240"/>
    <cellStyle name="40% - Ênfase4 13 4 2" xfId="5241"/>
    <cellStyle name="40% - Ênfase4 13 4 3" xfId="5242"/>
    <cellStyle name="40% - Ênfase4 13 4 4" xfId="5243"/>
    <cellStyle name="40% - Ênfase4 13 4 5" xfId="5244"/>
    <cellStyle name="40% - Ênfase4 13 4 6" xfId="5245"/>
    <cellStyle name="40% - Ênfase4 13 4 7" xfId="5246"/>
    <cellStyle name="40% - Ênfase4 13 4 8" xfId="5247"/>
    <cellStyle name="40% - Ênfase4 13 4 9" xfId="5248"/>
    <cellStyle name="40% - Ênfase4 13 5" xfId="5249"/>
    <cellStyle name="40% - Ênfase4 13 6" xfId="5250"/>
    <cellStyle name="40% - Ênfase4 13 7" xfId="5251"/>
    <cellStyle name="40% - Ênfase4 13 8" xfId="5252"/>
    <cellStyle name="40% - Ênfase4 13 9" xfId="5253"/>
    <cellStyle name="40% - Ênfase4 14 2" xfId="5254"/>
    <cellStyle name="40% - Ênfase4 15 2" xfId="5255"/>
    <cellStyle name="40% - Ênfase4 16 2" xfId="5256"/>
    <cellStyle name="40% - Ênfase4 17 2" xfId="5257"/>
    <cellStyle name="40% - Ênfase4 2" xfId="5258"/>
    <cellStyle name="40% - Ênfase4 2 2" xfId="5259"/>
    <cellStyle name="40% - Ênfase4 2 2 2" xfId="5260"/>
    <cellStyle name="40% - Ênfase4 2 3" xfId="5261"/>
    <cellStyle name="40% - Ênfase4 2 3 2" xfId="5262"/>
    <cellStyle name="40% - Ênfase4 2 4" xfId="5263"/>
    <cellStyle name="40% - Ênfase4 2 5" xfId="5264"/>
    <cellStyle name="40% - Ênfase4 2 5 10" xfId="5265"/>
    <cellStyle name="40% - Ênfase4 2 5 11" xfId="5266"/>
    <cellStyle name="40% - Ênfase4 2 5 12" xfId="5267"/>
    <cellStyle name="40% - Ênfase4 2 5 13" xfId="5268"/>
    <cellStyle name="40% - Ênfase4 2 5 14" xfId="5269"/>
    <cellStyle name="40% - Ênfase4 2 5 2" xfId="5270"/>
    <cellStyle name="40% - Ênfase4 2 5 2 10" xfId="5271"/>
    <cellStyle name="40% - Ênfase4 2 5 2 11" xfId="5272"/>
    <cellStyle name="40% - Ênfase4 2 5 2 12" xfId="5273"/>
    <cellStyle name="40% - Ênfase4 2 5 2 13" xfId="5274"/>
    <cellStyle name="40% - Ênfase4 2 5 2 2" xfId="5275"/>
    <cellStyle name="40% - Ênfase4 2 5 2 2 10" xfId="5276"/>
    <cellStyle name="40% - Ênfase4 2 5 2 2 11" xfId="5277"/>
    <cellStyle name="40% - Ênfase4 2 5 2 2 12" xfId="5278"/>
    <cellStyle name="40% - Ênfase4 2 5 2 2 2" xfId="5279"/>
    <cellStyle name="40% - Ênfase4 2 5 2 2 3" xfId="5280"/>
    <cellStyle name="40% - Ênfase4 2 5 2 2 4" xfId="5281"/>
    <cellStyle name="40% - Ênfase4 2 5 2 2 5" xfId="5282"/>
    <cellStyle name="40% - Ênfase4 2 5 2 2 6" xfId="5283"/>
    <cellStyle name="40% - Ênfase4 2 5 2 2 7" xfId="5284"/>
    <cellStyle name="40% - Ênfase4 2 5 2 2 8" xfId="5285"/>
    <cellStyle name="40% - Ênfase4 2 5 2 2 9" xfId="5286"/>
    <cellStyle name="40% - Ênfase4 2 5 2 3" xfId="5287"/>
    <cellStyle name="40% - Ênfase4 2 5 2 4" xfId="5288"/>
    <cellStyle name="40% - Ênfase4 2 5 2 5" xfId="5289"/>
    <cellStyle name="40% - Ênfase4 2 5 2 6" xfId="5290"/>
    <cellStyle name="40% - Ênfase4 2 5 2 7" xfId="5291"/>
    <cellStyle name="40% - Ênfase4 2 5 2 8" xfId="5292"/>
    <cellStyle name="40% - Ênfase4 2 5 2 9" xfId="5293"/>
    <cellStyle name="40% - Ênfase4 2 5 3" xfId="5294"/>
    <cellStyle name="40% - Ênfase4 2 5 3 10" xfId="5295"/>
    <cellStyle name="40% - Ênfase4 2 5 3 11" xfId="5296"/>
    <cellStyle name="40% - Ênfase4 2 5 3 12" xfId="5297"/>
    <cellStyle name="40% - Ênfase4 2 5 3 2" xfId="5298"/>
    <cellStyle name="40% - Ênfase4 2 5 3 3" xfId="5299"/>
    <cellStyle name="40% - Ênfase4 2 5 3 4" xfId="5300"/>
    <cellStyle name="40% - Ênfase4 2 5 3 5" xfId="5301"/>
    <cellStyle name="40% - Ênfase4 2 5 3 6" xfId="5302"/>
    <cellStyle name="40% - Ênfase4 2 5 3 7" xfId="5303"/>
    <cellStyle name="40% - Ênfase4 2 5 3 8" xfId="5304"/>
    <cellStyle name="40% - Ênfase4 2 5 3 9" xfId="5305"/>
    <cellStyle name="40% - Ênfase4 2 5 4" xfId="5306"/>
    <cellStyle name="40% - Ênfase4 2 5 5" xfId="5307"/>
    <cellStyle name="40% - Ênfase4 2 5 6" xfId="5308"/>
    <cellStyle name="40% - Ênfase4 2 5 7" xfId="5309"/>
    <cellStyle name="40% - Ênfase4 2 5 8" xfId="5310"/>
    <cellStyle name="40% - Ênfase4 2 5 9" xfId="5311"/>
    <cellStyle name="40% - Ênfase4 3" xfId="5312"/>
    <cellStyle name="40% - Ênfase4 3 2" xfId="5313"/>
    <cellStyle name="40% - Ênfase4 3 2 10" xfId="5314"/>
    <cellStyle name="40% - Ênfase4 3 2 11" xfId="5315"/>
    <cellStyle name="40% - Ênfase4 3 2 12" xfId="5316"/>
    <cellStyle name="40% - Ênfase4 3 2 13" xfId="5317"/>
    <cellStyle name="40% - Ênfase4 3 2 14" xfId="5318"/>
    <cellStyle name="40% - Ênfase4 3 2 15" xfId="5319"/>
    <cellStyle name="40% - Ênfase4 3 2 2" xfId="5320"/>
    <cellStyle name="40% - Ênfase4 3 2 3" xfId="5321"/>
    <cellStyle name="40% - Ênfase4 3 2 3 10" xfId="5322"/>
    <cellStyle name="40% - Ênfase4 3 2 3 11" xfId="5323"/>
    <cellStyle name="40% - Ênfase4 3 2 3 12" xfId="5324"/>
    <cellStyle name="40% - Ênfase4 3 2 3 13" xfId="5325"/>
    <cellStyle name="40% - Ênfase4 3 2 3 2" xfId="5326"/>
    <cellStyle name="40% - Ênfase4 3 2 3 2 10" xfId="5327"/>
    <cellStyle name="40% - Ênfase4 3 2 3 2 11" xfId="5328"/>
    <cellStyle name="40% - Ênfase4 3 2 3 2 12" xfId="5329"/>
    <cellStyle name="40% - Ênfase4 3 2 3 2 2" xfId="5330"/>
    <cellStyle name="40% - Ênfase4 3 2 3 2 3" xfId="5331"/>
    <cellStyle name="40% - Ênfase4 3 2 3 2 4" xfId="5332"/>
    <cellStyle name="40% - Ênfase4 3 2 3 2 5" xfId="5333"/>
    <cellStyle name="40% - Ênfase4 3 2 3 2 6" xfId="5334"/>
    <cellStyle name="40% - Ênfase4 3 2 3 2 7" xfId="5335"/>
    <cellStyle name="40% - Ênfase4 3 2 3 2 8" xfId="5336"/>
    <cellStyle name="40% - Ênfase4 3 2 3 2 9" xfId="5337"/>
    <cellStyle name="40% - Ênfase4 3 2 3 3" xfId="5338"/>
    <cellStyle name="40% - Ênfase4 3 2 3 4" xfId="5339"/>
    <cellStyle name="40% - Ênfase4 3 2 3 5" xfId="5340"/>
    <cellStyle name="40% - Ênfase4 3 2 3 6" xfId="5341"/>
    <cellStyle name="40% - Ênfase4 3 2 3 7" xfId="5342"/>
    <cellStyle name="40% - Ênfase4 3 2 3 8" xfId="5343"/>
    <cellStyle name="40% - Ênfase4 3 2 3 9" xfId="5344"/>
    <cellStyle name="40% - Ênfase4 3 2 4" xfId="5345"/>
    <cellStyle name="40% - Ênfase4 3 2 4 10" xfId="5346"/>
    <cellStyle name="40% - Ênfase4 3 2 4 11" xfId="5347"/>
    <cellStyle name="40% - Ênfase4 3 2 4 12" xfId="5348"/>
    <cellStyle name="40% - Ênfase4 3 2 4 2" xfId="5349"/>
    <cellStyle name="40% - Ênfase4 3 2 4 3" xfId="5350"/>
    <cellStyle name="40% - Ênfase4 3 2 4 4" xfId="5351"/>
    <cellStyle name="40% - Ênfase4 3 2 4 5" xfId="5352"/>
    <cellStyle name="40% - Ênfase4 3 2 4 6" xfId="5353"/>
    <cellStyle name="40% - Ênfase4 3 2 4 7" xfId="5354"/>
    <cellStyle name="40% - Ênfase4 3 2 4 8" xfId="5355"/>
    <cellStyle name="40% - Ênfase4 3 2 4 9" xfId="5356"/>
    <cellStyle name="40% - Ênfase4 3 2 5" xfId="5357"/>
    <cellStyle name="40% - Ênfase4 3 2 6" xfId="5358"/>
    <cellStyle name="40% - Ênfase4 3 2 7" xfId="5359"/>
    <cellStyle name="40% - Ênfase4 3 2 8" xfId="5360"/>
    <cellStyle name="40% - Ênfase4 3 2 9" xfId="5361"/>
    <cellStyle name="40% - Ênfase4 3 3" xfId="5362"/>
    <cellStyle name="40% - Ênfase4 3 4" xfId="5363"/>
    <cellStyle name="40% - Ênfase4 3 4 10" xfId="5364"/>
    <cellStyle name="40% - Ênfase4 3 4 11" xfId="5365"/>
    <cellStyle name="40% - Ênfase4 3 4 12" xfId="5366"/>
    <cellStyle name="40% - Ênfase4 3 4 13" xfId="5367"/>
    <cellStyle name="40% - Ênfase4 3 4 14" xfId="5368"/>
    <cellStyle name="40% - Ênfase4 3 4 2" xfId="5369"/>
    <cellStyle name="40% - Ênfase4 3 4 2 10" xfId="5370"/>
    <cellStyle name="40% - Ênfase4 3 4 2 11" xfId="5371"/>
    <cellStyle name="40% - Ênfase4 3 4 2 12" xfId="5372"/>
    <cellStyle name="40% - Ênfase4 3 4 2 13" xfId="5373"/>
    <cellStyle name="40% - Ênfase4 3 4 2 2" xfId="5374"/>
    <cellStyle name="40% - Ênfase4 3 4 2 2 10" xfId="5375"/>
    <cellStyle name="40% - Ênfase4 3 4 2 2 11" xfId="5376"/>
    <cellStyle name="40% - Ênfase4 3 4 2 2 12" xfId="5377"/>
    <cellStyle name="40% - Ênfase4 3 4 2 2 2" xfId="5378"/>
    <cellStyle name="40% - Ênfase4 3 4 2 2 3" xfId="5379"/>
    <cellStyle name="40% - Ênfase4 3 4 2 2 4" xfId="5380"/>
    <cellStyle name="40% - Ênfase4 3 4 2 2 5" xfId="5381"/>
    <cellStyle name="40% - Ênfase4 3 4 2 2 6" xfId="5382"/>
    <cellStyle name="40% - Ênfase4 3 4 2 2 7" xfId="5383"/>
    <cellStyle name="40% - Ênfase4 3 4 2 2 8" xfId="5384"/>
    <cellStyle name="40% - Ênfase4 3 4 2 2 9" xfId="5385"/>
    <cellStyle name="40% - Ênfase4 3 4 2 3" xfId="5386"/>
    <cellStyle name="40% - Ênfase4 3 4 2 4" xfId="5387"/>
    <cellStyle name="40% - Ênfase4 3 4 2 5" xfId="5388"/>
    <cellStyle name="40% - Ênfase4 3 4 2 6" xfId="5389"/>
    <cellStyle name="40% - Ênfase4 3 4 2 7" xfId="5390"/>
    <cellStyle name="40% - Ênfase4 3 4 2 8" xfId="5391"/>
    <cellStyle name="40% - Ênfase4 3 4 2 9" xfId="5392"/>
    <cellStyle name="40% - Ênfase4 3 4 3" xfId="5393"/>
    <cellStyle name="40% - Ênfase4 3 4 3 10" xfId="5394"/>
    <cellStyle name="40% - Ênfase4 3 4 3 11" xfId="5395"/>
    <cellStyle name="40% - Ênfase4 3 4 3 12" xfId="5396"/>
    <cellStyle name="40% - Ênfase4 3 4 3 2" xfId="5397"/>
    <cellStyle name="40% - Ênfase4 3 4 3 3" xfId="5398"/>
    <cellStyle name="40% - Ênfase4 3 4 3 4" xfId="5399"/>
    <cellStyle name="40% - Ênfase4 3 4 3 5" xfId="5400"/>
    <cellStyle name="40% - Ênfase4 3 4 3 6" xfId="5401"/>
    <cellStyle name="40% - Ênfase4 3 4 3 7" xfId="5402"/>
    <cellStyle name="40% - Ênfase4 3 4 3 8" xfId="5403"/>
    <cellStyle name="40% - Ênfase4 3 4 3 9" xfId="5404"/>
    <cellStyle name="40% - Ênfase4 3 4 4" xfId="5405"/>
    <cellStyle name="40% - Ênfase4 3 4 5" xfId="5406"/>
    <cellStyle name="40% - Ênfase4 3 4 6" xfId="5407"/>
    <cellStyle name="40% - Ênfase4 3 4 7" xfId="5408"/>
    <cellStyle name="40% - Ênfase4 3 4 8" xfId="5409"/>
    <cellStyle name="40% - Ênfase4 3 4 9" xfId="5410"/>
    <cellStyle name="40% - Ênfase4 4" xfId="5411"/>
    <cellStyle name="40% - Ênfase4 4 2" xfId="5412"/>
    <cellStyle name="40% - Ênfase4 4 3" xfId="5413"/>
    <cellStyle name="40% - Ênfase4 4 4" xfId="5414"/>
    <cellStyle name="40% - Ênfase4 4 4 10" xfId="5415"/>
    <cellStyle name="40% - Ênfase4 4 4 11" xfId="5416"/>
    <cellStyle name="40% - Ênfase4 4 4 12" xfId="5417"/>
    <cellStyle name="40% - Ênfase4 4 4 13" xfId="5418"/>
    <cellStyle name="40% - Ênfase4 4 4 14" xfId="5419"/>
    <cellStyle name="40% - Ênfase4 4 4 2" xfId="5420"/>
    <cellStyle name="40% - Ênfase4 4 4 2 10" xfId="5421"/>
    <cellStyle name="40% - Ênfase4 4 4 2 11" xfId="5422"/>
    <cellStyle name="40% - Ênfase4 4 4 2 12" xfId="5423"/>
    <cellStyle name="40% - Ênfase4 4 4 2 13" xfId="5424"/>
    <cellStyle name="40% - Ênfase4 4 4 2 2" xfId="5425"/>
    <cellStyle name="40% - Ênfase4 4 4 2 2 10" xfId="5426"/>
    <cellStyle name="40% - Ênfase4 4 4 2 2 11" xfId="5427"/>
    <cellStyle name="40% - Ênfase4 4 4 2 2 12" xfId="5428"/>
    <cellStyle name="40% - Ênfase4 4 4 2 2 2" xfId="5429"/>
    <cellStyle name="40% - Ênfase4 4 4 2 2 3" xfId="5430"/>
    <cellStyle name="40% - Ênfase4 4 4 2 2 4" xfId="5431"/>
    <cellStyle name="40% - Ênfase4 4 4 2 2 5" xfId="5432"/>
    <cellStyle name="40% - Ênfase4 4 4 2 2 6" xfId="5433"/>
    <cellStyle name="40% - Ênfase4 4 4 2 2 7" xfId="5434"/>
    <cellStyle name="40% - Ênfase4 4 4 2 2 8" xfId="5435"/>
    <cellStyle name="40% - Ênfase4 4 4 2 2 9" xfId="5436"/>
    <cellStyle name="40% - Ênfase4 4 4 2 3" xfId="5437"/>
    <cellStyle name="40% - Ênfase4 4 4 2 4" xfId="5438"/>
    <cellStyle name="40% - Ênfase4 4 4 2 5" xfId="5439"/>
    <cellStyle name="40% - Ênfase4 4 4 2 6" xfId="5440"/>
    <cellStyle name="40% - Ênfase4 4 4 2 7" xfId="5441"/>
    <cellStyle name="40% - Ênfase4 4 4 2 8" xfId="5442"/>
    <cellStyle name="40% - Ênfase4 4 4 2 9" xfId="5443"/>
    <cellStyle name="40% - Ênfase4 4 4 3" xfId="5444"/>
    <cellStyle name="40% - Ênfase4 4 4 3 10" xfId="5445"/>
    <cellStyle name="40% - Ênfase4 4 4 3 11" xfId="5446"/>
    <cellStyle name="40% - Ênfase4 4 4 3 12" xfId="5447"/>
    <cellStyle name="40% - Ênfase4 4 4 3 2" xfId="5448"/>
    <cellStyle name="40% - Ênfase4 4 4 3 3" xfId="5449"/>
    <cellStyle name="40% - Ênfase4 4 4 3 4" xfId="5450"/>
    <cellStyle name="40% - Ênfase4 4 4 3 5" xfId="5451"/>
    <cellStyle name="40% - Ênfase4 4 4 3 6" xfId="5452"/>
    <cellStyle name="40% - Ênfase4 4 4 3 7" xfId="5453"/>
    <cellStyle name="40% - Ênfase4 4 4 3 8" xfId="5454"/>
    <cellStyle name="40% - Ênfase4 4 4 3 9" xfId="5455"/>
    <cellStyle name="40% - Ênfase4 4 4 4" xfId="5456"/>
    <cellStyle name="40% - Ênfase4 4 4 5" xfId="5457"/>
    <cellStyle name="40% - Ênfase4 4 4 6" xfId="5458"/>
    <cellStyle name="40% - Ênfase4 4 4 7" xfId="5459"/>
    <cellStyle name="40% - Ênfase4 4 4 8" xfId="5460"/>
    <cellStyle name="40% - Ênfase4 4 4 9" xfId="5461"/>
    <cellStyle name="40% - Ênfase4 5" xfId="5462"/>
    <cellStyle name="40% - Ênfase4 5 2" xfId="5463"/>
    <cellStyle name="40% - Ênfase4 5 3" xfId="5464"/>
    <cellStyle name="40% - Ênfase4 5 4" xfId="5465"/>
    <cellStyle name="40% - Ênfase4 5 4 10" xfId="5466"/>
    <cellStyle name="40% - Ênfase4 5 4 11" xfId="5467"/>
    <cellStyle name="40% - Ênfase4 5 4 12" xfId="5468"/>
    <cellStyle name="40% - Ênfase4 5 4 13" xfId="5469"/>
    <cellStyle name="40% - Ênfase4 5 4 14" xfId="5470"/>
    <cellStyle name="40% - Ênfase4 5 4 2" xfId="5471"/>
    <cellStyle name="40% - Ênfase4 5 4 2 10" xfId="5472"/>
    <cellStyle name="40% - Ênfase4 5 4 2 11" xfId="5473"/>
    <cellStyle name="40% - Ênfase4 5 4 2 12" xfId="5474"/>
    <cellStyle name="40% - Ênfase4 5 4 2 13" xfId="5475"/>
    <cellStyle name="40% - Ênfase4 5 4 2 2" xfId="5476"/>
    <cellStyle name="40% - Ênfase4 5 4 2 2 10" xfId="5477"/>
    <cellStyle name="40% - Ênfase4 5 4 2 2 11" xfId="5478"/>
    <cellStyle name="40% - Ênfase4 5 4 2 2 12" xfId="5479"/>
    <cellStyle name="40% - Ênfase4 5 4 2 2 2" xfId="5480"/>
    <cellStyle name="40% - Ênfase4 5 4 2 2 3" xfId="5481"/>
    <cellStyle name="40% - Ênfase4 5 4 2 2 4" xfId="5482"/>
    <cellStyle name="40% - Ênfase4 5 4 2 2 5" xfId="5483"/>
    <cellStyle name="40% - Ênfase4 5 4 2 2 6" xfId="5484"/>
    <cellStyle name="40% - Ênfase4 5 4 2 2 7" xfId="5485"/>
    <cellStyle name="40% - Ênfase4 5 4 2 2 8" xfId="5486"/>
    <cellStyle name="40% - Ênfase4 5 4 2 2 9" xfId="5487"/>
    <cellStyle name="40% - Ênfase4 5 4 2 3" xfId="5488"/>
    <cellStyle name="40% - Ênfase4 5 4 2 4" xfId="5489"/>
    <cellStyle name="40% - Ênfase4 5 4 2 5" xfId="5490"/>
    <cellStyle name="40% - Ênfase4 5 4 2 6" xfId="5491"/>
    <cellStyle name="40% - Ênfase4 5 4 2 7" xfId="5492"/>
    <cellStyle name="40% - Ênfase4 5 4 2 8" xfId="5493"/>
    <cellStyle name="40% - Ênfase4 5 4 2 9" xfId="5494"/>
    <cellStyle name="40% - Ênfase4 5 4 3" xfId="5495"/>
    <cellStyle name="40% - Ênfase4 5 4 3 10" xfId="5496"/>
    <cellStyle name="40% - Ênfase4 5 4 3 11" xfId="5497"/>
    <cellStyle name="40% - Ênfase4 5 4 3 12" xfId="5498"/>
    <cellStyle name="40% - Ênfase4 5 4 3 2" xfId="5499"/>
    <cellStyle name="40% - Ênfase4 5 4 3 3" xfId="5500"/>
    <cellStyle name="40% - Ênfase4 5 4 3 4" xfId="5501"/>
    <cellStyle name="40% - Ênfase4 5 4 3 5" xfId="5502"/>
    <cellStyle name="40% - Ênfase4 5 4 3 6" xfId="5503"/>
    <cellStyle name="40% - Ênfase4 5 4 3 7" xfId="5504"/>
    <cellStyle name="40% - Ênfase4 5 4 3 8" xfId="5505"/>
    <cellStyle name="40% - Ênfase4 5 4 3 9" xfId="5506"/>
    <cellStyle name="40% - Ênfase4 5 4 4" xfId="5507"/>
    <cellStyle name="40% - Ênfase4 5 4 5" xfId="5508"/>
    <cellStyle name="40% - Ênfase4 5 4 6" xfId="5509"/>
    <cellStyle name="40% - Ênfase4 5 4 7" xfId="5510"/>
    <cellStyle name="40% - Ênfase4 5 4 8" xfId="5511"/>
    <cellStyle name="40% - Ênfase4 5 4 9" xfId="5512"/>
    <cellStyle name="40% - Ênfase4 6" xfId="5513"/>
    <cellStyle name="40% - Ênfase4 6 2" xfId="5514"/>
    <cellStyle name="40% - Ênfase4 6 3" xfId="5515"/>
    <cellStyle name="40% - Ênfase4 6 4" xfId="5516"/>
    <cellStyle name="40% - Ênfase4 6 4 10" xfId="5517"/>
    <cellStyle name="40% - Ênfase4 6 4 11" xfId="5518"/>
    <cellStyle name="40% - Ênfase4 6 4 12" xfId="5519"/>
    <cellStyle name="40% - Ênfase4 6 4 13" xfId="5520"/>
    <cellStyle name="40% - Ênfase4 6 4 14" xfId="5521"/>
    <cellStyle name="40% - Ênfase4 6 4 2" xfId="5522"/>
    <cellStyle name="40% - Ênfase4 6 4 2 10" xfId="5523"/>
    <cellStyle name="40% - Ênfase4 6 4 2 11" xfId="5524"/>
    <cellStyle name="40% - Ênfase4 6 4 2 12" xfId="5525"/>
    <cellStyle name="40% - Ênfase4 6 4 2 13" xfId="5526"/>
    <cellStyle name="40% - Ênfase4 6 4 2 2" xfId="5527"/>
    <cellStyle name="40% - Ênfase4 6 4 2 2 10" xfId="5528"/>
    <cellStyle name="40% - Ênfase4 6 4 2 2 11" xfId="5529"/>
    <cellStyle name="40% - Ênfase4 6 4 2 2 12" xfId="5530"/>
    <cellStyle name="40% - Ênfase4 6 4 2 2 2" xfId="5531"/>
    <cellStyle name="40% - Ênfase4 6 4 2 2 3" xfId="5532"/>
    <cellStyle name="40% - Ênfase4 6 4 2 2 4" xfId="5533"/>
    <cellStyle name="40% - Ênfase4 6 4 2 2 5" xfId="5534"/>
    <cellStyle name="40% - Ênfase4 6 4 2 2 6" xfId="5535"/>
    <cellStyle name="40% - Ênfase4 6 4 2 2 7" xfId="5536"/>
    <cellStyle name="40% - Ênfase4 6 4 2 2 8" xfId="5537"/>
    <cellStyle name="40% - Ênfase4 6 4 2 2 9" xfId="5538"/>
    <cellStyle name="40% - Ênfase4 6 4 2 3" xfId="5539"/>
    <cellStyle name="40% - Ênfase4 6 4 2 4" xfId="5540"/>
    <cellStyle name="40% - Ênfase4 6 4 2 5" xfId="5541"/>
    <cellStyle name="40% - Ênfase4 6 4 2 6" xfId="5542"/>
    <cellStyle name="40% - Ênfase4 6 4 2 7" xfId="5543"/>
    <cellStyle name="40% - Ênfase4 6 4 2 8" xfId="5544"/>
    <cellStyle name="40% - Ênfase4 6 4 2 9" xfId="5545"/>
    <cellStyle name="40% - Ênfase4 6 4 3" xfId="5546"/>
    <cellStyle name="40% - Ênfase4 6 4 3 10" xfId="5547"/>
    <cellStyle name="40% - Ênfase4 6 4 3 11" xfId="5548"/>
    <cellStyle name="40% - Ênfase4 6 4 3 12" xfId="5549"/>
    <cellStyle name="40% - Ênfase4 6 4 3 2" xfId="5550"/>
    <cellStyle name="40% - Ênfase4 6 4 3 3" xfId="5551"/>
    <cellStyle name="40% - Ênfase4 6 4 3 4" xfId="5552"/>
    <cellStyle name="40% - Ênfase4 6 4 3 5" xfId="5553"/>
    <cellStyle name="40% - Ênfase4 6 4 3 6" xfId="5554"/>
    <cellStyle name="40% - Ênfase4 6 4 3 7" xfId="5555"/>
    <cellStyle name="40% - Ênfase4 6 4 3 8" xfId="5556"/>
    <cellStyle name="40% - Ênfase4 6 4 3 9" xfId="5557"/>
    <cellStyle name="40% - Ênfase4 6 4 4" xfId="5558"/>
    <cellStyle name="40% - Ênfase4 6 4 5" xfId="5559"/>
    <cellStyle name="40% - Ênfase4 6 4 6" xfId="5560"/>
    <cellStyle name="40% - Ênfase4 6 4 7" xfId="5561"/>
    <cellStyle name="40% - Ênfase4 6 4 8" xfId="5562"/>
    <cellStyle name="40% - Ênfase4 6 4 9" xfId="5563"/>
    <cellStyle name="40% - Ênfase4 7" xfId="5564"/>
    <cellStyle name="40% - Ênfase4 7 10" xfId="5565"/>
    <cellStyle name="40% - Ênfase4 7 11" xfId="5566"/>
    <cellStyle name="40% - Ênfase4 7 12" xfId="5567"/>
    <cellStyle name="40% - Ênfase4 7 13" xfId="5568"/>
    <cellStyle name="40% - Ênfase4 7 14" xfId="5569"/>
    <cellStyle name="40% - Ênfase4 7 15" xfId="5570"/>
    <cellStyle name="40% - Ênfase4 7 16" xfId="5571"/>
    <cellStyle name="40% - Ênfase4 7 2" xfId="5572"/>
    <cellStyle name="40% - Ênfase4 7 3" xfId="5573"/>
    <cellStyle name="40% - Ênfase4 7 4" xfId="5574"/>
    <cellStyle name="40% - Ênfase4 7 4 10" xfId="5575"/>
    <cellStyle name="40% - Ênfase4 7 4 11" xfId="5576"/>
    <cellStyle name="40% - Ênfase4 7 4 12" xfId="5577"/>
    <cellStyle name="40% - Ênfase4 7 4 13" xfId="5578"/>
    <cellStyle name="40% - Ênfase4 7 4 2" xfId="5579"/>
    <cellStyle name="40% - Ênfase4 7 4 2 10" xfId="5580"/>
    <cellStyle name="40% - Ênfase4 7 4 2 11" xfId="5581"/>
    <cellStyle name="40% - Ênfase4 7 4 2 12" xfId="5582"/>
    <cellStyle name="40% - Ênfase4 7 4 2 2" xfId="5583"/>
    <cellStyle name="40% - Ênfase4 7 4 2 3" xfId="5584"/>
    <cellStyle name="40% - Ênfase4 7 4 2 4" xfId="5585"/>
    <cellStyle name="40% - Ênfase4 7 4 2 5" xfId="5586"/>
    <cellStyle name="40% - Ênfase4 7 4 2 6" xfId="5587"/>
    <cellStyle name="40% - Ênfase4 7 4 2 7" xfId="5588"/>
    <cellStyle name="40% - Ênfase4 7 4 2 8" xfId="5589"/>
    <cellStyle name="40% - Ênfase4 7 4 2 9" xfId="5590"/>
    <cellStyle name="40% - Ênfase4 7 4 3" xfId="5591"/>
    <cellStyle name="40% - Ênfase4 7 4 4" xfId="5592"/>
    <cellStyle name="40% - Ênfase4 7 4 5" xfId="5593"/>
    <cellStyle name="40% - Ênfase4 7 4 6" xfId="5594"/>
    <cellStyle name="40% - Ênfase4 7 4 7" xfId="5595"/>
    <cellStyle name="40% - Ênfase4 7 4 8" xfId="5596"/>
    <cellStyle name="40% - Ênfase4 7 4 9" xfId="5597"/>
    <cellStyle name="40% - Ênfase4 7 5" xfId="5598"/>
    <cellStyle name="40% - Ênfase4 7 5 10" xfId="5599"/>
    <cellStyle name="40% - Ênfase4 7 5 11" xfId="5600"/>
    <cellStyle name="40% - Ênfase4 7 5 12" xfId="5601"/>
    <cellStyle name="40% - Ênfase4 7 5 2" xfId="5602"/>
    <cellStyle name="40% - Ênfase4 7 5 3" xfId="5603"/>
    <cellStyle name="40% - Ênfase4 7 5 4" xfId="5604"/>
    <cellStyle name="40% - Ênfase4 7 5 5" xfId="5605"/>
    <cellStyle name="40% - Ênfase4 7 5 6" xfId="5606"/>
    <cellStyle name="40% - Ênfase4 7 5 7" xfId="5607"/>
    <cellStyle name="40% - Ênfase4 7 5 8" xfId="5608"/>
    <cellStyle name="40% - Ênfase4 7 5 9" xfId="5609"/>
    <cellStyle name="40% - Ênfase4 7 6" xfId="5610"/>
    <cellStyle name="40% - Ênfase4 7 7" xfId="5611"/>
    <cellStyle name="40% - Ênfase4 7 8" xfId="5612"/>
    <cellStyle name="40% - Ênfase4 7 9" xfId="5613"/>
    <cellStyle name="40% - Ênfase4 8" xfId="5614"/>
    <cellStyle name="40% - Ênfase4 8 2" xfId="5615"/>
    <cellStyle name="40% - Ênfase4 9" xfId="5616"/>
    <cellStyle name="40% - Ênfase4 9 2" xfId="5617"/>
    <cellStyle name="40% - Ênfase5 10" xfId="5618"/>
    <cellStyle name="40% - Ênfase5 10 10" xfId="5619"/>
    <cellStyle name="40% - Ênfase5 10 11" xfId="5620"/>
    <cellStyle name="40% - Ênfase5 10 12" xfId="5621"/>
    <cellStyle name="40% - Ênfase5 10 13" xfId="5622"/>
    <cellStyle name="40% - Ênfase5 10 14" xfId="5623"/>
    <cellStyle name="40% - Ênfase5 10 15" xfId="5624"/>
    <cellStyle name="40% - Ênfase5 10 2" xfId="5625"/>
    <cellStyle name="40% - Ênfase5 10 3" xfId="5626"/>
    <cellStyle name="40% - Ênfase5 10 3 10" xfId="5627"/>
    <cellStyle name="40% - Ênfase5 10 3 11" xfId="5628"/>
    <cellStyle name="40% - Ênfase5 10 3 12" xfId="5629"/>
    <cellStyle name="40% - Ênfase5 10 3 13" xfId="5630"/>
    <cellStyle name="40% - Ênfase5 10 3 2" xfId="5631"/>
    <cellStyle name="40% - Ênfase5 10 3 2 10" xfId="5632"/>
    <cellStyle name="40% - Ênfase5 10 3 2 11" xfId="5633"/>
    <cellStyle name="40% - Ênfase5 10 3 2 12" xfId="5634"/>
    <cellStyle name="40% - Ênfase5 10 3 2 2" xfId="5635"/>
    <cellStyle name="40% - Ênfase5 10 3 2 3" xfId="5636"/>
    <cellStyle name="40% - Ênfase5 10 3 2 4" xfId="5637"/>
    <cellStyle name="40% - Ênfase5 10 3 2 5" xfId="5638"/>
    <cellStyle name="40% - Ênfase5 10 3 2 6" xfId="5639"/>
    <cellStyle name="40% - Ênfase5 10 3 2 7" xfId="5640"/>
    <cellStyle name="40% - Ênfase5 10 3 2 8" xfId="5641"/>
    <cellStyle name="40% - Ênfase5 10 3 2 9" xfId="5642"/>
    <cellStyle name="40% - Ênfase5 10 3 3" xfId="5643"/>
    <cellStyle name="40% - Ênfase5 10 3 4" xfId="5644"/>
    <cellStyle name="40% - Ênfase5 10 3 5" xfId="5645"/>
    <cellStyle name="40% - Ênfase5 10 3 6" xfId="5646"/>
    <cellStyle name="40% - Ênfase5 10 3 7" xfId="5647"/>
    <cellStyle name="40% - Ênfase5 10 3 8" xfId="5648"/>
    <cellStyle name="40% - Ênfase5 10 3 9" xfId="5649"/>
    <cellStyle name="40% - Ênfase5 10 4" xfId="5650"/>
    <cellStyle name="40% - Ênfase5 10 4 10" xfId="5651"/>
    <cellStyle name="40% - Ênfase5 10 4 11" xfId="5652"/>
    <cellStyle name="40% - Ênfase5 10 4 12" xfId="5653"/>
    <cellStyle name="40% - Ênfase5 10 4 2" xfId="5654"/>
    <cellStyle name="40% - Ênfase5 10 4 3" xfId="5655"/>
    <cellStyle name="40% - Ênfase5 10 4 4" xfId="5656"/>
    <cellStyle name="40% - Ênfase5 10 4 5" xfId="5657"/>
    <cellStyle name="40% - Ênfase5 10 4 6" xfId="5658"/>
    <cellStyle name="40% - Ênfase5 10 4 7" xfId="5659"/>
    <cellStyle name="40% - Ênfase5 10 4 8" xfId="5660"/>
    <cellStyle name="40% - Ênfase5 10 4 9" xfId="5661"/>
    <cellStyle name="40% - Ênfase5 10 5" xfId="5662"/>
    <cellStyle name="40% - Ênfase5 10 6" xfId="5663"/>
    <cellStyle name="40% - Ênfase5 10 7" xfId="5664"/>
    <cellStyle name="40% - Ênfase5 10 8" xfId="5665"/>
    <cellStyle name="40% - Ênfase5 10 9" xfId="5666"/>
    <cellStyle name="40% - Ênfase5 11" xfId="5667"/>
    <cellStyle name="40% - Ênfase5 11 10" xfId="5668"/>
    <cellStyle name="40% - Ênfase5 11 11" xfId="5669"/>
    <cellStyle name="40% - Ênfase5 11 12" xfId="5670"/>
    <cellStyle name="40% - Ênfase5 11 13" xfId="5671"/>
    <cellStyle name="40% - Ênfase5 11 14" xfId="5672"/>
    <cellStyle name="40% - Ênfase5 11 15" xfId="5673"/>
    <cellStyle name="40% - Ênfase5 11 2" xfId="5674"/>
    <cellStyle name="40% - Ênfase5 11 3" xfId="5675"/>
    <cellStyle name="40% - Ênfase5 11 3 10" xfId="5676"/>
    <cellStyle name="40% - Ênfase5 11 3 11" xfId="5677"/>
    <cellStyle name="40% - Ênfase5 11 3 12" xfId="5678"/>
    <cellStyle name="40% - Ênfase5 11 3 13" xfId="5679"/>
    <cellStyle name="40% - Ênfase5 11 3 2" xfId="5680"/>
    <cellStyle name="40% - Ênfase5 11 3 2 10" xfId="5681"/>
    <cellStyle name="40% - Ênfase5 11 3 2 11" xfId="5682"/>
    <cellStyle name="40% - Ênfase5 11 3 2 12" xfId="5683"/>
    <cellStyle name="40% - Ênfase5 11 3 2 2" xfId="5684"/>
    <cellStyle name="40% - Ênfase5 11 3 2 3" xfId="5685"/>
    <cellStyle name="40% - Ênfase5 11 3 2 4" xfId="5686"/>
    <cellStyle name="40% - Ênfase5 11 3 2 5" xfId="5687"/>
    <cellStyle name="40% - Ênfase5 11 3 2 6" xfId="5688"/>
    <cellStyle name="40% - Ênfase5 11 3 2 7" xfId="5689"/>
    <cellStyle name="40% - Ênfase5 11 3 2 8" xfId="5690"/>
    <cellStyle name="40% - Ênfase5 11 3 2 9" xfId="5691"/>
    <cellStyle name="40% - Ênfase5 11 3 3" xfId="5692"/>
    <cellStyle name="40% - Ênfase5 11 3 4" xfId="5693"/>
    <cellStyle name="40% - Ênfase5 11 3 5" xfId="5694"/>
    <cellStyle name="40% - Ênfase5 11 3 6" xfId="5695"/>
    <cellStyle name="40% - Ênfase5 11 3 7" xfId="5696"/>
    <cellStyle name="40% - Ênfase5 11 3 8" xfId="5697"/>
    <cellStyle name="40% - Ênfase5 11 3 9" xfId="5698"/>
    <cellStyle name="40% - Ênfase5 11 4" xfId="5699"/>
    <cellStyle name="40% - Ênfase5 11 4 10" xfId="5700"/>
    <cellStyle name="40% - Ênfase5 11 4 11" xfId="5701"/>
    <cellStyle name="40% - Ênfase5 11 4 12" xfId="5702"/>
    <cellStyle name="40% - Ênfase5 11 4 2" xfId="5703"/>
    <cellStyle name="40% - Ênfase5 11 4 3" xfId="5704"/>
    <cellStyle name="40% - Ênfase5 11 4 4" xfId="5705"/>
    <cellStyle name="40% - Ênfase5 11 4 5" xfId="5706"/>
    <cellStyle name="40% - Ênfase5 11 4 6" xfId="5707"/>
    <cellStyle name="40% - Ênfase5 11 4 7" xfId="5708"/>
    <cellStyle name="40% - Ênfase5 11 4 8" xfId="5709"/>
    <cellStyle name="40% - Ênfase5 11 4 9" xfId="5710"/>
    <cellStyle name="40% - Ênfase5 11 5" xfId="5711"/>
    <cellStyle name="40% - Ênfase5 11 6" xfId="5712"/>
    <cellStyle name="40% - Ênfase5 11 7" xfId="5713"/>
    <cellStyle name="40% - Ênfase5 11 8" xfId="5714"/>
    <cellStyle name="40% - Ênfase5 11 9" xfId="5715"/>
    <cellStyle name="40% - Ênfase5 12" xfId="5716"/>
    <cellStyle name="40% - Ênfase5 12 10" xfId="5717"/>
    <cellStyle name="40% - Ênfase5 12 11" xfId="5718"/>
    <cellStyle name="40% - Ênfase5 12 12" xfId="5719"/>
    <cellStyle name="40% - Ênfase5 12 13" xfId="5720"/>
    <cellStyle name="40% - Ênfase5 12 14" xfId="5721"/>
    <cellStyle name="40% - Ênfase5 12 15" xfId="5722"/>
    <cellStyle name="40% - Ênfase5 12 2" xfId="5723"/>
    <cellStyle name="40% - Ênfase5 12 3" xfId="5724"/>
    <cellStyle name="40% - Ênfase5 12 3 10" xfId="5725"/>
    <cellStyle name="40% - Ênfase5 12 3 11" xfId="5726"/>
    <cellStyle name="40% - Ênfase5 12 3 12" xfId="5727"/>
    <cellStyle name="40% - Ênfase5 12 3 13" xfId="5728"/>
    <cellStyle name="40% - Ênfase5 12 3 2" xfId="5729"/>
    <cellStyle name="40% - Ênfase5 12 3 2 10" xfId="5730"/>
    <cellStyle name="40% - Ênfase5 12 3 2 11" xfId="5731"/>
    <cellStyle name="40% - Ênfase5 12 3 2 12" xfId="5732"/>
    <cellStyle name="40% - Ênfase5 12 3 2 2" xfId="5733"/>
    <cellStyle name="40% - Ênfase5 12 3 2 3" xfId="5734"/>
    <cellStyle name="40% - Ênfase5 12 3 2 4" xfId="5735"/>
    <cellStyle name="40% - Ênfase5 12 3 2 5" xfId="5736"/>
    <cellStyle name="40% - Ênfase5 12 3 2 6" xfId="5737"/>
    <cellStyle name="40% - Ênfase5 12 3 2 7" xfId="5738"/>
    <cellStyle name="40% - Ênfase5 12 3 2 8" xfId="5739"/>
    <cellStyle name="40% - Ênfase5 12 3 2 9" xfId="5740"/>
    <cellStyle name="40% - Ênfase5 12 3 3" xfId="5741"/>
    <cellStyle name="40% - Ênfase5 12 3 4" xfId="5742"/>
    <cellStyle name="40% - Ênfase5 12 3 5" xfId="5743"/>
    <cellStyle name="40% - Ênfase5 12 3 6" xfId="5744"/>
    <cellStyle name="40% - Ênfase5 12 3 7" xfId="5745"/>
    <cellStyle name="40% - Ênfase5 12 3 8" xfId="5746"/>
    <cellStyle name="40% - Ênfase5 12 3 9" xfId="5747"/>
    <cellStyle name="40% - Ênfase5 12 4" xfId="5748"/>
    <cellStyle name="40% - Ênfase5 12 4 10" xfId="5749"/>
    <cellStyle name="40% - Ênfase5 12 4 11" xfId="5750"/>
    <cellStyle name="40% - Ênfase5 12 4 12" xfId="5751"/>
    <cellStyle name="40% - Ênfase5 12 4 2" xfId="5752"/>
    <cellStyle name="40% - Ênfase5 12 4 3" xfId="5753"/>
    <cellStyle name="40% - Ênfase5 12 4 4" xfId="5754"/>
    <cellStyle name="40% - Ênfase5 12 4 5" xfId="5755"/>
    <cellStyle name="40% - Ênfase5 12 4 6" xfId="5756"/>
    <cellStyle name="40% - Ênfase5 12 4 7" xfId="5757"/>
    <cellStyle name="40% - Ênfase5 12 4 8" xfId="5758"/>
    <cellStyle name="40% - Ênfase5 12 4 9" xfId="5759"/>
    <cellStyle name="40% - Ênfase5 12 5" xfId="5760"/>
    <cellStyle name="40% - Ênfase5 12 6" xfId="5761"/>
    <cellStyle name="40% - Ênfase5 12 7" xfId="5762"/>
    <cellStyle name="40% - Ênfase5 12 8" xfId="5763"/>
    <cellStyle name="40% - Ênfase5 12 9" xfId="5764"/>
    <cellStyle name="40% - Ênfase5 13" xfId="5765"/>
    <cellStyle name="40% - Ênfase5 13 10" xfId="5766"/>
    <cellStyle name="40% - Ênfase5 13 11" xfId="5767"/>
    <cellStyle name="40% - Ênfase5 13 12" xfId="5768"/>
    <cellStyle name="40% - Ênfase5 13 13" xfId="5769"/>
    <cellStyle name="40% - Ênfase5 13 14" xfId="5770"/>
    <cellStyle name="40% - Ênfase5 13 15" xfId="5771"/>
    <cellStyle name="40% - Ênfase5 13 2" xfId="5772"/>
    <cellStyle name="40% - Ênfase5 13 3" xfId="5773"/>
    <cellStyle name="40% - Ênfase5 13 3 10" xfId="5774"/>
    <cellStyle name="40% - Ênfase5 13 3 11" xfId="5775"/>
    <cellStyle name="40% - Ênfase5 13 3 12" xfId="5776"/>
    <cellStyle name="40% - Ênfase5 13 3 13" xfId="5777"/>
    <cellStyle name="40% - Ênfase5 13 3 2" xfId="5778"/>
    <cellStyle name="40% - Ênfase5 13 3 2 10" xfId="5779"/>
    <cellStyle name="40% - Ênfase5 13 3 2 11" xfId="5780"/>
    <cellStyle name="40% - Ênfase5 13 3 2 12" xfId="5781"/>
    <cellStyle name="40% - Ênfase5 13 3 2 2" xfId="5782"/>
    <cellStyle name="40% - Ênfase5 13 3 2 3" xfId="5783"/>
    <cellStyle name="40% - Ênfase5 13 3 2 4" xfId="5784"/>
    <cellStyle name="40% - Ênfase5 13 3 2 5" xfId="5785"/>
    <cellStyle name="40% - Ênfase5 13 3 2 6" xfId="5786"/>
    <cellStyle name="40% - Ênfase5 13 3 2 7" xfId="5787"/>
    <cellStyle name="40% - Ênfase5 13 3 2 8" xfId="5788"/>
    <cellStyle name="40% - Ênfase5 13 3 2 9" xfId="5789"/>
    <cellStyle name="40% - Ênfase5 13 3 3" xfId="5790"/>
    <cellStyle name="40% - Ênfase5 13 3 4" xfId="5791"/>
    <cellStyle name="40% - Ênfase5 13 3 5" xfId="5792"/>
    <cellStyle name="40% - Ênfase5 13 3 6" xfId="5793"/>
    <cellStyle name="40% - Ênfase5 13 3 7" xfId="5794"/>
    <cellStyle name="40% - Ênfase5 13 3 8" xfId="5795"/>
    <cellStyle name="40% - Ênfase5 13 3 9" xfId="5796"/>
    <cellStyle name="40% - Ênfase5 13 4" xfId="5797"/>
    <cellStyle name="40% - Ênfase5 13 4 10" xfId="5798"/>
    <cellStyle name="40% - Ênfase5 13 4 11" xfId="5799"/>
    <cellStyle name="40% - Ênfase5 13 4 12" xfId="5800"/>
    <cellStyle name="40% - Ênfase5 13 4 2" xfId="5801"/>
    <cellStyle name="40% - Ênfase5 13 4 3" xfId="5802"/>
    <cellStyle name="40% - Ênfase5 13 4 4" xfId="5803"/>
    <cellStyle name="40% - Ênfase5 13 4 5" xfId="5804"/>
    <cellStyle name="40% - Ênfase5 13 4 6" xfId="5805"/>
    <cellStyle name="40% - Ênfase5 13 4 7" xfId="5806"/>
    <cellStyle name="40% - Ênfase5 13 4 8" xfId="5807"/>
    <cellStyle name="40% - Ênfase5 13 4 9" xfId="5808"/>
    <cellStyle name="40% - Ênfase5 13 5" xfId="5809"/>
    <cellStyle name="40% - Ênfase5 13 6" xfId="5810"/>
    <cellStyle name="40% - Ênfase5 13 7" xfId="5811"/>
    <cellStyle name="40% - Ênfase5 13 8" xfId="5812"/>
    <cellStyle name="40% - Ênfase5 13 9" xfId="5813"/>
    <cellStyle name="40% - Ênfase5 14 2" xfId="5814"/>
    <cellStyle name="40% - Ênfase5 15 2" xfId="5815"/>
    <cellStyle name="40% - Ênfase5 16 2" xfId="5816"/>
    <cellStyle name="40% - Ênfase5 17 2" xfId="5817"/>
    <cellStyle name="40% - Ênfase5 2" xfId="5818"/>
    <cellStyle name="40% - Ênfase5 2 2" xfId="5819"/>
    <cellStyle name="40% - Ênfase5 2 2 2" xfId="5820"/>
    <cellStyle name="40% - Ênfase5 2 3" xfId="5821"/>
    <cellStyle name="40% - Ênfase5 2 3 2" xfId="5822"/>
    <cellStyle name="40% - Ênfase5 2 4" xfId="5823"/>
    <cellStyle name="40% - Ênfase5 2 5" xfId="5824"/>
    <cellStyle name="40% - Ênfase5 2 5 10" xfId="5825"/>
    <cellStyle name="40% - Ênfase5 2 5 11" xfId="5826"/>
    <cellStyle name="40% - Ênfase5 2 5 12" xfId="5827"/>
    <cellStyle name="40% - Ênfase5 2 5 13" xfId="5828"/>
    <cellStyle name="40% - Ênfase5 2 5 14" xfId="5829"/>
    <cellStyle name="40% - Ênfase5 2 5 2" xfId="5830"/>
    <cellStyle name="40% - Ênfase5 2 5 2 10" xfId="5831"/>
    <cellStyle name="40% - Ênfase5 2 5 2 11" xfId="5832"/>
    <cellStyle name="40% - Ênfase5 2 5 2 12" xfId="5833"/>
    <cellStyle name="40% - Ênfase5 2 5 2 13" xfId="5834"/>
    <cellStyle name="40% - Ênfase5 2 5 2 2" xfId="5835"/>
    <cellStyle name="40% - Ênfase5 2 5 2 2 10" xfId="5836"/>
    <cellStyle name="40% - Ênfase5 2 5 2 2 11" xfId="5837"/>
    <cellStyle name="40% - Ênfase5 2 5 2 2 12" xfId="5838"/>
    <cellStyle name="40% - Ênfase5 2 5 2 2 2" xfId="5839"/>
    <cellStyle name="40% - Ênfase5 2 5 2 2 3" xfId="5840"/>
    <cellStyle name="40% - Ênfase5 2 5 2 2 4" xfId="5841"/>
    <cellStyle name="40% - Ênfase5 2 5 2 2 5" xfId="5842"/>
    <cellStyle name="40% - Ênfase5 2 5 2 2 6" xfId="5843"/>
    <cellStyle name="40% - Ênfase5 2 5 2 2 7" xfId="5844"/>
    <cellStyle name="40% - Ênfase5 2 5 2 2 8" xfId="5845"/>
    <cellStyle name="40% - Ênfase5 2 5 2 2 9" xfId="5846"/>
    <cellStyle name="40% - Ênfase5 2 5 2 3" xfId="5847"/>
    <cellStyle name="40% - Ênfase5 2 5 2 4" xfId="5848"/>
    <cellStyle name="40% - Ênfase5 2 5 2 5" xfId="5849"/>
    <cellStyle name="40% - Ênfase5 2 5 2 6" xfId="5850"/>
    <cellStyle name="40% - Ênfase5 2 5 2 7" xfId="5851"/>
    <cellStyle name="40% - Ênfase5 2 5 2 8" xfId="5852"/>
    <cellStyle name="40% - Ênfase5 2 5 2 9" xfId="5853"/>
    <cellStyle name="40% - Ênfase5 2 5 3" xfId="5854"/>
    <cellStyle name="40% - Ênfase5 2 5 3 10" xfId="5855"/>
    <cellStyle name="40% - Ênfase5 2 5 3 11" xfId="5856"/>
    <cellStyle name="40% - Ênfase5 2 5 3 12" xfId="5857"/>
    <cellStyle name="40% - Ênfase5 2 5 3 2" xfId="5858"/>
    <cellStyle name="40% - Ênfase5 2 5 3 3" xfId="5859"/>
    <cellStyle name="40% - Ênfase5 2 5 3 4" xfId="5860"/>
    <cellStyle name="40% - Ênfase5 2 5 3 5" xfId="5861"/>
    <cellStyle name="40% - Ênfase5 2 5 3 6" xfId="5862"/>
    <cellStyle name="40% - Ênfase5 2 5 3 7" xfId="5863"/>
    <cellStyle name="40% - Ênfase5 2 5 3 8" xfId="5864"/>
    <cellStyle name="40% - Ênfase5 2 5 3 9" xfId="5865"/>
    <cellStyle name="40% - Ênfase5 2 5 4" xfId="5866"/>
    <cellStyle name="40% - Ênfase5 2 5 5" xfId="5867"/>
    <cellStyle name="40% - Ênfase5 2 5 6" xfId="5868"/>
    <cellStyle name="40% - Ênfase5 2 5 7" xfId="5869"/>
    <cellStyle name="40% - Ênfase5 2 5 8" xfId="5870"/>
    <cellStyle name="40% - Ênfase5 2 5 9" xfId="5871"/>
    <cellStyle name="40% - Ênfase5 3" xfId="5872"/>
    <cellStyle name="40% - Ênfase5 3 2" xfId="5873"/>
    <cellStyle name="40% - Ênfase5 3 2 10" xfId="5874"/>
    <cellStyle name="40% - Ênfase5 3 2 11" xfId="5875"/>
    <cellStyle name="40% - Ênfase5 3 2 12" xfId="5876"/>
    <cellStyle name="40% - Ênfase5 3 2 13" xfId="5877"/>
    <cellStyle name="40% - Ênfase5 3 2 14" xfId="5878"/>
    <cellStyle name="40% - Ênfase5 3 2 15" xfId="5879"/>
    <cellStyle name="40% - Ênfase5 3 2 2" xfId="5880"/>
    <cellStyle name="40% - Ênfase5 3 2 3" xfId="5881"/>
    <cellStyle name="40% - Ênfase5 3 2 3 10" xfId="5882"/>
    <cellStyle name="40% - Ênfase5 3 2 3 11" xfId="5883"/>
    <cellStyle name="40% - Ênfase5 3 2 3 12" xfId="5884"/>
    <cellStyle name="40% - Ênfase5 3 2 3 13" xfId="5885"/>
    <cellStyle name="40% - Ênfase5 3 2 3 2" xfId="5886"/>
    <cellStyle name="40% - Ênfase5 3 2 3 2 10" xfId="5887"/>
    <cellStyle name="40% - Ênfase5 3 2 3 2 11" xfId="5888"/>
    <cellStyle name="40% - Ênfase5 3 2 3 2 12" xfId="5889"/>
    <cellStyle name="40% - Ênfase5 3 2 3 2 2" xfId="5890"/>
    <cellStyle name="40% - Ênfase5 3 2 3 2 3" xfId="5891"/>
    <cellStyle name="40% - Ênfase5 3 2 3 2 4" xfId="5892"/>
    <cellStyle name="40% - Ênfase5 3 2 3 2 5" xfId="5893"/>
    <cellStyle name="40% - Ênfase5 3 2 3 2 6" xfId="5894"/>
    <cellStyle name="40% - Ênfase5 3 2 3 2 7" xfId="5895"/>
    <cellStyle name="40% - Ênfase5 3 2 3 2 8" xfId="5896"/>
    <cellStyle name="40% - Ênfase5 3 2 3 2 9" xfId="5897"/>
    <cellStyle name="40% - Ênfase5 3 2 3 3" xfId="5898"/>
    <cellStyle name="40% - Ênfase5 3 2 3 4" xfId="5899"/>
    <cellStyle name="40% - Ênfase5 3 2 3 5" xfId="5900"/>
    <cellStyle name="40% - Ênfase5 3 2 3 6" xfId="5901"/>
    <cellStyle name="40% - Ênfase5 3 2 3 7" xfId="5902"/>
    <cellStyle name="40% - Ênfase5 3 2 3 8" xfId="5903"/>
    <cellStyle name="40% - Ênfase5 3 2 3 9" xfId="5904"/>
    <cellStyle name="40% - Ênfase5 3 2 4" xfId="5905"/>
    <cellStyle name="40% - Ênfase5 3 2 4 10" xfId="5906"/>
    <cellStyle name="40% - Ênfase5 3 2 4 11" xfId="5907"/>
    <cellStyle name="40% - Ênfase5 3 2 4 12" xfId="5908"/>
    <cellStyle name="40% - Ênfase5 3 2 4 2" xfId="5909"/>
    <cellStyle name="40% - Ênfase5 3 2 4 3" xfId="5910"/>
    <cellStyle name="40% - Ênfase5 3 2 4 4" xfId="5911"/>
    <cellStyle name="40% - Ênfase5 3 2 4 5" xfId="5912"/>
    <cellStyle name="40% - Ênfase5 3 2 4 6" xfId="5913"/>
    <cellStyle name="40% - Ênfase5 3 2 4 7" xfId="5914"/>
    <cellStyle name="40% - Ênfase5 3 2 4 8" xfId="5915"/>
    <cellStyle name="40% - Ênfase5 3 2 4 9" xfId="5916"/>
    <cellStyle name="40% - Ênfase5 3 2 5" xfId="5917"/>
    <cellStyle name="40% - Ênfase5 3 2 6" xfId="5918"/>
    <cellStyle name="40% - Ênfase5 3 2 7" xfId="5919"/>
    <cellStyle name="40% - Ênfase5 3 2 8" xfId="5920"/>
    <cellStyle name="40% - Ênfase5 3 2 9" xfId="5921"/>
    <cellStyle name="40% - Ênfase5 3 3" xfId="5922"/>
    <cellStyle name="40% - Ênfase5 3 4" xfId="5923"/>
    <cellStyle name="40% - Ênfase5 3 4 10" xfId="5924"/>
    <cellStyle name="40% - Ênfase5 3 4 11" xfId="5925"/>
    <cellStyle name="40% - Ênfase5 3 4 12" xfId="5926"/>
    <cellStyle name="40% - Ênfase5 3 4 13" xfId="5927"/>
    <cellStyle name="40% - Ênfase5 3 4 14" xfId="5928"/>
    <cellStyle name="40% - Ênfase5 3 4 2" xfId="5929"/>
    <cellStyle name="40% - Ênfase5 3 4 2 10" xfId="5930"/>
    <cellStyle name="40% - Ênfase5 3 4 2 11" xfId="5931"/>
    <cellStyle name="40% - Ênfase5 3 4 2 12" xfId="5932"/>
    <cellStyle name="40% - Ênfase5 3 4 2 13" xfId="5933"/>
    <cellStyle name="40% - Ênfase5 3 4 2 2" xfId="5934"/>
    <cellStyle name="40% - Ênfase5 3 4 2 2 10" xfId="5935"/>
    <cellStyle name="40% - Ênfase5 3 4 2 2 11" xfId="5936"/>
    <cellStyle name="40% - Ênfase5 3 4 2 2 12" xfId="5937"/>
    <cellStyle name="40% - Ênfase5 3 4 2 2 2" xfId="5938"/>
    <cellStyle name="40% - Ênfase5 3 4 2 2 3" xfId="5939"/>
    <cellStyle name="40% - Ênfase5 3 4 2 2 4" xfId="5940"/>
    <cellStyle name="40% - Ênfase5 3 4 2 2 5" xfId="5941"/>
    <cellStyle name="40% - Ênfase5 3 4 2 2 6" xfId="5942"/>
    <cellStyle name="40% - Ênfase5 3 4 2 2 7" xfId="5943"/>
    <cellStyle name="40% - Ênfase5 3 4 2 2 8" xfId="5944"/>
    <cellStyle name="40% - Ênfase5 3 4 2 2 9" xfId="5945"/>
    <cellStyle name="40% - Ênfase5 3 4 2 3" xfId="5946"/>
    <cellStyle name="40% - Ênfase5 3 4 2 4" xfId="5947"/>
    <cellStyle name="40% - Ênfase5 3 4 2 5" xfId="5948"/>
    <cellStyle name="40% - Ênfase5 3 4 2 6" xfId="5949"/>
    <cellStyle name="40% - Ênfase5 3 4 2 7" xfId="5950"/>
    <cellStyle name="40% - Ênfase5 3 4 2 8" xfId="5951"/>
    <cellStyle name="40% - Ênfase5 3 4 2 9" xfId="5952"/>
    <cellStyle name="40% - Ênfase5 3 4 3" xfId="5953"/>
    <cellStyle name="40% - Ênfase5 3 4 3 10" xfId="5954"/>
    <cellStyle name="40% - Ênfase5 3 4 3 11" xfId="5955"/>
    <cellStyle name="40% - Ênfase5 3 4 3 12" xfId="5956"/>
    <cellStyle name="40% - Ênfase5 3 4 3 2" xfId="5957"/>
    <cellStyle name="40% - Ênfase5 3 4 3 3" xfId="5958"/>
    <cellStyle name="40% - Ênfase5 3 4 3 4" xfId="5959"/>
    <cellStyle name="40% - Ênfase5 3 4 3 5" xfId="5960"/>
    <cellStyle name="40% - Ênfase5 3 4 3 6" xfId="5961"/>
    <cellStyle name="40% - Ênfase5 3 4 3 7" xfId="5962"/>
    <cellStyle name="40% - Ênfase5 3 4 3 8" xfId="5963"/>
    <cellStyle name="40% - Ênfase5 3 4 3 9" xfId="5964"/>
    <cellStyle name="40% - Ênfase5 3 4 4" xfId="5965"/>
    <cellStyle name="40% - Ênfase5 3 4 5" xfId="5966"/>
    <cellStyle name="40% - Ênfase5 3 4 6" xfId="5967"/>
    <cellStyle name="40% - Ênfase5 3 4 7" xfId="5968"/>
    <cellStyle name="40% - Ênfase5 3 4 8" xfId="5969"/>
    <cellStyle name="40% - Ênfase5 3 4 9" xfId="5970"/>
    <cellStyle name="40% - Ênfase5 4" xfId="5971"/>
    <cellStyle name="40% - Ênfase5 4 2" xfId="5972"/>
    <cellStyle name="40% - Ênfase5 4 3" xfId="5973"/>
    <cellStyle name="40% - Ênfase5 4 4" xfId="5974"/>
    <cellStyle name="40% - Ênfase5 4 4 10" xfId="5975"/>
    <cellStyle name="40% - Ênfase5 4 4 11" xfId="5976"/>
    <cellStyle name="40% - Ênfase5 4 4 12" xfId="5977"/>
    <cellStyle name="40% - Ênfase5 4 4 13" xfId="5978"/>
    <cellStyle name="40% - Ênfase5 4 4 14" xfId="5979"/>
    <cellStyle name="40% - Ênfase5 4 4 2" xfId="5980"/>
    <cellStyle name="40% - Ênfase5 4 4 2 10" xfId="5981"/>
    <cellStyle name="40% - Ênfase5 4 4 2 11" xfId="5982"/>
    <cellStyle name="40% - Ênfase5 4 4 2 12" xfId="5983"/>
    <cellStyle name="40% - Ênfase5 4 4 2 13" xfId="5984"/>
    <cellStyle name="40% - Ênfase5 4 4 2 2" xfId="5985"/>
    <cellStyle name="40% - Ênfase5 4 4 2 2 10" xfId="5986"/>
    <cellStyle name="40% - Ênfase5 4 4 2 2 11" xfId="5987"/>
    <cellStyle name="40% - Ênfase5 4 4 2 2 12" xfId="5988"/>
    <cellStyle name="40% - Ênfase5 4 4 2 2 2" xfId="5989"/>
    <cellStyle name="40% - Ênfase5 4 4 2 2 3" xfId="5990"/>
    <cellStyle name="40% - Ênfase5 4 4 2 2 4" xfId="5991"/>
    <cellStyle name="40% - Ênfase5 4 4 2 2 5" xfId="5992"/>
    <cellStyle name="40% - Ênfase5 4 4 2 2 6" xfId="5993"/>
    <cellStyle name="40% - Ênfase5 4 4 2 2 7" xfId="5994"/>
    <cellStyle name="40% - Ênfase5 4 4 2 2 8" xfId="5995"/>
    <cellStyle name="40% - Ênfase5 4 4 2 2 9" xfId="5996"/>
    <cellStyle name="40% - Ênfase5 4 4 2 3" xfId="5997"/>
    <cellStyle name="40% - Ênfase5 4 4 2 4" xfId="5998"/>
    <cellStyle name="40% - Ênfase5 4 4 2 5" xfId="5999"/>
    <cellStyle name="40% - Ênfase5 4 4 2 6" xfId="6000"/>
    <cellStyle name="40% - Ênfase5 4 4 2 7" xfId="6001"/>
    <cellStyle name="40% - Ênfase5 4 4 2 8" xfId="6002"/>
    <cellStyle name="40% - Ênfase5 4 4 2 9" xfId="6003"/>
    <cellStyle name="40% - Ênfase5 4 4 3" xfId="6004"/>
    <cellStyle name="40% - Ênfase5 4 4 3 10" xfId="6005"/>
    <cellStyle name="40% - Ênfase5 4 4 3 11" xfId="6006"/>
    <cellStyle name="40% - Ênfase5 4 4 3 12" xfId="6007"/>
    <cellStyle name="40% - Ênfase5 4 4 3 2" xfId="6008"/>
    <cellStyle name="40% - Ênfase5 4 4 3 3" xfId="6009"/>
    <cellStyle name="40% - Ênfase5 4 4 3 4" xfId="6010"/>
    <cellStyle name="40% - Ênfase5 4 4 3 5" xfId="6011"/>
    <cellStyle name="40% - Ênfase5 4 4 3 6" xfId="6012"/>
    <cellStyle name="40% - Ênfase5 4 4 3 7" xfId="6013"/>
    <cellStyle name="40% - Ênfase5 4 4 3 8" xfId="6014"/>
    <cellStyle name="40% - Ênfase5 4 4 3 9" xfId="6015"/>
    <cellStyle name="40% - Ênfase5 4 4 4" xfId="6016"/>
    <cellStyle name="40% - Ênfase5 4 4 5" xfId="6017"/>
    <cellStyle name="40% - Ênfase5 4 4 6" xfId="6018"/>
    <cellStyle name="40% - Ênfase5 4 4 7" xfId="6019"/>
    <cellStyle name="40% - Ênfase5 4 4 8" xfId="6020"/>
    <cellStyle name="40% - Ênfase5 4 4 9" xfId="6021"/>
    <cellStyle name="40% - Ênfase5 5" xfId="6022"/>
    <cellStyle name="40% - Ênfase5 5 2" xfId="6023"/>
    <cellStyle name="40% - Ênfase5 5 3" xfId="6024"/>
    <cellStyle name="40% - Ênfase5 5 4" xfId="6025"/>
    <cellStyle name="40% - Ênfase5 5 4 10" xfId="6026"/>
    <cellStyle name="40% - Ênfase5 5 4 11" xfId="6027"/>
    <cellStyle name="40% - Ênfase5 5 4 12" xfId="6028"/>
    <cellStyle name="40% - Ênfase5 5 4 13" xfId="6029"/>
    <cellStyle name="40% - Ênfase5 5 4 14" xfId="6030"/>
    <cellStyle name="40% - Ênfase5 5 4 2" xfId="6031"/>
    <cellStyle name="40% - Ênfase5 5 4 2 10" xfId="6032"/>
    <cellStyle name="40% - Ênfase5 5 4 2 11" xfId="6033"/>
    <cellStyle name="40% - Ênfase5 5 4 2 12" xfId="6034"/>
    <cellStyle name="40% - Ênfase5 5 4 2 13" xfId="6035"/>
    <cellStyle name="40% - Ênfase5 5 4 2 2" xfId="6036"/>
    <cellStyle name="40% - Ênfase5 5 4 2 2 10" xfId="6037"/>
    <cellStyle name="40% - Ênfase5 5 4 2 2 11" xfId="6038"/>
    <cellStyle name="40% - Ênfase5 5 4 2 2 12" xfId="6039"/>
    <cellStyle name="40% - Ênfase5 5 4 2 2 2" xfId="6040"/>
    <cellStyle name="40% - Ênfase5 5 4 2 2 3" xfId="6041"/>
    <cellStyle name="40% - Ênfase5 5 4 2 2 4" xfId="6042"/>
    <cellStyle name="40% - Ênfase5 5 4 2 2 5" xfId="6043"/>
    <cellStyle name="40% - Ênfase5 5 4 2 2 6" xfId="6044"/>
    <cellStyle name="40% - Ênfase5 5 4 2 2 7" xfId="6045"/>
    <cellStyle name="40% - Ênfase5 5 4 2 2 8" xfId="6046"/>
    <cellStyle name="40% - Ênfase5 5 4 2 2 9" xfId="6047"/>
    <cellStyle name="40% - Ênfase5 5 4 2 3" xfId="6048"/>
    <cellStyle name="40% - Ênfase5 5 4 2 4" xfId="6049"/>
    <cellStyle name="40% - Ênfase5 5 4 2 5" xfId="6050"/>
    <cellStyle name="40% - Ênfase5 5 4 2 6" xfId="6051"/>
    <cellStyle name="40% - Ênfase5 5 4 2 7" xfId="6052"/>
    <cellStyle name="40% - Ênfase5 5 4 2 8" xfId="6053"/>
    <cellStyle name="40% - Ênfase5 5 4 2 9" xfId="6054"/>
    <cellStyle name="40% - Ênfase5 5 4 3" xfId="6055"/>
    <cellStyle name="40% - Ênfase5 5 4 3 10" xfId="6056"/>
    <cellStyle name="40% - Ênfase5 5 4 3 11" xfId="6057"/>
    <cellStyle name="40% - Ênfase5 5 4 3 12" xfId="6058"/>
    <cellStyle name="40% - Ênfase5 5 4 3 2" xfId="6059"/>
    <cellStyle name="40% - Ênfase5 5 4 3 3" xfId="6060"/>
    <cellStyle name="40% - Ênfase5 5 4 3 4" xfId="6061"/>
    <cellStyle name="40% - Ênfase5 5 4 3 5" xfId="6062"/>
    <cellStyle name="40% - Ênfase5 5 4 3 6" xfId="6063"/>
    <cellStyle name="40% - Ênfase5 5 4 3 7" xfId="6064"/>
    <cellStyle name="40% - Ênfase5 5 4 3 8" xfId="6065"/>
    <cellStyle name="40% - Ênfase5 5 4 3 9" xfId="6066"/>
    <cellStyle name="40% - Ênfase5 5 4 4" xfId="6067"/>
    <cellStyle name="40% - Ênfase5 5 4 5" xfId="6068"/>
    <cellStyle name="40% - Ênfase5 5 4 6" xfId="6069"/>
    <cellStyle name="40% - Ênfase5 5 4 7" xfId="6070"/>
    <cellStyle name="40% - Ênfase5 5 4 8" xfId="6071"/>
    <cellStyle name="40% - Ênfase5 5 4 9" xfId="6072"/>
    <cellStyle name="40% - Ênfase5 6" xfId="6073"/>
    <cellStyle name="40% - Ênfase5 6 2" xfId="6074"/>
    <cellStyle name="40% - Ênfase5 6 3" xfId="6075"/>
    <cellStyle name="40% - Ênfase5 6 4" xfId="6076"/>
    <cellStyle name="40% - Ênfase5 6 4 10" xfId="6077"/>
    <cellStyle name="40% - Ênfase5 6 4 11" xfId="6078"/>
    <cellStyle name="40% - Ênfase5 6 4 12" xfId="6079"/>
    <cellStyle name="40% - Ênfase5 6 4 13" xfId="6080"/>
    <cellStyle name="40% - Ênfase5 6 4 14" xfId="6081"/>
    <cellStyle name="40% - Ênfase5 6 4 2" xfId="6082"/>
    <cellStyle name="40% - Ênfase5 6 4 2 10" xfId="6083"/>
    <cellStyle name="40% - Ênfase5 6 4 2 11" xfId="6084"/>
    <cellStyle name="40% - Ênfase5 6 4 2 12" xfId="6085"/>
    <cellStyle name="40% - Ênfase5 6 4 2 13" xfId="6086"/>
    <cellStyle name="40% - Ênfase5 6 4 2 2" xfId="6087"/>
    <cellStyle name="40% - Ênfase5 6 4 2 2 10" xfId="6088"/>
    <cellStyle name="40% - Ênfase5 6 4 2 2 11" xfId="6089"/>
    <cellStyle name="40% - Ênfase5 6 4 2 2 12" xfId="6090"/>
    <cellStyle name="40% - Ênfase5 6 4 2 2 2" xfId="6091"/>
    <cellStyle name="40% - Ênfase5 6 4 2 2 3" xfId="6092"/>
    <cellStyle name="40% - Ênfase5 6 4 2 2 4" xfId="6093"/>
    <cellStyle name="40% - Ênfase5 6 4 2 2 5" xfId="6094"/>
    <cellStyle name="40% - Ênfase5 6 4 2 2 6" xfId="6095"/>
    <cellStyle name="40% - Ênfase5 6 4 2 2 7" xfId="6096"/>
    <cellStyle name="40% - Ênfase5 6 4 2 2 8" xfId="6097"/>
    <cellStyle name="40% - Ênfase5 6 4 2 2 9" xfId="6098"/>
    <cellStyle name="40% - Ênfase5 6 4 2 3" xfId="6099"/>
    <cellStyle name="40% - Ênfase5 6 4 2 4" xfId="6100"/>
    <cellStyle name="40% - Ênfase5 6 4 2 5" xfId="6101"/>
    <cellStyle name="40% - Ênfase5 6 4 2 6" xfId="6102"/>
    <cellStyle name="40% - Ênfase5 6 4 2 7" xfId="6103"/>
    <cellStyle name="40% - Ênfase5 6 4 2 8" xfId="6104"/>
    <cellStyle name="40% - Ênfase5 6 4 2 9" xfId="6105"/>
    <cellStyle name="40% - Ênfase5 6 4 3" xfId="6106"/>
    <cellStyle name="40% - Ênfase5 6 4 3 10" xfId="6107"/>
    <cellStyle name="40% - Ênfase5 6 4 3 11" xfId="6108"/>
    <cellStyle name="40% - Ênfase5 6 4 3 12" xfId="6109"/>
    <cellStyle name="40% - Ênfase5 6 4 3 2" xfId="6110"/>
    <cellStyle name="40% - Ênfase5 6 4 3 3" xfId="6111"/>
    <cellStyle name="40% - Ênfase5 6 4 3 4" xfId="6112"/>
    <cellStyle name="40% - Ênfase5 6 4 3 5" xfId="6113"/>
    <cellStyle name="40% - Ênfase5 6 4 3 6" xfId="6114"/>
    <cellStyle name="40% - Ênfase5 6 4 3 7" xfId="6115"/>
    <cellStyle name="40% - Ênfase5 6 4 3 8" xfId="6116"/>
    <cellStyle name="40% - Ênfase5 6 4 3 9" xfId="6117"/>
    <cellStyle name="40% - Ênfase5 6 4 4" xfId="6118"/>
    <cellStyle name="40% - Ênfase5 6 4 5" xfId="6119"/>
    <cellStyle name="40% - Ênfase5 6 4 6" xfId="6120"/>
    <cellStyle name="40% - Ênfase5 6 4 7" xfId="6121"/>
    <cellStyle name="40% - Ênfase5 6 4 8" xfId="6122"/>
    <cellStyle name="40% - Ênfase5 6 4 9" xfId="6123"/>
    <cellStyle name="40% - Ênfase5 7" xfId="6124"/>
    <cellStyle name="40% - Ênfase5 7 10" xfId="6125"/>
    <cellStyle name="40% - Ênfase5 7 11" xfId="6126"/>
    <cellStyle name="40% - Ênfase5 7 12" xfId="6127"/>
    <cellStyle name="40% - Ênfase5 7 13" xfId="6128"/>
    <cellStyle name="40% - Ênfase5 7 14" xfId="6129"/>
    <cellStyle name="40% - Ênfase5 7 15" xfId="6130"/>
    <cellStyle name="40% - Ênfase5 7 16" xfId="6131"/>
    <cellStyle name="40% - Ênfase5 7 2" xfId="6132"/>
    <cellStyle name="40% - Ênfase5 7 3" xfId="6133"/>
    <cellStyle name="40% - Ênfase5 7 4" xfId="6134"/>
    <cellStyle name="40% - Ênfase5 7 4 10" xfId="6135"/>
    <cellStyle name="40% - Ênfase5 7 4 11" xfId="6136"/>
    <cellStyle name="40% - Ênfase5 7 4 12" xfId="6137"/>
    <cellStyle name="40% - Ênfase5 7 4 13" xfId="6138"/>
    <cellStyle name="40% - Ênfase5 7 4 2" xfId="6139"/>
    <cellStyle name="40% - Ênfase5 7 4 2 10" xfId="6140"/>
    <cellStyle name="40% - Ênfase5 7 4 2 11" xfId="6141"/>
    <cellStyle name="40% - Ênfase5 7 4 2 12" xfId="6142"/>
    <cellStyle name="40% - Ênfase5 7 4 2 2" xfId="6143"/>
    <cellStyle name="40% - Ênfase5 7 4 2 3" xfId="6144"/>
    <cellStyle name="40% - Ênfase5 7 4 2 4" xfId="6145"/>
    <cellStyle name="40% - Ênfase5 7 4 2 5" xfId="6146"/>
    <cellStyle name="40% - Ênfase5 7 4 2 6" xfId="6147"/>
    <cellStyle name="40% - Ênfase5 7 4 2 7" xfId="6148"/>
    <cellStyle name="40% - Ênfase5 7 4 2 8" xfId="6149"/>
    <cellStyle name="40% - Ênfase5 7 4 2 9" xfId="6150"/>
    <cellStyle name="40% - Ênfase5 7 4 3" xfId="6151"/>
    <cellStyle name="40% - Ênfase5 7 4 4" xfId="6152"/>
    <cellStyle name="40% - Ênfase5 7 4 5" xfId="6153"/>
    <cellStyle name="40% - Ênfase5 7 4 6" xfId="6154"/>
    <cellStyle name="40% - Ênfase5 7 4 7" xfId="6155"/>
    <cellStyle name="40% - Ênfase5 7 4 8" xfId="6156"/>
    <cellStyle name="40% - Ênfase5 7 4 9" xfId="6157"/>
    <cellStyle name="40% - Ênfase5 7 5" xfId="6158"/>
    <cellStyle name="40% - Ênfase5 7 5 10" xfId="6159"/>
    <cellStyle name="40% - Ênfase5 7 5 11" xfId="6160"/>
    <cellStyle name="40% - Ênfase5 7 5 12" xfId="6161"/>
    <cellStyle name="40% - Ênfase5 7 5 2" xfId="6162"/>
    <cellStyle name="40% - Ênfase5 7 5 3" xfId="6163"/>
    <cellStyle name="40% - Ênfase5 7 5 4" xfId="6164"/>
    <cellStyle name="40% - Ênfase5 7 5 5" xfId="6165"/>
    <cellStyle name="40% - Ênfase5 7 5 6" xfId="6166"/>
    <cellStyle name="40% - Ênfase5 7 5 7" xfId="6167"/>
    <cellStyle name="40% - Ênfase5 7 5 8" xfId="6168"/>
    <cellStyle name="40% - Ênfase5 7 5 9" xfId="6169"/>
    <cellStyle name="40% - Ênfase5 7 6" xfId="6170"/>
    <cellStyle name="40% - Ênfase5 7 7" xfId="6171"/>
    <cellStyle name="40% - Ênfase5 7 8" xfId="6172"/>
    <cellStyle name="40% - Ênfase5 7 9" xfId="6173"/>
    <cellStyle name="40% - Ênfase5 8" xfId="6174"/>
    <cellStyle name="40% - Ênfase5 8 2" xfId="6175"/>
    <cellStyle name="40% - Ênfase5 9" xfId="6176"/>
    <cellStyle name="40% - Ênfase5 9 2" xfId="6177"/>
    <cellStyle name="40% - Ênfase6 10" xfId="6178"/>
    <cellStyle name="40% - Ênfase6 10 10" xfId="6179"/>
    <cellStyle name="40% - Ênfase6 10 11" xfId="6180"/>
    <cellStyle name="40% - Ênfase6 10 12" xfId="6181"/>
    <cellStyle name="40% - Ênfase6 10 13" xfId="6182"/>
    <cellStyle name="40% - Ênfase6 10 14" xfId="6183"/>
    <cellStyle name="40% - Ênfase6 10 15" xfId="6184"/>
    <cellStyle name="40% - Ênfase6 10 2" xfId="6185"/>
    <cellStyle name="40% - Ênfase6 10 3" xfId="6186"/>
    <cellStyle name="40% - Ênfase6 10 3 10" xfId="6187"/>
    <cellStyle name="40% - Ênfase6 10 3 11" xfId="6188"/>
    <cellStyle name="40% - Ênfase6 10 3 12" xfId="6189"/>
    <cellStyle name="40% - Ênfase6 10 3 13" xfId="6190"/>
    <cellStyle name="40% - Ênfase6 10 3 2" xfId="6191"/>
    <cellStyle name="40% - Ênfase6 10 3 2 10" xfId="6192"/>
    <cellStyle name="40% - Ênfase6 10 3 2 11" xfId="6193"/>
    <cellStyle name="40% - Ênfase6 10 3 2 12" xfId="6194"/>
    <cellStyle name="40% - Ênfase6 10 3 2 2" xfId="6195"/>
    <cellStyle name="40% - Ênfase6 10 3 2 3" xfId="6196"/>
    <cellStyle name="40% - Ênfase6 10 3 2 4" xfId="6197"/>
    <cellStyle name="40% - Ênfase6 10 3 2 5" xfId="6198"/>
    <cellStyle name="40% - Ênfase6 10 3 2 6" xfId="6199"/>
    <cellStyle name="40% - Ênfase6 10 3 2 7" xfId="6200"/>
    <cellStyle name="40% - Ênfase6 10 3 2 8" xfId="6201"/>
    <cellStyle name="40% - Ênfase6 10 3 2 9" xfId="6202"/>
    <cellStyle name="40% - Ênfase6 10 3 3" xfId="6203"/>
    <cellStyle name="40% - Ênfase6 10 3 4" xfId="6204"/>
    <cellStyle name="40% - Ênfase6 10 3 5" xfId="6205"/>
    <cellStyle name="40% - Ênfase6 10 3 6" xfId="6206"/>
    <cellStyle name="40% - Ênfase6 10 3 7" xfId="6207"/>
    <cellStyle name="40% - Ênfase6 10 3 8" xfId="6208"/>
    <cellStyle name="40% - Ênfase6 10 3 9" xfId="6209"/>
    <cellStyle name="40% - Ênfase6 10 4" xfId="6210"/>
    <cellStyle name="40% - Ênfase6 10 4 10" xfId="6211"/>
    <cellStyle name="40% - Ênfase6 10 4 11" xfId="6212"/>
    <cellStyle name="40% - Ênfase6 10 4 12" xfId="6213"/>
    <cellStyle name="40% - Ênfase6 10 4 2" xfId="6214"/>
    <cellStyle name="40% - Ênfase6 10 4 3" xfId="6215"/>
    <cellStyle name="40% - Ênfase6 10 4 4" xfId="6216"/>
    <cellStyle name="40% - Ênfase6 10 4 5" xfId="6217"/>
    <cellStyle name="40% - Ênfase6 10 4 6" xfId="6218"/>
    <cellStyle name="40% - Ênfase6 10 4 7" xfId="6219"/>
    <cellStyle name="40% - Ênfase6 10 4 8" xfId="6220"/>
    <cellStyle name="40% - Ênfase6 10 4 9" xfId="6221"/>
    <cellStyle name="40% - Ênfase6 10 5" xfId="6222"/>
    <cellStyle name="40% - Ênfase6 10 6" xfId="6223"/>
    <cellStyle name="40% - Ênfase6 10 7" xfId="6224"/>
    <cellStyle name="40% - Ênfase6 10 8" xfId="6225"/>
    <cellStyle name="40% - Ênfase6 10 9" xfId="6226"/>
    <cellStyle name="40% - Ênfase6 11" xfId="6227"/>
    <cellStyle name="40% - Ênfase6 11 10" xfId="6228"/>
    <cellStyle name="40% - Ênfase6 11 11" xfId="6229"/>
    <cellStyle name="40% - Ênfase6 11 12" xfId="6230"/>
    <cellStyle name="40% - Ênfase6 11 13" xfId="6231"/>
    <cellStyle name="40% - Ênfase6 11 14" xfId="6232"/>
    <cellStyle name="40% - Ênfase6 11 15" xfId="6233"/>
    <cellStyle name="40% - Ênfase6 11 2" xfId="6234"/>
    <cellStyle name="40% - Ênfase6 11 3" xfId="6235"/>
    <cellStyle name="40% - Ênfase6 11 3 10" xfId="6236"/>
    <cellStyle name="40% - Ênfase6 11 3 11" xfId="6237"/>
    <cellStyle name="40% - Ênfase6 11 3 12" xfId="6238"/>
    <cellStyle name="40% - Ênfase6 11 3 13" xfId="6239"/>
    <cellStyle name="40% - Ênfase6 11 3 2" xfId="6240"/>
    <cellStyle name="40% - Ênfase6 11 3 2 10" xfId="6241"/>
    <cellStyle name="40% - Ênfase6 11 3 2 11" xfId="6242"/>
    <cellStyle name="40% - Ênfase6 11 3 2 12" xfId="6243"/>
    <cellStyle name="40% - Ênfase6 11 3 2 2" xfId="6244"/>
    <cellStyle name="40% - Ênfase6 11 3 2 3" xfId="6245"/>
    <cellStyle name="40% - Ênfase6 11 3 2 4" xfId="6246"/>
    <cellStyle name="40% - Ênfase6 11 3 2 5" xfId="6247"/>
    <cellStyle name="40% - Ênfase6 11 3 2 6" xfId="6248"/>
    <cellStyle name="40% - Ênfase6 11 3 2 7" xfId="6249"/>
    <cellStyle name="40% - Ênfase6 11 3 2 8" xfId="6250"/>
    <cellStyle name="40% - Ênfase6 11 3 2 9" xfId="6251"/>
    <cellStyle name="40% - Ênfase6 11 3 3" xfId="6252"/>
    <cellStyle name="40% - Ênfase6 11 3 4" xfId="6253"/>
    <cellStyle name="40% - Ênfase6 11 3 5" xfId="6254"/>
    <cellStyle name="40% - Ênfase6 11 3 6" xfId="6255"/>
    <cellStyle name="40% - Ênfase6 11 3 7" xfId="6256"/>
    <cellStyle name="40% - Ênfase6 11 3 8" xfId="6257"/>
    <cellStyle name="40% - Ênfase6 11 3 9" xfId="6258"/>
    <cellStyle name="40% - Ênfase6 11 4" xfId="6259"/>
    <cellStyle name="40% - Ênfase6 11 4 10" xfId="6260"/>
    <cellStyle name="40% - Ênfase6 11 4 11" xfId="6261"/>
    <cellStyle name="40% - Ênfase6 11 4 12" xfId="6262"/>
    <cellStyle name="40% - Ênfase6 11 4 2" xfId="6263"/>
    <cellStyle name="40% - Ênfase6 11 4 3" xfId="6264"/>
    <cellStyle name="40% - Ênfase6 11 4 4" xfId="6265"/>
    <cellStyle name="40% - Ênfase6 11 4 5" xfId="6266"/>
    <cellStyle name="40% - Ênfase6 11 4 6" xfId="6267"/>
    <cellStyle name="40% - Ênfase6 11 4 7" xfId="6268"/>
    <cellStyle name="40% - Ênfase6 11 4 8" xfId="6269"/>
    <cellStyle name="40% - Ênfase6 11 4 9" xfId="6270"/>
    <cellStyle name="40% - Ênfase6 11 5" xfId="6271"/>
    <cellStyle name="40% - Ênfase6 11 6" xfId="6272"/>
    <cellStyle name="40% - Ênfase6 11 7" xfId="6273"/>
    <cellStyle name="40% - Ênfase6 11 8" xfId="6274"/>
    <cellStyle name="40% - Ênfase6 11 9" xfId="6275"/>
    <cellStyle name="40% - Ênfase6 12" xfId="6276"/>
    <cellStyle name="40% - Ênfase6 12 10" xfId="6277"/>
    <cellStyle name="40% - Ênfase6 12 11" xfId="6278"/>
    <cellStyle name="40% - Ênfase6 12 12" xfId="6279"/>
    <cellStyle name="40% - Ênfase6 12 13" xfId="6280"/>
    <cellStyle name="40% - Ênfase6 12 14" xfId="6281"/>
    <cellStyle name="40% - Ênfase6 12 15" xfId="6282"/>
    <cellStyle name="40% - Ênfase6 12 2" xfId="6283"/>
    <cellStyle name="40% - Ênfase6 12 3" xfId="6284"/>
    <cellStyle name="40% - Ênfase6 12 3 10" xfId="6285"/>
    <cellStyle name="40% - Ênfase6 12 3 11" xfId="6286"/>
    <cellStyle name="40% - Ênfase6 12 3 12" xfId="6287"/>
    <cellStyle name="40% - Ênfase6 12 3 13" xfId="6288"/>
    <cellStyle name="40% - Ênfase6 12 3 2" xfId="6289"/>
    <cellStyle name="40% - Ênfase6 12 3 2 10" xfId="6290"/>
    <cellStyle name="40% - Ênfase6 12 3 2 11" xfId="6291"/>
    <cellStyle name="40% - Ênfase6 12 3 2 12" xfId="6292"/>
    <cellStyle name="40% - Ênfase6 12 3 2 2" xfId="6293"/>
    <cellStyle name="40% - Ênfase6 12 3 2 3" xfId="6294"/>
    <cellStyle name="40% - Ênfase6 12 3 2 4" xfId="6295"/>
    <cellStyle name="40% - Ênfase6 12 3 2 5" xfId="6296"/>
    <cellStyle name="40% - Ênfase6 12 3 2 6" xfId="6297"/>
    <cellStyle name="40% - Ênfase6 12 3 2 7" xfId="6298"/>
    <cellStyle name="40% - Ênfase6 12 3 2 8" xfId="6299"/>
    <cellStyle name="40% - Ênfase6 12 3 2 9" xfId="6300"/>
    <cellStyle name="40% - Ênfase6 12 3 3" xfId="6301"/>
    <cellStyle name="40% - Ênfase6 12 3 4" xfId="6302"/>
    <cellStyle name="40% - Ênfase6 12 3 5" xfId="6303"/>
    <cellStyle name="40% - Ênfase6 12 3 6" xfId="6304"/>
    <cellStyle name="40% - Ênfase6 12 3 7" xfId="6305"/>
    <cellStyle name="40% - Ênfase6 12 3 8" xfId="6306"/>
    <cellStyle name="40% - Ênfase6 12 3 9" xfId="6307"/>
    <cellStyle name="40% - Ênfase6 12 4" xfId="6308"/>
    <cellStyle name="40% - Ênfase6 12 4 10" xfId="6309"/>
    <cellStyle name="40% - Ênfase6 12 4 11" xfId="6310"/>
    <cellStyle name="40% - Ênfase6 12 4 12" xfId="6311"/>
    <cellStyle name="40% - Ênfase6 12 4 2" xfId="6312"/>
    <cellStyle name="40% - Ênfase6 12 4 3" xfId="6313"/>
    <cellStyle name="40% - Ênfase6 12 4 4" xfId="6314"/>
    <cellStyle name="40% - Ênfase6 12 4 5" xfId="6315"/>
    <cellStyle name="40% - Ênfase6 12 4 6" xfId="6316"/>
    <cellStyle name="40% - Ênfase6 12 4 7" xfId="6317"/>
    <cellStyle name="40% - Ênfase6 12 4 8" xfId="6318"/>
    <cellStyle name="40% - Ênfase6 12 4 9" xfId="6319"/>
    <cellStyle name="40% - Ênfase6 12 5" xfId="6320"/>
    <cellStyle name="40% - Ênfase6 12 6" xfId="6321"/>
    <cellStyle name="40% - Ênfase6 12 7" xfId="6322"/>
    <cellStyle name="40% - Ênfase6 12 8" xfId="6323"/>
    <cellStyle name="40% - Ênfase6 12 9" xfId="6324"/>
    <cellStyle name="40% - Ênfase6 13" xfId="6325"/>
    <cellStyle name="40% - Ênfase6 13 10" xfId="6326"/>
    <cellStyle name="40% - Ênfase6 13 11" xfId="6327"/>
    <cellStyle name="40% - Ênfase6 13 12" xfId="6328"/>
    <cellStyle name="40% - Ênfase6 13 13" xfId="6329"/>
    <cellStyle name="40% - Ênfase6 13 14" xfId="6330"/>
    <cellStyle name="40% - Ênfase6 13 15" xfId="6331"/>
    <cellStyle name="40% - Ênfase6 13 2" xfId="6332"/>
    <cellStyle name="40% - Ênfase6 13 3" xfId="6333"/>
    <cellStyle name="40% - Ênfase6 13 3 10" xfId="6334"/>
    <cellStyle name="40% - Ênfase6 13 3 11" xfId="6335"/>
    <cellStyle name="40% - Ênfase6 13 3 12" xfId="6336"/>
    <cellStyle name="40% - Ênfase6 13 3 13" xfId="6337"/>
    <cellStyle name="40% - Ênfase6 13 3 2" xfId="6338"/>
    <cellStyle name="40% - Ênfase6 13 3 2 10" xfId="6339"/>
    <cellStyle name="40% - Ênfase6 13 3 2 11" xfId="6340"/>
    <cellStyle name="40% - Ênfase6 13 3 2 12" xfId="6341"/>
    <cellStyle name="40% - Ênfase6 13 3 2 2" xfId="6342"/>
    <cellStyle name="40% - Ênfase6 13 3 2 3" xfId="6343"/>
    <cellStyle name="40% - Ênfase6 13 3 2 4" xfId="6344"/>
    <cellStyle name="40% - Ênfase6 13 3 2 5" xfId="6345"/>
    <cellStyle name="40% - Ênfase6 13 3 2 6" xfId="6346"/>
    <cellStyle name="40% - Ênfase6 13 3 2 7" xfId="6347"/>
    <cellStyle name="40% - Ênfase6 13 3 2 8" xfId="6348"/>
    <cellStyle name="40% - Ênfase6 13 3 2 9" xfId="6349"/>
    <cellStyle name="40% - Ênfase6 13 3 3" xfId="6350"/>
    <cellStyle name="40% - Ênfase6 13 3 4" xfId="6351"/>
    <cellStyle name="40% - Ênfase6 13 3 5" xfId="6352"/>
    <cellStyle name="40% - Ênfase6 13 3 6" xfId="6353"/>
    <cellStyle name="40% - Ênfase6 13 3 7" xfId="6354"/>
    <cellStyle name="40% - Ênfase6 13 3 8" xfId="6355"/>
    <cellStyle name="40% - Ênfase6 13 3 9" xfId="6356"/>
    <cellStyle name="40% - Ênfase6 13 4" xfId="6357"/>
    <cellStyle name="40% - Ênfase6 13 4 10" xfId="6358"/>
    <cellStyle name="40% - Ênfase6 13 4 11" xfId="6359"/>
    <cellStyle name="40% - Ênfase6 13 4 12" xfId="6360"/>
    <cellStyle name="40% - Ênfase6 13 4 2" xfId="6361"/>
    <cellStyle name="40% - Ênfase6 13 4 3" xfId="6362"/>
    <cellStyle name="40% - Ênfase6 13 4 4" xfId="6363"/>
    <cellStyle name="40% - Ênfase6 13 4 5" xfId="6364"/>
    <cellStyle name="40% - Ênfase6 13 4 6" xfId="6365"/>
    <cellStyle name="40% - Ênfase6 13 4 7" xfId="6366"/>
    <cellStyle name="40% - Ênfase6 13 4 8" xfId="6367"/>
    <cellStyle name="40% - Ênfase6 13 4 9" xfId="6368"/>
    <cellStyle name="40% - Ênfase6 13 5" xfId="6369"/>
    <cellStyle name="40% - Ênfase6 13 6" xfId="6370"/>
    <cellStyle name="40% - Ênfase6 13 7" xfId="6371"/>
    <cellStyle name="40% - Ênfase6 13 8" xfId="6372"/>
    <cellStyle name="40% - Ênfase6 13 9" xfId="6373"/>
    <cellStyle name="40% - Ênfase6 14 2" xfId="6374"/>
    <cellStyle name="40% - Ênfase6 15 2" xfId="6375"/>
    <cellStyle name="40% - Ênfase6 16 2" xfId="6376"/>
    <cellStyle name="40% - Ênfase6 17 2" xfId="6377"/>
    <cellStyle name="40% - Ênfase6 2" xfId="6378"/>
    <cellStyle name="40% - Ênfase6 2 2" xfId="6379"/>
    <cellStyle name="40% - Ênfase6 2 2 2" xfId="6380"/>
    <cellStyle name="40% - Ênfase6 2 3" xfId="6381"/>
    <cellStyle name="40% - Ênfase6 2 3 2" xfId="6382"/>
    <cellStyle name="40% - Ênfase6 2 4" xfId="6383"/>
    <cellStyle name="40% - Ênfase6 2 5" xfId="6384"/>
    <cellStyle name="40% - Ênfase6 2 5 10" xfId="6385"/>
    <cellStyle name="40% - Ênfase6 2 5 11" xfId="6386"/>
    <cellStyle name="40% - Ênfase6 2 5 12" xfId="6387"/>
    <cellStyle name="40% - Ênfase6 2 5 13" xfId="6388"/>
    <cellStyle name="40% - Ênfase6 2 5 14" xfId="6389"/>
    <cellStyle name="40% - Ênfase6 2 5 2" xfId="6390"/>
    <cellStyle name="40% - Ênfase6 2 5 2 10" xfId="6391"/>
    <cellStyle name="40% - Ênfase6 2 5 2 11" xfId="6392"/>
    <cellStyle name="40% - Ênfase6 2 5 2 12" xfId="6393"/>
    <cellStyle name="40% - Ênfase6 2 5 2 13" xfId="6394"/>
    <cellStyle name="40% - Ênfase6 2 5 2 2" xfId="6395"/>
    <cellStyle name="40% - Ênfase6 2 5 2 2 10" xfId="6396"/>
    <cellStyle name="40% - Ênfase6 2 5 2 2 11" xfId="6397"/>
    <cellStyle name="40% - Ênfase6 2 5 2 2 12" xfId="6398"/>
    <cellStyle name="40% - Ênfase6 2 5 2 2 2" xfId="6399"/>
    <cellStyle name="40% - Ênfase6 2 5 2 2 3" xfId="6400"/>
    <cellStyle name="40% - Ênfase6 2 5 2 2 4" xfId="6401"/>
    <cellStyle name="40% - Ênfase6 2 5 2 2 5" xfId="6402"/>
    <cellStyle name="40% - Ênfase6 2 5 2 2 6" xfId="6403"/>
    <cellStyle name="40% - Ênfase6 2 5 2 2 7" xfId="6404"/>
    <cellStyle name="40% - Ênfase6 2 5 2 2 8" xfId="6405"/>
    <cellStyle name="40% - Ênfase6 2 5 2 2 9" xfId="6406"/>
    <cellStyle name="40% - Ênfase6 2 5 2 3" xfId="6407"/>
    <cellStyle name="40% - Ênfase6 2 5 2 4" xfId="6408"/>
    <cellStyle name="40% - Ênfase6 2 5 2 5" xfId="6409"/>
    <cellStyle name="40% - Ênfase6 2 5 2 6" xfId="6410"/>
    <cellStyle name="40% - Ênfase6 2 5 2 7" xfId="6411"/>
    <cellStyle name="40% - Ênfase6 2 5 2 8" xfId="6412"/>
    <cellStyle name="40% - Ênfase6 2 5 2 9" xfId="6413"/>
    <cellStyle name="40% - Ênfase6 2 5 3" xfId="6414"/>
    <cellStyle name="40% - Ênfase6 2 5 3 10" xfId="6415"/>
    <cellStyle name="40% - Ênfase6 2 5 3 11" xfId="6416"/>
    <cellStyle name="40% - Ênfase6 2 5 3 12" xfId="6417"/>
    <cellStyle name="40% - Ênfase6 2 5 3 2" xfId="6418"/>
    <cellStyle name="40% - Ênfase6 2 5 3 3" xfId="6419"/>
    <cellStyle name="40% - Ênfase6 2 5 3 4" xfId="6420"/>
    <cellStyle name="40% - Ênfase6 2 5 3 5" xfId="6421"/>
    <cellStyle name="40% - Ênfase6 2 5 3 6" xfId="6422"/>
    <cellStyle name="40% - Ênfase6 2 5 3 7" xfId="6423"/>
    <cellStyle name="40% - Ênfase6 2 5 3 8" xfId="6424"/>
    <cellStyle name="40% - Ênfase6 2 5 3 9" xfId="6425"/>
    <cellStyle name="40% - Ênfase6 2 5 4" xfId="6426"/>
    <cellStyle name="40% - Ênfase6 2 5 5" xfId="6427"/>
    <cellStyle name="40% - Ênfase6 2 5 6" xfId="6428"/>
    <cellStyle name="40% - Ênfase6 2 5 7" xfId="6429"/>
    <cellStyle name="40% - Ênfase6 2 5 8" xfId="6430"/>
    <cellStyle name="40% - Ênfase6 2 5 9" xfId="6431"/>
    <cellStyle name="40% - Ênfase6 3" xfId="6432"/>
    <cellStyle name="40% - Ênfase6 3 2" xfId="6433"/>
    <cellStyle name="40% - Ênfase6 3 2 10" xfId="6434"/>
    <cellStyle name="40% - Ênfase6 3 2 11" xfId="6435"/>
    <cellStyle name="40% - Ênfase6 3 2 12" xfId="6436"/>
    <cellStyle name="40% - Ênfase6 3 2 13" xfId="6437"/>
    <cellStyle name="40% - Ênfase6 3 2 14" xfId="6438"/>
    <cellStyle name="40% - Ênfase6 3 2 15" xfId="6439"/>
    <cellStyle name="40% - Ênfase6 3 2 2" xfId="6440"/>
    <cellStyle name="40% - Ênfase6 3 2 3" xfId="6441"/>
    <cellStyle name="40% - Ênfase6 3 2 3 10" xfId="6442"/>
    <cellStyle name="40% - Ênfase6 3 2 3 11" xfId="6443"/>
    <cellStyle name="40% - Ênfase6 3 2 3 12" xfId="6444"/>
    <cellStyle name="40% - Ênfase6 3 2 3 13" xfId="6445"/>
    <cellStyle name="40% - Ênfase6 3 2 3 2" xfId="6446"/>
    <cellStyle name="40% - Ênfase6 3 2 3 2 10" xfId="6447"/>
    <cellStyle name="40% - Ênfase6 3 2 3 2 11" xfId="6448"/>
    <cellStyle name="40% - Ênfase6 3 2 3 2 12" xfId="6449"/>
    <cellStyle name="40% - Ênfase6 3 2 3 2 2" xfId="6450"/>
    <cellStyle name="40% - Ênfase6 3 2 3 2 3" xfId="6451"/>
    <cellStyle name="40% - Ênfase6 3 2 3 2 4" xfId="6452"/>
    <cellStyle name="40% - Ênfase6 3 2 3 2 5" xfId="6453"/>
    <cellStyle name="40% - Ênfase6 3 2 3 2 6" xfId="6454"/>
    <cellStyle name="40% - Ênfase6 3 2 3 2 7" xfId="6455"/>
    <cellStyle name="40% - Ênfase6 3 2 3 2 8" xfId="6456"/>
    <cellStyle name="40% - Ênfase6 3 2 3 2 9" xfId="6457"/>
    <cellStyle name="40% - Ênfase6 3 2 3 3" xfId="6458"/>
    <cellStyle name="40% - Ênfase6 3 2 3 4" xfId="6459"/>
    <cellStyle name="40% - Ênfase6 3 2 3 5" xfId="6460"/>
    <cellStyle name="40% - Ênfase6 3 2 3 6" xfId="6461"/>
    <cellStyle name="40% - Ênfase6 3 2 3 7" xfId="6462"/>
    <cellStyle name="40% - Ênfase6 3 2 3 8" xfId="6463"/>
    <cellStyle name="40% - Ênfase6 3 2 3 9" xfId="6464"/>
    <cellStyle name="40% - Ênfase6 3 2 4" xfId="6465"/>
    <cellStyle name="40% - Ênfase6 3 2 4 10" xfId="6466"/>
    <cellStyle name="40% - Ênfase6 3 2 4 11" xfId="6467"/>
    <cellStyle name="40% - Ênfase6 3 2 4 12" xfId="6468"/>
    <cellStyle name="40% - Ênfase6 3 2 4 2" xfId="6469"/>
    <cellStyle name="40% - Ênfase6 3 2 4 3" xfId="6470"/>
    <cellStyle name="40% - Ênfase6 3 2 4 4" xfId="6471"/>
    <cellStyle name="40% - Ênfase6 3 2 4 5" xfId="6472"/>
    <cellStyle name="40% - Ênfase6 3 2 4 6" xfId="6473"/>
    <cellStyle name="40% - Ênfase6 3 2 4 7" xfId="6474"/>
    <cellStyle name="40% - Ênfase6 3 2 4 8" xfId="6475"/>
    <cellStyle name="40% - Ênfase6 3 2 4 9" xfId="6476"/>
    <cellStyle name="40% - Ênfase6 3 2 5" xfId="6477"/>
    <cellStyle name="40% - Ênfase6 3 2 6" xfId="6478"/>
    <cellStyle name="40% - Ênfase6 3 2 7" xfId="6479"/>
    <cellStyle name="40% - Ênfase6 3 2 8" xfId="6480"/>
    <cellStyle name="40% - Ênfase6 3 2 9" xfId="6481"/>
    <cellStyle name="40% - Ênfase6 3 3" xfId="6482"/>
    <cellStyle name="40% - Ênfase6 3 4" xfId="6483"/>
    <cellStyle name="40% - Ênfase6 3 4 10" xfId="6484"/>
    <cellStyle name="40% - Ênfase6 3 4 11" xfId="6485"/>
    <cellStyle name="40% - Ênfase6 3 4 12" xfId="6486"/>
    <cellStyle name="40% - Ênfase6 3 4 13" xfId="6487"/>
    <cellStyle name="40% - Ênfase6 3 4 14" xfId="6488"/>
    <cellStyle name="40% - Ênfase6 3 4 2" xfId="6489"/>
    <cellStyle name="40% - Ênfase6 3 4 2 10" xfId="6490"/>
    <cellStyle name="40% - Ênfase6 3 4 2 11" xfId="6491"/>
    <cellStyle name="40% - Ênfase6 3 4 2 12" xfId="6492"/>
    <cellStyle name="40% - Ênfase6 3 4 2 13" xfId="6493"/>
    <cellStyle name="40% - Ênfase6 3 4 2 2" xfId="6494"/>
    <cellStyle name="40% - Ênfase6 3 4 2 2 10" xfId="6495"/>
    <cellStyle name="40% - Ênfase6 3 4 2 2 11" xfId="6496"/>
    <cellStyle name="40% - Ênfase6 3 4 2 2 12" xfId="6497"/>
    <cellStyle name="40% - Ênfase6 3 4 2 2 2" xfId="6498"/>
    <cellStyle name="40% - Ênfase6 3 4 2 2 3" xfId="6499"/>
    <cellStyle name="40% - Ênfase6 3 4 2 2 4" xfId="6500"/>
    <cellStyle name="40% - Ênfase6 3 4 2 2 5" xfId="6501"/>
    <cellStyle name="40% - Ênfase6 3 4 2 2 6" xfId="6502"/>
    <cellStyle name="40% - Ênfase6 3 4 2 2 7" xfId="6503"/>
    <cellStyle name="40% - Ênfase6 3 4 2 2 8" xfId="6504"/>
    <cellStyle name="40% - Ênfase6 3 4 2 2 9" xfId="6505"/>
    <cellStyle name="40% - Ênfase6 3 4 2 3" xfId="6506"/>
    <cellStyle name="40% - Ênfase6 3 4 2 4" xfId="6507"/>
    <cellStyle name="40% - Ênfase6 3 4 2 5" xfId="6508"/>
    <cellStyle name="40% - Ênfase6 3 4 2 6" xfId="6509"/>
    <cellStyle name="40% - Ênfase6 3 4 2 7" xfId="6510"/>
    <cellStyle name="40% - Ênfase6 3 4 2 8" xfId="6511"/>
    <cellStyle name="40% - Ênfase6 3 4 2 9" xfId="6512"/>
    <cellStyle name="40% - Ênfase6 3 4 3" xfId="6513"/>
    <cellStyle name="40% - Ênfase6 3 4 3 10" xfId="6514"/>
    <cellStyle name="40% - Ênfase6 3 4 3 11" xfId="6515"/>
    <cellStyle name="40% - Ênfase6 3 4 3 12" xfId="6516"/>
    <cellStyle name="40% - Ênfase6 3 4 3 2" xfId="6517"/>
    <cellStyle name="40% - Ênfase6 3 4 3 3" xfId="6518"/>
    <cellStyle name="40% - Ênfase6 3 4 3 4" xfId="6519"/>
    <cellStyle name="40% - Ênfase6 3 4 3 5" xfId="6520"/>
    <cellStyle name="40% - Ênfase6 3 4 3 6" xfId="6521"/>
    <cellStyle name="40% - Ênfase6 3 4 3 7" xfId="6522"/>
    <cellStyle name="40% - Ênfase6 3 4 3 8" xfId="6523"/>
    <cellStyle name="40% - Ênfase6 3 4 3 9" xfId="6524"/>
    <cellStyle name="40% - Ênfase6 3 4 4" xfId="6525"/>
    <cellStyle name="40% - Ênfase6 3 4 5" xfId="6526"/>
    <cellStyle name="40% - Ênfase6 3 4 6" xfId="6527"/>
    <cellStyle name="40% - Ênfase6 3 4 7" xfId="6528"/>
    <cellStyle name="40% - Ênfase6 3 4 8" xfId="6529"/>
    <cellStyle name="40% - Ênfase6 3 4 9" xfId="6530"/>
    <cellStyle name="40% - Ênfase6 4" xfId="6531"/>
    <cellStyle name="40% - Ênfase6 4 2" xfId="6532"/>
    <cellStyle name="40% - Ênfase6 4 3" xfId="6533"/>
    <cellStyle name="40% - Ênfase6 4 4" xfId="6534"/>
    <cellStyle name="40% - Ênfase6 4 4 10" xfId="6535"/>
    <cellStyle name="40% - Ênfase6 4 4 11" xfId="6536"/>
    <cellStyle name="40% - Ênfase6 4 4 12" xfId="6537"/>
    <cellStyle name="40% - Ênfase6 4 4 13" xfId="6538"/>
    <cellStyle name="40% - Ênfase6 4 4 14" xfId="6539"/>
    <cellStyle name="40% - Ênfase6 4 4 2" xfId="6540"/>
    <cellStyle name="40% - Ênfase6 4 4 2 10" xfId="6541"/>
    <cellStyle name="40% - Ênfase6 4 4 2 11" xfId="6542"/>
    <cellStyle name="40% - Ênfase6 4 4 2 12" xfId="6543"/>
    <cellStyle name="40% - Ênfase6 4 4 2 13" xfId="6544"/>
    <cellStyle name="40% - Ênfase6 4 4 2 2" xfId="6545"/>
    <cellStyle name="40% - Ênfase6 4 4 2 2 10" xfId="6546"/>
    <cellStyle name="40% - Ênfase6 4 4 2 2 11" xfId="6547"/>
    <cellStyle name="40% - Ênfase6 4 4 2 2 12" xfId="6548"/>
    <cellStyle name="40% - Ênfase6 4 4 2 2 2" xfId="6549"/>
    <cellStyle name="40% - Ênfase6 4 4 2 2 3" xfId="6550"/>
    <cellStyle name="40% - Ênfase6 4 4 2 2 4" xfId="6551"/>
    <cellStyle name="40% - Ênfase6 4 4 2 2 5" xfId="6552"/>
    <cellStyle name="40% - Ênfase6 4 4 2 2 6" xfId="6553"/>
    <cellStyle name="40% - Ênfase6 4 4 2 2 7" xfId="6554"/>
    <cellStyle name="40% - Ênfase6 4 4 2 2 8" xfId="6555"/>
    <cellStyle name="40% - Ênfase6 4 4 2 2 9" xfId="6556"/>
    <cellStyle name="40% - Ênfase6 4 4 2 3" xfId="6557"/>
    <cellStyle name="40% - Ênfase6 4 4 2 4" xfId="6558"/>
    <cellStyle name="40% - Ênfase6 4 4 2 5" xfId="6559"/>
    <cellStyle name="40% - Ênfase6 4 4 2 6" xfId="6560"/>
    <cellStyle name="40% - Ênfase6 4 4 2 7" xfId="6561"/>
    <cellStyle name="40% - Ênfase6 4 4 2 8" xfId="6562"/>
    <cellStyle name="40% - Ênfase6 4 4 2 9" xfId="6563"/>
    <cellStyle name="40% - Ênfase6 4 4 3" xfId="6564"/>
    <cellStyle name="40% - Ênfase6 4 4 3 10" xfId="6565"/>
    <cellStyle name="40% - Ênfase6 4 4 3 11" xfId="6566"/>
    <cellStyle name="40% - Ênfase6 4 4 3 12" xfId="6567"/>
    <cellStyle name="40% - Ênfase6 4 4 3 2" xfId="6568"/>
    <cellStyle name="40% - Ênfase6 4 4 3 3" xfId="6569"/>
    <cellStyle name="40% - Ênfase6 4 4 3 4" xfId="6570"/>
    <cellStyle name="40% - Ênfase6 4 4 3 5" xfId="6571"/>
    <cellStyle name="40% - Ênfase6 4 4 3 6" xfId="6572"/>
    <cellStyle name="40% - Ênfase6 4 4 3 7" xfId="6573"/>
    <cellStyle name="40% - Ênfase6 4 4 3 8" xfId="6574"/>
    <cellStyle name="40% - Ênfase6 4 4 3 9" xfId="6575"/>
    <cellStyle name="40% - Ênfase6 4 4 4" xfId="6576"/>
    <cellStyle name="40% - Ênfase6 4 4 5" xfId="6577"/>
    <cellStyle name="40% - Ênfase6 4 4 6" xfId="6578"/>
    <cellStyle name="40% - Ênfase6 4 4 7" xfId="6579"/>
    <cellStyle name="40% - Ênfase6 4 4 8" xfId="6580"/>
    <cellStyle name="40% - Ênfase6 4 4 9" xfId="6581"/>
    <cellStyle name="40% - Ênfase6 5" xfId="6582"/>
    <cellStyle name="40% - Ênfase6 5 2" xfId="6583"/>
    <cellStyle name="40% - Ênfase6 5 3" xfId="6584"/>
    <cellStyle name="40% - Ênfase6 5 4" xfId="6585"/>
    <cellStyle name="40% - Ênfase6 5 4 10" xfId="6586"/>
    <cellStyle name="40% - Ênfase6 5 4 11" xfId="6587"/>
    <cellStyle name="40% - Ênfase6 5 4 12" xfId="6588"/>
    <cellStyle name="40% - Ênfase6 5 4 13" xfId="6589"/>
    <cellStyle name="40% - Ênfase6 5 4 14" xfId="6590"/>
    <cellStyle name="40% - Ênfase6 5 4 2" xfId="6591"/>
    <cellStyle name="40% - Ênfase6 5 4 2 10" xfId="6592"/>
    <cellStyle name="40% - Ênfase6 5 4 2 11" xfId="6593"/>
    <cellStyle name="40% - Ênfase6 5 4 2 12" xfId="6594"/>
    <cellStyle name="40% - Ênfase6 5 4 2 13" xfId="6595"/>
    <cellStyle name="40% - Ênfase6 5 4 2 2" xfId="6596"/>
    <cellStyle name="40% - Ênfase6 5 4 2 2 10" xfId="6597"/>
    <cellStyle name="40% - Ênfase6 5 4 2 2 11" xfId="6598"/>
    <cellStyle name="40% - Ênfase6 5 4 2 2 12" xfId="6599"/>
    <cellStyle name="40% - Ênfase6 5 4 2 2 2" xfId="6600"/>
    <cellStyle name="40% - Ênfase6 5 4 2 2 3" xfId="6601"/>
    <cellStyle name="40% - Ênfase6 5 4 2 2 4" xfId="6602"/>
    <cellStyle name="40% - Ênfase6 5 4 2 2 5" xfId="6603"/>
    <cellStyle name="40% - Ênfase6 5 4 2 2 6" xfId="6604"/>
    <cellStyle name="40% - Ênfase6 5 4 2 2 7" xfId="6605"/>
    <cellStyle name="40% - Ênfase6 5 4 2 2 8" xfId="6606"/>
    <cellStyle name="40% - Ênfase6 5 4 2 2 9" xfId="6607"/>
    <cellStyle name="40% - Ênfase6 5 4 2 3" xfId="6608"/>
    <cellStyle name="40% - Ênfase6 5 4 2 4" xfId="6609"/>
    <cellStyle name="40% - Ênfase6 5 4 2 5" xfId="6610"/>
    <cellStyle name="40% - Ênfase6 5 4 2 6" xfId="6611"/>
    <cellStyle name="40% - Ênfase6 5 4 2 7" xfId="6612"/>
    <cellStyle name="40% - Ênfase6 5 4 2 8" xfId="6613"/>
    <cellStyle name="40% - Ênfase6 5 4 2 9" xfId="6614"/>
    <cellStyle name="40% - Ênfase6 5 4 3" xfId="6615"/>
    <cellStyle name="40% - Ênfase6 5 4 3 10" xfId="6616"/>
    <cellStyle name="40% - Ênfase6 5 4 3 11" xfId="6617"/>
    <cellStyle name="40% - Ênfase6 5 4 3 12" xfId="6618"/>
    <cellStyle name="40% - Ênfase6 5 4 3 2" xfId="6619"/>
    <cellStyle name="40% - Ênfase6 5 4 3 3" xfId="6620"/>
    <cellStyle name="40% - Ênfase6 5 4 3 4" xfId="6621"/>
    <cellStyle name="40% - Ênfase6 5 4 3 5" xfId="6622"/>
    <cellStyle name="40% - Ênfase6 5 4 3 6" xfId="6623"/>
    <cellStyle name="40% - Ênfase6 5 4 3 7" xfId="6624"/>
    <cellStyle name="40% - Ênfase6 5 4 3 8" xfId="6625"/>
    <cellStyle name="40% - Ênfase6 5 4 3 9" xfId="6626"/>
    <cellStyle name="40% - Ênfase6 5 4 4" xfId="6627"/>
    <cellStyle name="40% - Ênfase6 5 4 5" xfId="6628"/>
    <cellStyle name="40% - Ênfase6 5 4 6" xfId="6629"/>
    <cellStyle name="40% - Ênfase6 5 4 7" xfId="6630"/>
    <cellStyle name="40% - Ênfase6 5 4 8" xfId="6631"/>
    <cellStyle name="40% - Ênfase6 5 4 9" xfId="6632"/>
    <cellStyle name="40% - Ênfase6 6" xfId="6633"/>
    <cellStyle name="40% - Ênfase6 6 2" xfId="6634"/>
    <cellStyle name="40% - Ênfase6 6 3" xfId="6635"/>
    <cellStyle name="40% - Ênfase6 6 4" xfId="6636"/>
    <cellStyle name="40% - Ênfase6 6 4 10" xfId="6637"/>
    <cellStyle name="40% - Ênfase6 6 4 11" xfId="6638"/>
    <cellStyle name="40% - Ênfase6 6 4 12" xfId="6639"/>
    <cellStyle name="40% - Ênfase6 6 4 13" xfId="6640"/>
    <cellStyle name="40% - Ênfase6 6 4 14" xfId="6641"/>
    <cellStyle name="40% - Ênfase6 6 4 2" xfId="6642"/>
    <cellStyle name="40% - Ênfase6 6 4 2 10" xfId="6643"/>
    <cellStyle name="40% - Ênfase6 6 4 2 11" xfId="6644"/>
    <cellStyle name="40% - Ênfase6 6 4 2 12" xfId="6645"/>
    <cellStyle name="40% - Ênfase6 6 4 2 13" xfId="6646"/>
    <cellStyle name="40% - Ênfase6 6 4 2 2" xfId="6647"/>
    <cellStyle name="40% - Ênfase6 6 4 2 2 10" xfId="6648"/>
    <cellStyle name="40% - Ênfase6 6 4 2 2 11" xfId="6649"/>
    <cellStyle name="40% - Ênfase6 6 4 2 2 12" xfId="6650"/>
    <cellStyle name="40% - Ênfase6 6 4 2 2 2" xfId="6651"/>
    <cellStyle name="40% - Ênfase6 6 4 2 2 3" xfId="6652"/>
    <cellStyle name="40% - Ênfase6 6 4 2 2 4" xfId="6653"/>
    <cellStyle name="40% - Ênfase6 6 4 2 2 5" xfId="6654"/>
    <cellStyle name="40% - Ênfase6 6 4 2 2 6" xfId="6655"/>
    <cellStyle name="40% - Ênfase6 6 4 2 2 7" xfId="6656"/>
    <cellStyle name="40% - Ênfase6 6 4 2 2 8" xfId="6657"/>
    <cellStyle name="40% - Ênfase6 6 4 2 2 9" xfId="6658"/>
    <cellStyle name="40% - Ênfase6 6 4 2 3" xfId="6659"/>
    <cellStyle name="40% - Ênfase6 6 4 2 4" xfId="6660"/>
    <cellStyle name="40% - Ênfase6 6 4 2 5" xfId="6661"/>
    <cellStyle name="40% - Ênfase6 6 4 2 6" xfId="6662"/>
    <cellStyle name="40% - Ênfase6 6 4 2 7" xfId="6663"/>
    <cellStyle name="40% - Ênfase6 6 4 2 8" xfId="6664"/>
    <cellStyle name="40% - Ênfase6 6 4 2 9" xfId="6665"/>
    <cellStyle name="40% - Ênfase6 6 4 3" xfId="6666"/>
    <cellStyle name="40% - Ênfase6 6 4 3 10" xfId="6667"/>
    <cellStyle name="40% - Ênfase6 6 4 3 11" xfId="6668"/>
    <cellStyle name="40% - Ênfase6 6 4 3 12" xfId="6669"/>
    <cellStyle name="40% - Ênfase6 6 4 3 2" xfId="6670"/>
    <cellStyle name="40% - Ênfase6 6 4 3 3" xfId="6671"/>
    <cellStyle name="40% - Ênfase6 6 4 3 4" xfId="6672"/>
    <cellStyle name="40% - Ênfase6 6 4 3 5" xfId="6673"/>
    <cellStyle name="40% - Ênfase6 6 4 3 6" xfId="6674"/>
    <cellStyle name="40% - Ênfase6 6 4 3 7" xfId="6675"/>
    <cellStyle name="40% - Ênfase6 6 4 3 8" xfId="6676"/>
    <cellStyle name="40% - Ênfase6 6 4 3 9" xfId="6677"/>
    <cellStyle name="40% - Ênfase6 6 4 4" xfId="6678"/>
    <cellStyle name="40% - Ênfase6 6 4 5" xfId="6679"/>
    <cellStyle name="40% - Ênfase6 6 4 6" xfId="6680"/>
    <cellStyle name="40% - Ênfase6 6 4 7" xfId="6681"/>
    <cellStyle name="40% - Ênfase6 6 4 8" xfId="6682"/>
    <cellStyle name="40% - Ênfase6 6 4 9" xfId="6683"/>
    <cellStyle name="40% - Ênfase6 7" xfId="6684"/>
    <cellStyle name="40% - Ênfase6 7 10" xfId="6685"/>
    <cellStyle name="40% - Ênfase6 7 11" xfId="6686"/>
    <cellStyle name="40% - Ênfase6 7 12" xfId="6687"/>
    <cellStyle name="40% - Ênfase6 7 13" xfId="6688"/>
    <cellStyle name="40% - Ênfase6 7 14" xfId="6689"/>
    <cellStyle name="40% - Ênfase6 7 15" xfId="6690"/>
    <cellStyle name="40% - Ênfase6 7 16" xfId="6691"/>
    <cellStyle name="40% - Ênfase6 7 2" xfId="6692"/>
    <cellStyle name="40% - Ênfase6 7 3" xfId="6693"/>
    <cellStyle name="40% - Ênfase6 7 4" xfId="6694"/>
    <cellStyle name="40% - Ênfase6 7 4 10" xfId="6695"/>
    <cellStyle name="40% - Ênfase6 7 4 11" xfId="6696"/>
    <cellStyle name="40% - Ênfase6 7 4 12" xfId="6697"/>
    <cellStyle name="40% - Ênfase6 7 4 13" xfId="6698"/>
    <cellStyle name="40% - Ênfase6 7 4 2" xfId="6699"/>
    <cellStyle name="40% - Ênfase6 7 4 2 10" xfId="6700"/>
    <cellStyle name="40% - Ênfase6 7 4 2 11" xfId="6701"/>
    <cellStyle name="40% - Ênfase6 7 4 2 12" xfId="6702"/>
    <cellStyle name="40% - Ênfase6 7 4 2 2" xfId="6703"/>
    <cellStyle name="40% - Ênfase6 7 4 2 3" xfId="6704"/>
    <cellStyle name="40% - Ênfase6 7 4 2 4" xfId="6705"/>
    <cellStyle name="40% - Ênfase6 7 4 2 5" xfId="6706"/>
    <cellStyle name="40% - Ênfase6 7 4 2 6" xfId="6707"/>
    <cellStyle name="40% - Ênfase6 7 4 2 7" xfId="6708"/>
    <cellStyle name="40% - Ênfase6 7 4 2 8" xfId="6709"/>
    <cellStyle name="40% - Ênfase6 7 4 2 9" xfId="6710"/>
    <cellStyle name="40% - Ênfase6 7 4 3" xfId="6711"/>
    <cellStyle name="40% - Ênfase6 7 4 4" xfId="6712"/>
    <cellStyle name="40% - Ênfase6 7 4 5" xfId="6713"/>
    <cellStyle name="40% - Ênfase6 7 4 6" xfId="6714"/>
    <cellStyle name="40% - Ênfase6 7 4 7" xfId="6715"/>
    <cellStyle name="40% - Ênfase6 7 4 8" xfId="6716"/>
    <cellStyle name="40% - Ênfase6 7 4 9" xfId="6717"/>
    <cellStyle name="40% - Ênfase6 7 5" xfId="6718"/>
    <cellStyle name="40% - Ênfase6 7 5 10" xfId="6719"/>
    <cellStyle name="40% - Ênfase6 7 5 11" xfId="6720"/>
    <cellStyle name="40% - Ênfase6 7 5 12" xfId="6721"/>
    <cellStyle name="40% - Ênfase6 7 5 2" xfId="6722"/>
    <cellStyle name="40% - Ênfase6 7 5 3" xfId="6723"/>
    <cellStyle name="40% - Ênfase6 7 5 4" xfId="6724"/>
    <cellStyle name="40% - Ênfase6 7 5 5" xfId="6725"/>
    <cellStyle name="40% - Ênfase6 7 5 6" xfId="6726"/>
    <cellStyle name="40% - Ênfase6 7 5 7" xfId="6727"/>
    <cellStyle name="40% - Ênfase6 7 5 8" xfId="6728"/>
    <cellStyle name="40% - Ênfase6 7 5 9" xfId="6729"/>
    <cellStyle name="40% - Ênfase6 7 6" xfId="6730"/>
    <cellStyle name="40% - Ênfase6 7 7" xfId="6731"/>
    <cellStyle name="40% - Ênfase6 7 8" xfId="6732"/>
    <cellStyle name="40% - Ênfase6 7 9" xfId="6733"/>
    <cellStyle name="40% - Ênfase6 8" xfId="6734"/>
    <cellStyle name="40% - Ênfase6 8 2" xfId="6735"/>
    <cellStyle name="40% - Ênfase6 9" xfId="6736"/>
    <cellStyle name="40% - Ênfase6 9 2" xfId="6737"/>
    <cellStyle name="60% - Accent1" xfId="6738"/>
    <cellStyle name="60% - Accent2" xfId="6739"/>
    <cellStyle name="60% - Accent3" xfId="6740"/>
    <cellStyle name="60% - Accent4" xfId="6741"/>
    <cellStyle name="60% - Accent5" xfId="6742"/>
    <cellStyle name="60% - Accent6" xfId="6743"/>
    <cellStyle name="60% - Ênfase1 10 2" xfId="6744"/>
    <cellStyle name="60% - Ênfase1 11 2" xfId="6745"/>
    <cellStyle name="60% - Ênfase1 12 2" xfId="6746"/>
    <cellStyle name="60% - Ênfase1 13 2" xfId="6747"/>
    <cellStyle name="60% - Ênfase1 14 2" xfId="6748"/>
    <cellStyle name="60% - Ênfase1 15 2" xfId="6749"/>
    <cellStyle name="60% - Ênfase1 16 2" xfId="6750"/>
    <cellStyle name="60% - Ênfase1 17 2" xfId="6751"/>
    <cellStyle name="60% - Ênfase1 2" xfId="6752"/>
    <cellStyle name="60% - Ênfase1 2 2" xfId="6753"/>
    <cellStyle name="60% - Ênfase1 2 2 2" xfId="6754"/>
    <cellStyle name="60% - Ênfase1 2 3" xfId="6755"/>
    <cellStyle name="60% - Ênfase1 2 4" xfId="6756"/>
    <cellStyle name="60% - Ênfase1 2 5" xfId="6757"/>
    <cellStyle name="60% - Ênfase1 3" xfId="6758"/>
    <cellStyle name="60% - Ênfase1 3 2" xfId="6759"/>
    <cellStyle name="60% - Ênfase1 3 2 2" xfId="6760"/>
    <cellStyle name="60% - Ênfase1 4" xfId="6761"/>
    <cellStyle name="60% - Ênfase1 4 2" xfId="6762"/>
    <cellStyle name="60% - Ênfase1 4 3" xfId="6763"/>
    <cellStyle name="60% - Ênfase1 5" xfId="6764"/>
    <cellStyle name="60% - Ênfase1 5 2" xfId="6765"/>
    <cellStyle name="60% - Ênfase1 5 3" xfId="6766"/>
    <cellStyle name="60% - Ênfase1 6" xfId="6767"/>
    <cellStyle name="60% - Ênfase1 6 2" xfId="6768"/>
    <cellStyle name="60% - Ênfase1 7 2" xfId="6769"/>
    <cellStyle name="60% - Ênfase1 8 2" xfId="6770"/>
    <cellStyle name="60% - Ênfase1 9 2" xfId="6771"/>
    <cellStyle name="60% - Ênfase2 10 2" xfId="6772"/>
    <cellStyle name="60% - Ênfase2 11 2" xfId="6773"/>
    <cellStyle name="60% - Ênfase2 12 2" xfId="6774"/>
    <cellStyle name="60% - Ênfase2 13 2" xfId="6775"/>
    <cellStyle name="60% - Ênfase2 14 2" xfId="6776"/>
    <cellStyle name="60% - Ênfase2 15 2" xfId="6777"/>
    <cellStyle name="60% - Ênfase2 16 2" xfId="6778"/>
    <cellStyle name="60% - Ênfase2 17 2" xfId="6779"/>
    <cellStyle name="60% - Ênfase2 2" xfId="6780"/>
    <cellStyle name="60% - Ênfase2 2 2" xfId="6781"/>
    <cellStyle name="60% - Ênfase2 2 2 2" xfId="6782"/>
    <cellStyle name="60% - Ênfase2 2 3" xfId="6783"/>
    <cellStyle name="60% - Ênfase2 2 4" xfId="6784"/>
    <cellStyle name="60% - Ênfase2 2 5" xfId="6785"/>
    <cellStyle name="60% - Ênfase2 3" xfId="6786"/>
    <cellStyle name="60% - Ênfase2 3 2" xfId="6787"/>
    <cellStyle name="60% - Ênfase2 3 2 2" xfId="6788"/>
    <cellStyle name="60% - Ênfase2 4" xfId="6789"/>
    <cellStyle name="60% - Ênfase2 4 2" xfId="6790"/>
    <cellStyle name="60% - Ênfase2 4 3" xfId="6791"/>
    <cellStyle name="60% - Ênfase2 5" xfId="6792"/>
    <cellStyle name="60% - Ênfase2 5 2" xfId="6793"/>
    <cellStyle name="60% - Ênfase2 5 3" xfId="6794"/>
    <cellStyle name="60% - Ênfase2 6" xfId="6795"/>
    <cellStyle name="60% - Ênfase2 6 2" xfId="6796"/>
    <cellStyle name="60% - Ênfase2 7 2" xfId="6797"/>
    <cellStyle name="60% - Ênfase2 8 2" xfId="6798"/>
    <cellStyle name="60% - Ênfase2 9 2" xfId="6799"/>
    <cellStyle name="60% - Ênfase3 10 2" xfId="6800"/>
    <cellStyle name="60% - Ênfase3 11 2" xfId="6801"/>
    <cellStyle name="60% - Ênfase3 12 2" xfId="6802"/>
    <cellStyle name="60% - Ênfase3 13 2" xfId="6803"/>
    <cellStyle name="60% - Ênfase3 14 2" xfId="6804"/>
    <cellStyle name="60% - Ênfase3 15 2" xfId="6805"/>
    <cellStyle name="60% - Ênfase3 16 2" xfId="6806"/>
    <cellStyle name="60% - Ênfase3 17 2" xfId="6807"/>
    <cellStyle name="60% - Ênfase3 2" xfId="6808"/>
    <cellStyle name="60% - Ênfase3 2 2" xfId="6809"/>
    <cellStyle name="60% - Ênfase3 2 2 2" xfId="6810"/>
    <cellStyle name="60% - Ênfase3 2 3" xfId="6811"/>
    <cellStyle name="60% - Ênfase3 2 4" xfId="6812"/>
    <cellStyle name="60% - Ênfase3 2 5" xfId="6813"/>
    <cellStyle name="60% - Ênfase3 3" xfId="6814"/>
    <cellStyle name="60% - Ênfase3 3 2" xfId="6815"/>
    <cellStyle name="60% - Ênfase3 3 2 2" xfId="6816"/>
    <cellStyle name="60% - Ênfase3 4" xfId="6817"/>
    <cellStyle name="60% - Ênfase3 4 2" xfId="6818"/>
    <cellStyle name="60% - Ênfase3 4 3" xfId="6819"/>
    <cellStyle name="60% - Ênfase3 5" xfId="6820"/>
    <cellStyle name="60% - Ênfase3 5 2" xfId="6821"/>
    <cellStyle name="60% - Ênfase3 5 3" xfId="6822"/>
    <cellStyle name="60% - Ênfase3 6" xfId="6823"/>
    <cellStyle name="60% - Ênfase3 6 2" xfId="6824"/>
    <cellStyle name="60% - Ênfase3 7 2" xfId="6825"/>
    <cellStyle name="60% - Ênfase3 8 2" xfId="6826"/>
    <cellStyle name="60% - Ênfase3 9 2" xfId="6827"/>
    <cellStyle name="60% - Ênfase4 10 2" xfId="6828"/>
    <cellStyle name="60% - Ênfase4 11 2" xfId="6829"/>
    <cellStyle name="60% - Ênfase4 12 2" xfId="6830"/>
    <cellStyle name="60% - Ênfase4 13 2" xfId="6831"/>
    <cellStyle name="60% - Ênfase4 14 2" xfId="6832"/>
    <cellStyle name="60% - Ênfase4 15 2" xfId="6833"/>
    <cellStyle name="60% - Ênfase4 16 2" xfId="6834"/>
    <cellStyle name="60% - Ênfase4 17 2" xfId="6835"/>
    <cellStyle name="60% - Ênfase4 2" xfId="6836"/>
    <cellStyle name="60% - Ênfase4 2 2" xfId="6837"/>
    <cellStyle name="60% - Ênfase4 2 2 2" xfId="6838"/>
    <cellStyle name="60% - Ênfase4 2 3" xfId="6839"/>
    <cellStyle name="60% - Ênfase4 2 4" xfId="6840"/>
    <cellStyle name="60% - Ênfase4 2 5" xfId="6841"/>
    <cellStyle name="60% - Ênfase4 3" xfId="6842"/>
    <cellStyle name="60% - Ênfase4 3 2" xfId="6843"/>
    <cellStyle name="60% - Ênfase4 3 2 2" xfId="6844"/>
    <cellStyle name="60% - Ênfase4 4" xfId="6845"/>
    <cellStyle name="60% - Ênfase4 4 2" xfId="6846"/>
    <cellStyle name="60% - Ênfase4 4 3" xfId="6847"/>
    <cellStyle name="60% - Ênfase4 5" xfId="6848"/>
    <cellStyle name="60% - Ênfase4 5 2" xfId="6849"/>
    <cellStyle name="60% - Ênfase4 5 3" xfId="6850"/>
    <cellStyle name="60% - Ênfase4 6" xfId="6851"/>
    <cellStyle name="60% - Ênfase4 6 2" xfId="6852"/>
    <cellStyle name="60% - Ênfase4 7 2" xfId="6853"/>
    <cellStyle name="60% - Ênfase4 8 2" xfId="6854"/>
    <cellStyle name="60% - Ênfase4 9 2" xfId="6855"/>
    <cellStyle name="60% - Ênfase5 10 2" xfId="6856"/>
    <cellStyle name="60% - Ênfase5 11 2" xfId="6857"/>
    <cellStyle name="60% - Ênfase5 12 2" xfId="6858"/>
    <cellStyle name="60% - Ênfase5 13 2" xfId="6859"/>
    <cellStyle name="60% - Ênfase5 14 2" xfId="6860"/>
    <cellStyle name="60% - Ênfase5 15 2" xfId="6861"/>
    <cellStyle name="60% - Ênfase5 16 2" xfId="6862"/>
    <cellStyle name="60% - Ênfase5 17 2" xfId="6863"/>
    <cellStyle name="60% - Ênfase5 2" xfId="6864"/>
    <cellStyle name="60% - Ênfase5 2 2" xfId="6865"/>
    <cellStyle name="60% - Ênfase5 2 2 2" xfId="6866"/>
    <cellStyle name="60% - Ênfase5 2 3" xfId="6867"/>
    <cellStyle name="60% - Ênfase5 2 4" xfId="6868"/>
    <cellStyle name="60% - Ênfase5 2 5" xfId="6869"/>
    <cellStyle name="60% - Ênfase5 3" xfId="6870"/>
    <cellStyle name="60% - Ênfase5 3 2" xfId="6871"/>
    <cellStyle name="60% - Ênfase5 3 2 2" xfId="6872"/>
    <cellStyle name="60% - Ênfase5 4" xfId="6873"/>
    <cellStyle name="60% - Ênfase5 4 2" xfId="6874"/>
    <cellStyle name="60% - Ênfase5 4 3" xfId="6875"/>
    <cellStyle name="60% - Ênfase5 5" xfId="6876"/>
    <cellStyle name="60% - Ênfase5 5 2" xfId="6877"/>
    <cellStyle name="60% - Ênfase5 5 3" xfId="6878"/>
    <cellStyle name="60% - Ênfase5 6" xfId="6879"/>
    <cellStyle name="60% - Ênfase5 6 2" xfId="6880"/>
    <cellStyle name="60% - Ênfase5 7 2" xfId="6881"/>
    <cellStyle name="60% - Ênfase5 8 2" xfId="6882"/>
    <cellStyle name="60% - Ênfase5 9 2" xfId="6883"/>
    <cellStyle name="60% - Ênfase6 10 2" xfId="6884"/>
    <cellStyle name="60% - Ênfase6 11 2" xfId="6885"/>
    <cellStyle name="60% - Ênfase6 12 2" xfId="6886"/>
    <cellStyle name="60% - Ênfase6 13 2" xfId="6887"/>
    <cellStyle name="60% - Ênfase6 14 2" xfId="6888"/>
    <cellStyle name="60% - Ênfase6 15 2" xfId="6889"/>
    <cellStyle name="60% - Ênfase6 16 2" xfId="6890"/>
    <cellStyle name="60% - Ênfase6 17 2" xfId="6891"/>
    <cellStyle name="60% - Ênfase6 2" xfId="6892"/>
    <cellStyle name="60% - Ênfase6 2 2" xfId="6893"/>
    <cellStyle name="60% - Ênfase6 2 2 2" xfId="6894"/>
    <cellStyle name="60% - Ênfase6 2 3" xfId="6895"/>
    <cellStyle name="60% - Ênfase6 2 4" xfId="6896"/>
    <cellStyle name="60% - Ênfase6 2 5" xfId="6897"/>
    <cellStyle name="60% - Ênfase6 3" xfId="6898"/>
    <cellStyle name="60% - Ênfase6 3 2" xfId="6899"/>
    <cellStyle name="60% - Ênfase6 3 2 2" xfId="6900"/>
    <cellStyle name="60% - Ênfase6 4" xfId="6901"/>
    <cellStyle name="60% - Ênfase6 4 2" xfId="6902"/>
    <cellStyle name="60% - Ênfase6 4 3" xfId="6903"/>
    <cellStyle name="60% - Ênfase6 5" xfId="6904"/>
    <cellStyle name="60% - Ênfase6 5 2" xfId="6905"/>
    <cellStyle name="60% - Ênfase6 5 3" xfId="6906"/>
    <cellStyle name="60% - Ênfase6 6" xfId="6907"/>
    <cellStyle name="60% - Ênfase6 6 2" xfId="6908"/>
    <cellStyle name="60% - Ênfase6 7 2" xfId="6909"/>
    <cellStyle name="60% - Ênfase6 8 2" xfId="6910"/>
    <cellStyle name="60% - Ênfase6 9 2" xfId="6911"/>
    <cellStyle name="Accent1" xfId="6912"/>
    <cellStyle name="Accent2" xfId="6913"/>
    <cellStyle name="Accent3" xfId="6914"/>
    <cellStyle name="Accent4" xfId="6915"/>
    <cellStyle name="Accent5" xfId="6916"/>
    <cellStyle name="Accent6" xfId="6917"/>
    <cellStyle name="Bad" xfId="6918"/>
    <cellStyle name="Bom 10 2" xfId="6919"/>
    <cellStyle name="Bom 11 2" xfId="6920"/>
    <cellStyle name="Bom 12 2" xfId="6921"/>
    <cellStyle name="Bom 13 2" xfId="6922"/>
    <cellStyle name="Bom 14 2" xfId="6923"/>
    <cellStyle name="Bom 15 2" xfId="6924"/>
    <cellStyle name="Bom 16 2" xfId="6925"/>
    <cellStyle name="Bom 17 2" xfId="6926"/>
    <cellStyle name="Bom 2" xfId="6927"/>
    <cellStyle name="Bom 2 2" xfId="6928"/>
    <cellStyle name="Bom 2 2 2" xfId="6929"/>
    <cellStyle name="Bom 2 3" xfId="6930"/>
    <cellStyle name="Bom 2 4" xfId="6931"/>
    <cellStyle name="Bom 2 5" xfId="6932"/>
    <cellStyle name="Bom 3" xfId="6933"/>
    <cellStyle name="Bom 3 2" xfId="6934"/>
    <cellStyle name="Bom 3 2 2" xfId="6935"/>
    <cellStyle name="Bom 4" xfId="6936"/>
    <cellStyle name="Bom 4 2" xfId="6937"/>
    <cellStyle name="Bom 4 3" xfId="6938"/>
    <cellStyle name="Bom 5" xfId="6939"/>
    <cellStyle name="Bom 5 2" xfId="6940"/>
    <cellStyle name="Bom 5 3" xfId="6941"/>
    <cellStyle name="Bom 6" xfId="6942"/>
    <cellStyle name="Bom 6 2" xfId="6943"/>
    <cellStyle name="Bom 7 2" xfId="6944"/>
    <cellStyle name="Bom 8 2" xfId="6945"/>
    <cellStyle name="Bom 9 2" xfId="6946"/>
    <cellStyle name="Cabeçalho 1" xfId="6947"/>
    <cellStyle name="Cabeçalho 1 2" xfId="6948"/>
    <cellStyle name="Cabeçalho 1 2 2" xfId="6949"/>
    <cellStyle name="Cabeçalho 1 3" xfId="6950"/>
    <cellStyle name="Cabeçalho 2" xfId="6951"/>
    <cellStyle name="Cabeçalho 2 2" xfId="6952"/>
    <cellStyle name="Cabeçalho 2 2 2" xfId="6953"/>
    <cellStyle name="Cabeçalho 2 3" xfId="6954"/>
    <cellStyle name="Calculation" xfId="6955"/>
    <cellStyle name="Calculation 2" xfId="6956"/>
    <cellStyle name="Calculation 2 2" xfId="6957"/>
    <cellStyle name="Calculation 2 2 2" xfId="6958"/>
    <cellStyle name="Calculation 2 2 2 2" xfId="6959"/>
    <cellStyle name="Calculation 2 2 2 2 2" xfId="6960"/>
    <cellStyle name="Calculation 2 2 2 2 2 2" xfId="6961"/>
    <cellStyle name="Calculation 2 2 3" xfId="6962"/>
    <cellStyle name="Calculation 2 3" xfId="6963"/>
    <cellStyle name="Calculation 2 3 2" xfId="6964"/>
    <cellStyle name="Calculation 2 3 2 2" xfId="6965"/>
    <cellStyle name="Calculation 2 3 2 2 2" xfId="6966"/>
    <cellStyle name="Calculation 3" xfId="6967"/>
    <cellStyle name="Calculation 3 2" xfId="6968"/>
    <cellStyle name="Calculation 3 2 2" xfId="6969"/>
    <cellStyle name="Calculation 3 2 2 2" xfId="6970"/>
    <cellStyle name="Calculation 4" xfId="6971"/>
    <cellStyle name="Cálculo 10 2" xfId="6972"/>
    <cellStyle name="Cálculo 11 2" xfId="6973"/>
    <cellStyle name="Cálculo 12 2" xfId="6974"/>
    <cellStyle name="Cálculo 13 2" xfId="6975"/>
    <cellStyle name="Cálculo 14 2" xfId="6976"/>
    <cellStyle name="Cálculo 15 2" xfId="6977"/>
    <cellStyle name="Cálculo 16 2" xfId="6978"/>
    <cellStyle name="Cálculo 17 2" xfId="6979"/>
    <cellStyle name="Cálculo 2" xfId="6980"/>
    <cellStyle name="Cálculo 2 2" xfId="6981"/>
    <cellStyle name="Cálculo 2 2 2" xfId="6982"/>
    <cellStyle name="Cálculo 2 2 2 2" xfId="6983"/>
    <cellStyle name="Cálculo 2 2 3" xfId="6984"/>
    <cellStyle name="Cálculo 2 3" xfId="6985"/>
    <cellStyle name="Cálculo 2 3 2" xfId="6986"/>
    <cellStyle name="Cálculo 2 3 2 2" xfId="6987"/>
    <cellStyle name="Cálculo 2 4" xfId="6988"/>
    <cellStyle name="Cálculo 2 4 2" xfId="6989"/>
    <cellStyle name="Cálculo 2 4 2 2" xfId="6990"/>
    <cellStyle name="Cálculo 2 4 2 2 2" xfId="6991"/>
    <cellStyle name="Cálculo 2 5" xfId="6992"/>
    <cellStyle name="Cálculo 2 6" xfId="6993"/>
    <cellStyle name="Cálculo 2 7" xfId="6994"/>
    <cellStyle name="Cálculo 3" xfId="6995"/>
    <cellStyle name="Cálculo 3 2" xfId="6996"/>
    <cellStyle name="Cálculo 3 2 2" xfId="6997"/>
    <cellStyle name="Cálculo 3 2 2 2" xfId="6998"/>
    <cellStyle name="Cálculo 3 2 2 2 2" xfId="6999"/>
    <cellStyle name="Cálculo 3 2 2 2 2 2" xfId="7000"/>
    <cellStyle name="Cálculo 3 2 3" xfId="7001"/>
    <cellStyle name="Cálculo 3 2 4" xfId="7002"/>
    <cellStyle name="Cálculo 3 3" xfId="7003"/>
    <cellStyle name="Cálculo 3 3 2" xfId="7004"/>
    <cellStyle name="Cálculo 3 3 2 2" xfId="7005"/>
    <cellStyle name="Cálculo 3 3 2 2 2" xfId="7006"/>
    <cellStyle name="Cálculo 3 4" xfId="7007"/>
    <cellStyle name="Cálculo 4" xfId="7008"/>
    <cellStyle name="Cálculo 4 2" xfId="7009"/>
    <cellStyle name="Cálculo 4 2 2" xfId="7010"/>
    <cellStyle name="Cálculo 4 2 3" xfId="7011"/>
    <cellStyle name="Cálculo 4 3" xfId="7012"/>
    <cellStyle name="Cálculo 5" xfId="7013"/>
    <cellStyle name="Cálculo 5 2" xfId="7014"/>
    <cellStyle name="Cálculo 5 2 2" xfId="7015"/>
    <cellStyle name="Cálculo 5 2 3" xfId="7016"/>
    <cellStyle name="Cálculo 5 3" xfId="7017"/>
    <cellStyle name="Cálculo 6" xfId="7018"/>
    <cellStyle name="Cálculo 6 2" xfId="7019"/>
    <cellStyle name="Cálculo 6 2 2" xfId="7020"/>
    <cellStyle name="Cálculo 6 2 3" xfId="7021"/>
    <cellStyle name="Cálculo 7 2" xfId="7022"/>
    <cellStyle name="Cálculo 8 2" xfId="7023"/>
    <cellStyle name="Cálculo 9 2" xfId="7024"/>
    <cellStyle name="Célula de Verificação 10 2" xfId="7025"/>
    <cellStyle name="Célula de Verificação 11 2" xfId="7026"/>
    <cellStyle name="Célula de Verificação 12 2" xfId="7027"/>
    <cellStyle name="Célula de Verificação 13 2" xfId="7028"/>
    <cellStyle name="Célula de Verificação 14 2" xfId="7029"/>
    <cellStyle name="Célula de Verificação 15 2" xfId="7030"/>
    <cellStyle name="Célula de Verificação 16 2" xfId="7031"/>
    <cellStyle name="Célula de Verificação 17 2" xfId="7032"/>
    <cellStyle name="Célula de Verificação 2" xfId="7033"/>
    <cellStyle name="Célula de Verificação 2 2" xfId="7034"/>
    <cellStyle name="Célula de Verificação 2 3" xfId="7035"/>
    <cellStyle name="Célula de Verificação 2 4" xfId="7036"/>
    <cellStyle name="Célula de Verificação 2 5" xfId="7037"/>
    <cellStyle name="Célula de Verificação 3" xfId="7038"/>
    <cellStyle name="Célula de Verificação 3 2" xfId="7039"/>
    <cellStyle name="Célula de Verificação 3 2 2" xfId="7040"/>
    <cellStyle name="Célula de Verificação 4" xfId="7041"/>
    <cellStyle name="Célula de Verificação 4 2" xfId="7042"/>
    <cellStyle name="Célula de Verificação 4 3" xfId="7043"/>
    <cellStyle name="Célula de Verificação 5" xfId="7044"/>
    <cellStyle name="Célula de Verificação 5 2" xfId="7045"/>
    <cellStyle name="Célula de Verificação 5 3" xfId="7046"/>
    <cellStyle name="Célula de Verificação 6" xfId="7047"/>
    <cellStyle name="Célula de Verificação 6 2" xfId="7048"/>
    <cellStyle name="Célula de Verificação 7 2" xfId="7049"/>
    <cellStyle name="Célula de Verificação 8 2" xfId="7050"/>
    <cellStyle name="Célula de Verificação 9 2" xfId="7051"/>
    <cellStyle name="Célula Vinculada 10 2" xfId="7052"/>
    <cellStyle name="Célula Vinculada 11 2" xfId="7053"/>
    <cellStyle name="Célula Vinculada 12 2" xfId="7054"/>
    <cellStyle name="Célula Vinculada 13 2" xfId="7055"/>
    <cellStyle name="Célula Vinculada 14 2" xfId="7056"/>
    <cellStyle name="Célula Vinculada 15 2" xfId="7057"/>
    <cellStyle name="Célula Vinculada 16 2" xfId="7058"/>
    <cellStyle name="Célula Vinculada 17 2" xfId="7059"/>
    <cellStyle name="Célula Vinculada 2" xfId="7060"/>
    <cellStyle name="Célula Vinculada 2 2" xfId="7061"/>
    <cellStyle name="Célula Vinculada 2 2 2" xfId="7062"/>
    <cellStyle name="Célula Vinculada 2 3" xfId="7063"/>
    <cellStyle name="Célula Vinculada 2 4" xfId="7064"/>
    <cellStyle name="Célula Vinculada 2 5" xfId="7065"/>
    <cellStyle name="Célula Vinculada 3" xfId="7066"/>
    <cellStyle name="Célula Vinculada 3 2" xfId="7067"/>
    <cellStyle name="Célula Vinculada 3 2 2" xfId="7068"/>
    <cellStyle name="Célula Vinculada 4" xfId="7069"/>
    <cellStyle name="Célula Vinculada 4 2" xfId="7070"/>
    <cellStyle name="Célula Vinculada 4 3" xfId="7071"/>
    <cellStyle name="Célula Vinculada 5" xfId="7072"/>
    <cellStyle name="Célula Vinculada 5 2" xfId="7073"/>
    <cellStyle name="Célula Vinculada 5 3" xfId="7074"/>
    <cellStyle name="Célula Vinculada 6" xfId="7075"/>
    <cellStyle name="Célula Vinculada 6 2" xfId="7076"/>
    <cellStyle name="Célula Vinculada 7 2" xfId="7077"/>
    <cellStyle name="Célula Vinculada 8 2" xfId="7078"/>
    <cellStyle name="Célula Vinculada 9 2" xfId="7079"/>
    <cellStyle name="Check Cell" xfId="7080"/>
    <cellStyle name="Comma 2" xfId="7081"/>
    <cellStyle name="Comma 2 2" xfId="7082"/>
    <cellStyle name="Comma 2 2 2" xfId="7083"/>
    <cellStyle name="Comma 2 3" xfId="7084"/>
    <cellStyle name="Comma 2 3 2" xfId="7085"/>
    <cellStyle name="Comma 2 4" xfId="7086"/>
    <cellStyle name="Data" xfId="7087"/>
    <cellStyle name="Data 2" xfId="7088"/>
    <cellStyle name="Data 3" xfId="7089"/>
    <cellStyle name="Data 3 2" xfId="7090"/>
    <cellStyle name="Duasdec" xfId="7091"/>
    <cellStyle name="Ênfase1 10 2" xfId="7092"/>
    <cellStyle name="Ênfase1 11 2" xfId="7093"/>
    <cellStyle name="Ênfase1 12 2" xfId="7094"/>
    <cellStyle name="Ênfase1 13 2" xfId="7095"/>
    <cellStyle name="Ênfase1 14 2" xfId="7096"/>
    <cellStyle name="Ênfase1 15 2" xfId="7097"/>
    <cellStyle name="Ênfase1 16 2" xfId="7098"/>
    <cellStyle name="Ênfase1 17 2" xfId="7099"/>
    <cellStyle name="Ênfase1 2" xfId="7100"/>
    <cellStyle name="Ênfase1 2 2" xfId="7101"/>
    <cellStyle name="Ênfase1 2 2 2" xfId="7102"/>
    <cellStyle name="Ênfase1 2 3" xfId="7103"/>
    <cellStyle name="Ênfase1 2 4" xfId="7104"/>
    <cellStyle name="Ênfase1 2 5" xfId="7105"/>
    <cellStyle name="Ênfase1 3" xfId="7106"/>
    <cellStyle name="Ênfase1 3 2" xfId="7107"/>
    <cellStyle name="Ênfase1 3 2 2" xfId="7108"/>
    <cellStyle name="Ênfase1 4" xfId="7109"/>
    <cellStyle name="Ênfase1 4 2" xfId="7110"/>
    <cellStyle name="Ênfase1 4 3" xfId="7111"/>
    <cellStyle name="Ênfase1 5" xfId="7112"/>
    <cellStyle name="Ênfase1 5 2" xfId="7113"/>
    <cellStyle name="Ênfase1 5 3" xfId="7114"/>
    <cellStyle name="Ênfase1 6" xfId="7115"/>
    <cellStyle name="Ênfase1 6 2" xfId="7116"/>
    <cellStyle name="Ênfase1 7 2" xfId="7117"/>
    <cellStyle name="Ênfase1 8 2" xfId="7118"/>
    <cellStyle name="Ênfase1 9 2" xfId="7119"/>
    <cellStyle name="Ênfase2 10 2" xfId="7120"/>
    <cellStyle name="Ênfase2 11 2" xfId="7121"/>
    <cellStyle name="Ênfase2 12 2" xfId="7122"/>
    <cellStyle name="Ênfase2 13 2" xfId="7123"/>
    <cellStyle name="Ênfase2 14 2" xfId="7124"/>
    <cellStyle name="Ênfase2 15 2" xfId="7125"/>
    <cellStyle name="Ênfase2 16 2" xfId="7126"/>
    <cellStyle name="Ênfase2 17 2" xfId="7127"/>
    <cellStyle name="Ênfase2 2" xfId="7128"/>
    <cellStyle name="Ênfase2 2 2" xfId="7129"/>
    <cellStyle name="Ênfase2 2 2 2" xfId="7130"/>
    <cellStyle name="Ênfase2 2 3" xfId="7131"/>
    <cellStyle name="Ênfase2 2 4" xfId="7132"/>
    <cellStyle name="Ênfase2 2 5" xfId="7133"/>
    <cellStyle name="Ênfase2 3" xfId="7134"/>
    <cellStyle name="Ênfase2 3 2" xfId="7135"/>
    <cellStyle name="Ênfase2 3 2 2" xfId="7136"/>
    <cellStyle name="Ênfase2 4" xfId="7137"/>
    <cellStyle name="Ênfase2 4 2" xfId="7138"/>
    <cellStyle name="Ênfase2 4 3" xfId="7139"/>
    <cellStyle name="Ênfase2 5" xfId="7140"/>
    <cellStyle name="Ênfase2 5 2" xfId="7141"/>
    <cellStyle name="Ênfase2 5 3" xfId="7142"/>
    <cellStyle name="Ênfase2 6" xfId="7143"/>
    <cellStyle name="Ênfase2 6 2" xfId="7144"/>
    <cellStyle name="Ênfase2 7 2" xfId="7145"/>
    <cellStyle name="Ênfase2 8 2" xfId="7146"/>
    <cellStyle name="Ênfase2 9 2" xfId="7147"/>
    <cellStyle name="Ênfase3 10 2" xfId="7148"/>
    <cellStyle name="Ênfase3 11 2" xfId="7149"/>
    <cellStyle name="Ênfase3 12 2" xfId="7150"/>
    <cellStyle name="Ênfase3 13 2" xfId="7151"/>
    <cellStyle name="Ênfase3 14 2" xfId="7152"/>
    <cellStyle name="Ênfase3 15 2" xfId="7153"/>
    <cellStyle name="Ênfase3 16 2" xfId="7154"/>
    <cellStyle name="Ênfase3 17 2" xfId="7155"/>
    <cellStyle name="Ênfase3 2" xfId="7156"/>
    <cellStyle name="Ênfase3 2 2" xfId="7157"/>
    <cellStyle name="Ênfase3 2 2 2" xfId="7158"/>
    <cellStyle name="Ênfase3 2 3" xfId="7159"/>
    <cellStyle name="Ênfase3 2 4" xfId="7160"/>
    <cellStyle name="Ênfase3 2 5" xfId="7161"/>
    <cellStyle name="Ênfase3 3" xfId="7162"/>
    <cellStyle name="Ênfase3 3 2" xfId="7163"/>
    <cellStyle name="Ênfase3 3 2 2" xfId="7164"/>
    <cellStyle name="Ênfase3 4" xfId="7165"/>
    <cellStyle name="Ênfase3 4 2" xfId="7166"/>
    <cellStyle name="Ênfase3 4 3" xfId="7167"/>
    <cellStyle name="Ênfase3 5" xfId="7168"/>
    <cellStyle name="Ênfase3 5 2" xfId="7169"/>
    <cellStyle name="Ênfase3 5 3" xfId="7170"/>
    <cellStyle name="Ênfase3 6" xfId="7171"/>
    <cellStyle name="Ênfase3 6 2" xfId="7172"/>
    <cellStyle name="Ênfase3 7 2" xfId="7173"/>
    <cellStyle name="Ênfase3 8 2" xfId="7174"/>
    <cellStyle name="Ênfase3 9 2" xfId="7175"/>
    <cellStyle name="Ênfase4 10 2" xfId="7176"/>
    <cellStyle name="Ênfase4 11 2" xfId="7177"/>
    <cellStyle name="Ênfase4 12 2" xfId="7178"/>
    <cellStyle name="Ênfase4 13 2" xfId="7179"/>
    <cellStyle name="Ênfase4 14 2" xfId="7180"/>
    <cellStyle name="Ênfase4 15 2" xfId="7181"/>
    <cellStyle name="Ênfase4 16 2" xfId="7182"/>
    <cellStyle name="Ênfase4 17 2" xfId="7183"/>
    <cellStyle name="Ênfase4 2" xfId="7184"/>
    <cellStyle name="Ênfase4 2 2" xfId="7185"/>
    <cellStyle name="Ênfase4 2 2 2" xfId="7186"/>
    <cellStyle name="Ênfase4 2 3" xfId="7187"/>
    <cellStyle name="Ênfase4 2 4" xfId="7188"/>
    <cellStyle name="Ênfase4 2 5" xfId="7189"/>
    <cellStyle name="Ênfase4 3" xfId="7190"/>
    <cellStyle name="Ênfase4 3 2" xfId="7191"/>
    <cellStyle name="Ênfase4 3 2 2" xfId="7192"/>
    <cellStyle name="Ênfase4 4" xfId="7193"/>
    <cellStyle name="Ênfase4 4 2" xfId="7194"/>
    <cellStyle name="Ênfase4 4 3" xfId="7195"/>
    <cellStyle name="Ênfase4 5" xfId="7196"/>
    <cellStyle name="Ênfase4 5 2" xfId="7197"/>
    <cellStyle name="Ênfase4 5 3" xfId="7198"/>
    <cellStyle name="Ênfase4 6" xfId="7199"/>
    <cellStyle name="Ênfase4 6 2" xfId="7200"/>
    <cellStyle name="Ênfase4 7 2" xfId="7201"/>
    <cellStyle name="Ênfase4 8 2" xfId="7202"/>
    <cellStyle name="Ênfase4 9 2" xfId="7203"/>
    <cellStyle name="Ênfase5 10 2" xfId="7204"/>
    <cellStyle name="Ênfase5 11 2" xfId="7205"/>
    <cellStyle name="Ênfase5 12 2" xfId="7206"/>
    <cellStyle name="Ênfase5 13 2" xfId="7207"/>
    <cellStyle name="Ênfase5 14 2" xfId="7208"/>
    <cellStyle name="Ênfase5 15 2" xfId="7209"/>
    <cellStyle name="Ênfase5 16 2" xfId="7210"/>
    <cellStyle name="Ênfase5 17 2" xfId="7211"/>
    <cellStyle name="Ênfase5 2" xfId="7212"/>
    <cellStyle name="Ênfase5 2 2" xfId="7213"/>
    <cellStyle name="Ênfase5 2 3" xfId="7214"/>
    <cellStyle name="Ênfase5 2 4" xfId="7215"/>
    <cellStyle name="Ênfase5 2 5" xfId="7216"/>
    <cellStyle name="Ênfase5 3" xfId="7217"/>
    <cellStyle name="Ênfase5 3 2" xfId="7218"/>
    <cellStyle name="Ênfase5 3 2 2" xfId="7219"/>
    <cellStyle name="Ênfase5 4" xfId="7220"/>
    <cellStyle name="Ênfase5 4 2" xfId="7221"/>
    <cellStyle name="Ênfase5 4 3" xfId="7222"/>
    <cellStyle name="Ênfase5 5" xfId="7223"/>
    <cellStyle name="Ênfase5 5 2" xfId="7224"/>
    <cellStyle name="Ênfase5 5 3" xfId="7225"/>
    <cellStyle name="Ênfase5 6" xfId="7226"/>
    <cellStyle name="Ênfase5 6 2" xfId="7227"/>
    <cellStyle name="Ênfase5 7 2" xfId="7228"/>
    <cellStyle name="Ênfase5 8 2" xfId="7229"/>
    <cellStyle name="Ênfase5 9 2" xfId="7230"/>
    <cellStyle name="Ênfase6 10 2" xfId="7231"/>
    <cellStyle name="Ênfase6 11 2" xfId="7232"/>
    <cellStyle name="Ênfase6 12 2" xfId="7233"/>
    <cellStyle name="Ênfase6 13 2" xfId="7234"/>
    <cellStyle name="Ênfase6 14 2" xfId="7235"/>
    <cellStyle name="Ênfase6 15 2" xfId="7236"/>
    <cellStyle name="Ênfase6 16 2" xfId="7237"/>
    <cellStyle name="Ênfase6 17 2" xfId="7238"/>
    <cellStyle name="Ênfase6 2" xfId="7239"/>
    <cellStyle name="Ênfase6 2 2" xfId="7240"/>
    <cellStyle name="Ênfase6 2 2 2" xfId="7241"/>
    <cellStyle name="Ênfase6 2 3" xfId="7242"/>
    <cellStyle name="Ênfase6 2 4" xfId="7243"/>
    <cellStyle name="Ênfase6 2 5" xfId="7244"/>
    <cellStyle name="Ênfase6 3" xfId="7245"/>
    <cellStyle name="Ênfase6 3 2" xfId="7246"/>
    <cellStyle name="Ênfase6 3 2 2" xfId="7247"/>
    <cellStyle name="Ênfase6 4" xfId="7248"/>
    <cellStyle name="Ênfase6 4 2" xfId="7249"/>
    <cellStyle name="Ênfase6 4 3" xfId="7250"/>
    <cellStyle name="Ênfase6 5" xfId="7251"/>
    <cellStyle name="Ênfase6 5 2" xfId="7252"/>
    <cellStyle name="Ênfase6 5 3" xfId="7253"/>
    <cellStyle name="Ênfase6 6" xfId="7254"/>
    <cellStyle name="Ênfase6 6 2" xfId="7255"/>
    <cellStyle name="Ênfase6 7 2" xfId="7256"/>
    <cellStyle name="Ênfase6 8 2" xfId="7257"/>
    <cellStyle name="Ênfase6 9 2" xfId="7258"/>
    <cellStyle name="Entrada 10 2" xfId="7259"/>
    <cellStyle name="Entrada 11 2" xfId="7260"/>
    <cellStyle name="Entrada 12 2" xfId="7261"/>
    <cellStyle name="Entrada 13 2" xfId="7262"/>
    <cellStyle name="Entrada 14 2" xfId="7263"/>
    <cellStyle name="Entrada 15 2" xfId="7264"/>
    <cellStyle name="Entrada 16 2" xfId="7265"/>
    <cellStyle name="Entrada 17 2" xfId="7266"/>
    <cellStyle name="Entrada 2" xfId="7267"/>
    <cellStyle name="Entrada 2 2" xfId="7268"/>
    <cellStyle name="Entrada 2 2 2" xfId="7269"/>
    <cellStyle name="Entrada 2 2 2 2" xfId="7270"/>
    <cellStyle name="Entrada 2 2 3" xfId="7271"/>
    <cellStyle name="Entrada 2 3" xfId="7272"/>
    <cellStyle name="Entrada 2 3 2" xfId="7273"/>
    <cellStyle name="Entrada 2 3 2 2" xfId="7274"/>
    <cellStyle name="Entrada 2 4" xfId="7275"/>
    <cellStyle name="Entrada 2 4 2" xfId="7276"/>
    <cellStyle name="Entrada 2 4 2 2" xfId="7277"/>
    <cellStyle name="Entrada 2 4 2 2 2" xfId="7278"/>
    <cellStyle name="Entrada 2 5" xfId="7279"/>
    <cellStyle name="Entrada 2 6" xfId="7280"/>
    <cellStyle name="Entrada 2 7" xfId="7281"/>
    <cellStyle name="Entrada 3" xfId="7282"/>
    <cellStyle name="Entrada 3 2" xfId="7283"/>
    <cellStyle name="Entrada 3 2 2" xfId="7284"/>
    <cellStyle name="Entrada 3 2 2 2" xfId="7285"/>
    <cellStyle name="Entrada 3 2 2 2 2" xfId="7286"/>
    <cellStyle name="Entrada 3 2 2 2 2 2" xfId="7287"/>
    <cellStyle name="Entrada 3 2 3" xfId="7288"/>
    <cellStyle name="Entrada 3 2 4" xfId="7289"/>
    <cellStyle name="Entrada 3 3" xfId="7290"/>
    <cellStyle name="Entrada 3 3 2" xfId="7291"/>
    <cellStyle name="Entrada 3 3 2 2" xfId="7292"/>
    <cellStyle name="Entrada 3 3 2 2 2" xfId="7293"/>
    <cellStyle name="Entrada 3 4" xfId="7294"/>
    <cellStyle name="Entrada 4" xfId="7295"/>
    <cellStyle name="Entrada 4 2" xfId="7296"/>
    <cellStyle name="Entrada 4 2 2" xfId="7297"/>
    <cellStyle name="Entrada 4 2 3" xfId="7298"/>
    <cellStyle name="Entrada 4 3" xfId="7299"/>
    <cellStyle name="Entrada 5" xfId="7300"/>
    <cellStyle name="Entrada 5 2" xfId="7301"/>
    <cellStyle name="Entrada 5 2 2" xfId="7302"/>
    <cellStyle name="Entrada 5 2 3" xfId="7303"/>
    <cellStyle name="Entrada 5 3" xfId="7304"/>
    <cellStyle name="Entrada 6" xfId="7305"/>
    <cellStyle name="Entrada 6 2" xfId="7306"/>
    <cellStyle name="Entrada 6 2 2" xfId="7307"/>
    <cellStyle name="Entrada 6 2 3" xfId="7308"/>
    <cellStyle name="Entrada 7 2" xfId="7309"/>
    <cellStyle name="Entrada 8 2" xfId="7310"/>
    <cellStyle name="Entrada 9 2" xfId="7311"/>
    <cellStyle name="Estilo 1" xfId="7312"/>
    <cellStyle name="Excel Built-in Currency" xfId="7313"/>
    <cellStyle name="Excel Built-in Currency 2" xfId="7314"/>
    <cellStyle name="Excel Built-in Normal" xfId="7315"/>
    <cellStyle name="Excel Built-in Normal 2" xfId="7316"/>
    <cellStyle name="Excel Built-in Normal 3" xfId="7317"/>
    <cellStyle name="Explanatory Text" xfId="7318"/>
    <cellStyle name="Fixo" xfId="7319"/>
    <cellStyle name="Fixo 2" xfId="7320"/>
    <cellStyle name="Fixo 3" xfId="7321"/>
    <cellStyle name="Fixo 3 2" xfId="7322"/>
    <cellStyle name="Good" xfId="7323"/>
    <cellStyle name="Graphics" xfId="7324"/>
    <cellStyle name="Heading 1" xfId="7325"/>
    <cellStyle name="Heading 2" xfId="7326"/>
    <cellStyle name="Heading 3" xfId="7327"/>
    <cellStyle name="Heading 4" xfId="7328"/>
    <cellStyle name="Hiperlink" xfId="53503" builtinId="8"/>
    <cellStyle name="Hiperlink 2" xfId="7329"/>
    <cellStyle name="Hiperlink 3" xfId="7330"/>
    <cellStyle name="Hiperlink 3 2" xfId="7331"/>
    <cellStyle name="Hiperlink 4" xfId="7332"/>
    <cellStyle name="Hyperlink 2" xfId="5"/>
    <cellStyle name="Incorreto 10 2" xfId="7333"/>
    <cellStyle name="Incorreto 11 2" xfId="7334"/>
    <cellStyle name="Incorreto 12 2" xfId="7335"/>
    <cellStyle name="Incorreto 13 2" xfId="7336"/>
    <cellStyle name="Incorreto 14 2" xfId="7337"/>
    <cellStyle name="Incorreto 15 2" xfId="7338"/>
    <cellStyle name="Incorreto 16 2" xfId="7339"/>
    <cellStyle name="Incorreto 17 2" xfId="7340"/>
    <cellStyle name="Incorreto 2" xfId="7341"/>
    <cellStyle name="Incorreto 2 2" xfId="7342"/>
    <cellStyle name="Incorreto 2 2 2" xfId="7343"/>
    <cellStyle name="Incorreto 2 3" xfId="7344"/>
    <cellStyle name="Incorreto 2 4" xfId="7345"/>
    <cellStyle name="Incorreto 2 5" xfId="7346"/>
    <cellStyle name="Incorreto 3" xfId="7347"/>
    <cellStyle name="Incorreto 3 2" xfId="7348"/>
    <cellStyle name="Incorreto 3 2 2" xfId="7349"/>
    <cellStyle name="Incorreto 4" xfId="7350"/>
    <cellStyle name="Incorreto 4 2" xfId="7351"/>
    <cellStyle name="Incorreto 4 3" xfId="7352"/>
    <cellStyle name="Incorreto 5" xfId="7353"/>
    <cellStyle name="Incorreto 5 2" xfId="7354"/>
    <cellStyle name="Incorreto 5 3" xfId="7355"/>
    <cellStyle name="Incorreto 6" xfId="7356"/>
    <cellStyle name="Incorreto 6 2" xfId="7357"/>
    <cellStyle name="Incorreto 7 2" xfId="7358"/>
    <cellStyle name="Incorreto 8 2" xfId="7359"/>
    <cellStyle name="Incorreto 9 2" xfId="7360"/>
    <cellStyle name="Input" xfId="7361"/>
    <cellStyle name="Input 2" xfId="7362"/>
    <cellStyle name="Input 2 2" xfId="7363"/>
    <cellStyle name="Input 2 2 2" xfId="7364"/>
    <cellStyle name="Input 2 2 2 2" xfId="7365"/>
    <cellStyle name="Input 2 2 2 2 2" xfId="7366"/>
    <cellStyle name="Input 2 2 2 2 2 2" xfId="7367"/>
    <cellStyle name="Input 2 2 3" xfId="7368"/>
    <cellStyle name="Input 2 3" xfId="7369"/>
    <cellStyle name="Input 2 3 2" xfId="7370"/>
    <cellStyle name="Input 2 3 2 2" xfId="7371"/>
    <cellStyle name="Input 2 3 2 2 2" xfId="7372"/>
    <cellStyle name="Input 3" xfId="7373"/>
    <cellStyle name="Input 3 2" xfId="7374"/>
    <cellStyle name="Input 3 2 2" xfId="7375"/>
    <cellStyle name="Input 3 2 2 2" xfId="7376"/>
    <cellStyle name="Input 4" xfId="7377"/>
    <cellStyle name="Linked Cell" xfId="7378"/>
    <cellStyle name="Moeda" xfId="1" builtinId="4"/>
    <cellStyle name="Moeda 10" xfId="7379"/>
    <cellStyle name="Moeda 10 2" xfId="7380"/>
    <cellStyle name="Moeda 10 2 2" xfId="7381"/>
    <cellStyle name="Moeda 10 2 2 2" xfId="7382"/>
    <cellStyle name="Moeda 10 2 3" xfId="7383"/>
    <cellStyle name="Moeda 10 2 3 2" xfId="7384"/>
    <cellStyle name="Moeda 10 2 4" xfId="7385"/>
    <cellStyle name="Moeda 10 3" xfId="7386"/>
    <cellStyle name="Moeda 10 3 2" xfId="7387"/>
    <cellStyle name="Moeda 10 3 2 2" xfId="7388"/>
    <cellStyle name="Moeda 10 3 2 2 2" xfId="7389"/>
    <cellStyle name="Moeda 10 3 2 3" xfId="7390"/>
    <cellStyle name="Moeda 10 3 2 3 2" xfId="7391"/>
    <cellStyle name="Moeda 10 3 2 4" xfId="7392"/>
    <cellStyle name="Moeda 10 3 3" xfId="7393"/>
    <cellStyle name="Moeda 10 3 3 2" xfId="7394"/>
    <cellStyle name="Moeda 10 3 3 2 2" xfId="7395"/>
    <cellStyle name="Moeda 10 3 3 2 2 2" xfId="7396"/>
    <cellStyle name="Moeda 10 3 3 2 2 2 2" xfId="7397"/>
    <cellStyle name="Moeda 10 3 3 2 2 3" xfId="7398"/>
    <cellStyle name="Moeda 10 3 3 2 3" xfId="7399"/>
    <cellStyle name="Moeda 10 3 3 2 3 2" xfId="7400"/>
    <cellStyle name="Moeda 10 3 3 2 3 3" xfId="7401"/>
    <cellStyle name="Moeda 10 3 3 2 4" xfId="7402"/>
    <cellStyle name="Moeda 10 3 3 3" xfId="7403"/>
    <cellStyle name="Moeda 10 3 3 3 2" xfId="7404"/>
    <cellStyle name="Moeda 10 3 3 4" xfId="7405"/>
    <cellStyle name="Moeda 10 3 4" xfId="7406"/>
    <cellStyle name="Moeda 10 3 4 2" xfId="7407"/>
    <cellStyle name="Moeda 10 3 4 2 2" xfId="7408"/>
    <cellStyle name="Moeda 10 3 4 2 3" xfId="7409"/>
    <cellStyle name="Moeda 10 3 4 3" xfId="7410"/>
    <cellStyle name="Moeda 10 3 4 3 2" xfId="7411"/>
    <cellStyle name="Moeda 10 3 4 4" xfId="7412"/>
    <cellStyle name="Moeda 10 3 5" xfId="7413"/>
    <cellStyle name="Moeda 10 4" xfId="7414"/>
    <cellStyle name="Moeda 11" xfId="7415"/>
    <cellStyle name="Moeda 11 2" xfId="7416"/>
    <cellStyle name="Moeda 11 2 2" xfId="7417"/>
    <cellStyle name="Moeda 11 2 2 2" xfId="7418"/>
    <cellStyle name="Moeda 11 2 3" xfId="7419"/>
    <cellStyle name="Moeda 11 2 3 2" xfId="7420"/>
    <cellStyle name="Moeda 11 2 4" xfId="7421"/>
    <cellStyle name="Moeda 11 3" xfId="7422"/>
    <cellStyle name="Moeda 11 3 2" xfId="7423"/>
    <cellStyle name="Moeda 11 3 2 2" xfId="7424"/>
    <cellStyle name="Moeda 11 3 2 3" xfId="7425"/>
    <cellStyle name="Moeda 11 3 3" xfId="7426"/>
    <cellStyle name="Moeda 11 3 3 2" xfId="7427"/>
    <cellStyle name="Moeda 11 3 4" xfId="7428"/>
    <cellStyle name="Moeda 11 4" xfId="7429"/>
    <cellStyle name="Moeda 12" xfId="7430"/>
    <cellStyle name="Moeda 12 2" xfId="7431"/>
    <cellStyle name="Moeda 12 2 2" xfId="7432"/>
    <cellStyle name="Moeda 12 2 2 2" xfId="7433"/>
    <cellStyle name="Moeda 12 2 3" xfId="7434"/>
    <cellStyle name="Moeda 12 2 3 2" xfId="7435"/>
    <cellStyle name="Moeda 12 2 4" xfId="7436"/>
    <cellStyle name="Moeda 12 3" xfId="7437"/>
    <cellStyle name="Moeda 12 3 2" xfId="7438"/>
    <cellStyle name="Moeda 12 3 2 2" xfId="7439"/>
    <cellStyle name="Moeda 12 3 2 2 2" xfId="7440"/>
    <cellStyle name="Moeda 12 3 2 2 2 2" xfId="7441"/>
    <cellStyle name="Moeda 12 3 2 2 3" xfId="7442"/>
    <cellStyle name="Moeda 12 3 2 3" xfId="7443"/>
    <cellStyle name="Moeda 12 3 2 3 2" xfId="7444"/>
    <cellStyle name="Moeda 12 3 2 3 3" xfId="7445"/>
    <cellStyle name="Moeda 12 3 2 4" xfId="7446"/>
    <cellStyle name="Moeda 12 3 3" xfId="7447"/>
    <cellStyle name="Moeda 12 3 3 2" xfId="7448"/>
    <cellStyle name="Moeda 12 3 4" xfId="7449"/>
    <cellStyle name="Moeda 12 4" xfId="7450"/>
    <cellStyle name="Moeda 12 4 2" xfId="7451"/>
    <cellStyle name="Moeda 12 4 2 2" xfId="7452"/>
    <cellStyle name="Moeda 12 4 2 3" xfId="7453"/>
    <cellStyle name="Moeda 12 4 3" xfId="7454"/>
    <cellStyle name="Moeda 12 4 3 2" xfId="7455"/>
    <cellStyle name="Moeda 12 4 4" xfId="7456"/>
    <cellStyle name="Moeda 12 5" xfId="7457"/>
    <cellStyle name="Moeda 13" xfId="7458"/>
    <cellStyle name="Moeda 13 2" xfId="7459"/>
    <cellStyle name="Moeda 13 2 2" xfId="7460"/>
    <cellStyle name="Moeda 13 2 3" xfId="7461"/>
    <cellStyle name="Moeda 13 3" xfId="7462"/>
    <cellStyle name="Moeda 13 3 2" xfId="7463"/>
    <cellStyle name="Moeda 13 4" xfId="7464"/>
    <cellStyle name="Moeda 14" xfId="7465"/>
    <cellStyle name="Moeda 14 2" xfId="7466"/>
    <cellStyle name="Moeda 14 3" xfId="7467"/>
    <cellStyle name="Moeda 15" xfId="7468"/>
    <cellStyle name="Moeda 16" xfId="7469"/>
    <cellStyle name="Moeda 16 10" xfId="7470"/>
    <cellStyle name="Moeda 16 11" xfId="7471"/>
    <cellStyle name="Moeda 16 12" xfId="7472"/>
    <cellStyle name="Moeda 16 13" xfId="7473"/>
    <cellStyle name="Moeda 16 14" xfId="7474"/>
    <cellStyle name="Moeda 16 2" xfId="7475"/>
    <cellStyle name="Moeda 16 2 10" xfId="7476"/>
    <cellStyle name="Moeda 16 2 11" xfId="7477"/>
    <cellStyle name="Moeda 16 2 12" xfId="7478"/>
    <cellStyle name="Moeda 16 2 13" xfId="7479"/>
    <cellStyle name="Moeda 16 2 2" xfId="7480"/>
    <cellStyle name="Moeda 16 2 2 10" xfId="7481"/>
    <cellStyle name="Moeda 16 2 2 11" xfId="7482"/>
    <cellStyle name="Moeda 16 2 2 12" xfId="7483"/>
    <cellStyle name="Moeda 16 2 2 2" xfId="7484"/>
    <cellStyle name="Moeda 16 2 2 3" xfId="7485"/>
    <cellStyle name="Moeda 16 2 2 4" xfId="7486"/>
    <cellStyle name="Moeda 16 2 2 5" xfId="7487"/>
    <cellStyle name="Moeda 16 2 2 6" xfId="7488"/>
    <cellStyle name="Moeda 16 2 2 7" xfId="7489"/>
    <cellStyle name="Moeda 16 2 2 8" xfId="7490"/>
    <cellStyle name="Moeda 16 2 2 9" xfId="7491"/>
    <cellStyle name="Moeda 16 2 3" xfId="7492"/>
    <cellStyle name="Moeda 16 2 4" xfId="7493"/>
    <cellStyle name="Moeda 16 2 5" xfId="7494"/>
    <cellStyle name="Moeda 16 2 6" xfId="7495"/>
    <cellStyle name="Moeda 16 2 7" xfId="7496"/>
    <cellStyle name="Moeda 16 2 8" xfId="7497"/>
    <cellStyle name="Moeda 16 2 9" xfId="7498"/>
    <cellStyle name="Moeda 16 3" xfId="7499"/>
    <cellStyle name="Moeda 16 3 10" xfId="7500"/>
    <cellStyle name="Moeda 16 3 11" xfId="7501"/>
    <cellStyle name="Moeda 16 3 12" xfId="7502"/>
    <cellStyle name="Moeda 16 3 2" xfId="7503"/>
    <cellStyle name="Moeda 16 3 3" xfId="7504"/>
    <cellStyle name="Moeda 16 3 4" xfId="7505"/>
    <cellStyle name="Moeda 16 3 5" xfId="7506"/>
    <cellStyle name="Moeda 16 3 6" xfId="7507"/>
    <cellStyle name="Moeda 16 3 7" xfId="7508"/>
    <cellStyle name="Moeda 16 3 8" xfId="7509"/>
    <cellStyle name="Moeda 16 3 9" xfId="7510"/>
    <cellStyle name="Moeda 16 4" xfId="7511"/>
    <cellStyle name="Moeda 16 5" xfId="7512"/>
    <cellStyle name="Moeda 16 6" xfId="7513"/>
    <cellStyle name="Moeda 16 7" xfId="7514"/>
    <cellStyle name="Moeda 16 8" xfId="7515"/>
    <cellStyle name="Moeda 16 9" xfId="7516"/>
    <cellStyle name="Moeda 17" xfId="7517"/>
    <cellStyle name="Moeda 2" xfId="7518"/>
    <cellStyle name="Moeda 2 2" xfId="7519"/>
    <cellStyle name="Moeda 2 2 2" xfId="7520"/>
    <cellStyle name="Moeda 2 2 2 2" xfId="7521"/>
    <cellStyle name="Moeda 2 2 3" xfId="7522"/>
    <cellStyle name="Moeda 2 2 3 2" xfId="7523"/>
    <cellStyle name="Moeda 2 2 4" xfId="7524"/>
    <cellStyle name="Moeda 2 3" xfId="7525"/>
    <cellStyle name="Moeda 2 3 2" xfId="7526"/>
    <cellStyle name="Moeda 2 3 2 2" xfId="7527"/>
    <cellStyle name="Moeda 2 3 2 2 2" xfId="7528"/>
    <cellStyle name="Moeda 2 3 2 3" xfId="7529"/>
    <cellStyle name="Moeda 2 3 3" xfId="7530"/>
    <cellStyle name="Moeda 2 3 3 2" xfId="7531"/>
    <cellStyle name="Moeda 2 3 4" xfId="7532"/>
    <cellStyle name="Moeda 2 4" xfId="7533"/>
    <cellStyle name="Moeda 2 4 2" xfId="7534"/>
    <cellStyle name="Moeda 2 4 2 2" xfId="7535"/>
    <cellStyle name="Moeda 2 4 3" xfId="7536"/>
    <cellStyle name="Moeda 2 5" xfId="7537"/>
    <cellStyle name="Moeda 2 5 2" xfId="7538"/>
    <cellStyle name="Moeda 2 5 3" xfId="7539"/>
    <cellStyle name="Moeda 2 6" xfId="7540"/>
    <cellStyle name="Moeda 2 6 2" xfId="7541"/>
    <cellStyle name="Moeda 2 7" xfId="7542"/>
    <cellStyle name="Moeda 2 7 2" xfId="7543"/>
    <cellStyle name="Moeda 3" xfId="7544"/>
    <cellStyle name="Moeda 3 2" xfId="7545"/>
    <cellStyle name="Moeda 3 2 2" xfId="7546"/>
    <cellStyle name="Moeda 3 2 2 2" xfId="7547"/>
    <cellStyle name="Moeda 3 2 3" xfId="7548"/>
    <cellStyle name="Moeda 3 2 4" xfId="7549"/>
    <cellStyle name="Moeda 3 3" xfId="7550"/>
    <cellStyle name="Moeda 3 3 2" xfId="7551"/>
    <cellStyle name="Moeda 3 4" xfId="7552"/>
    <cellStyle name="Moeda 3 4 2" xfId="7553"/>
    <cellStyle name="Moeda 3 5" xfId="7554"/>
    <cellStyle name="Moeda 3 5 2" xfId="7555"/>
    <cellStyle name="Moeda 3 6" xfId="7556"/>
    <cellStyle name="Moeda 3 6 2" xfId="7557"/>
    <cellStyle name="Moeda 3 7" xfId="7558"/>
    <cellStyle name="Moeda 3 8" xfId="7559"/>
    <cellStyle name="Moeda 3 9" xfId="7560"/>
    <cellStyle name="Moeda 4" xfId="7561"/>
    <cellStyle name="Moeda 4 2" xfId="7562"/>
    <cellStyle name="Moeda 4 2 2" xfId="7563"/>
    <cellStyle name="Moeda 4 2 2 2" xfId="7564"/>
    <cellStyle name="Moeda 4 2 3" xfId="7565"/>
    <cellStyle name="Moeda 4 3" xfId="7566"/>
    <cellStyle name="Moeda 4 3 2" xfId="7567"/>
    <cellStyle name="Moeda 4 4" xfId="7568"/>
    <cellStyle name="Moeda 4 5" xfId="7569"/>
    <cellStyle name="Moeda 4 5 2" xfId="7570"/>
    <cellStyle name="Moeda 4 6" xfId="7571"/>
    <cellStyle name="Moeda 4 7" xfId="7572"/>
    <cellStyle name="Moeda 5" xfId="7573"/>
    <cellStyle name="Moeda 5 2" xfId="7574"/>
    <cellStyle name="Moeda 5 2 2" xfId="7575"/>
    <cellStyle name="Moeda 5 2 2 10" xfId="7576"/>
    <cellStyle name="Moeda 5 2 2 11" xfId="7577"/>
    <cellStyle name="Moeda 5 2 2 12" xfId="7578"/>
    <cellStyle name="Moeda 5 2 2 13" xfId="7579"/>
    <cellStyle name="Moeda 5 2 2 14" xfId="7580"/>
    <cellStyle name="Moeda 5 2 2 2" xfId="7581"/>
    <cellStyle name="Moeda 5 2 2 2 10" xfId="7582"/>
    <cellStyle name="Moeda 5 2 2 2 11" xfId="7583"/>
    <cellStyle name="Moeda 5 2 2 2 12" xfId="7584"/>
    <cellStyle name="Moeda 5 2 2 2 13" xfId="7585"/>
    <cellStyle name="Moeda 5 2 2 2 2" xfId="7586"/>
    <cellStyle name="Moeda 5 2 2 2 2 10" xfId="7587"/>
    <cellStyle name="Moeda 5 2 2 2 2 11" xfId="7588"/>
    <cellStyle name="Moeda 5 2 2 2 2 12" xfId="7589"/>
    <cellStyle name="Moeda 5 2 2 2 2 2" xfId="7590"/>
    <cellStyle name="Moeda 5 2 2 2 2 3" xfId="7591"/>
    <cellStyle name="Moeda 5 2 2 2 2 4" xfId="7592"/>
    <cellStyle name="Moeda 5 2 2 2 2 5" xfId="7593"/>
    <cellStyle name="Moeda 5 2 2 2 2 6" xfId="7594"/>
    <cellStyle name="Moeda 5 2 2 2 2 7" xfId="7595"/>
    <cellStyle name="Moeda 5 2 2 2 2 8" xfId="7596"/>
    <cellStyle name="Moeda 5 2 2 2 2 9" xfId="7597"/>
    <cellStyle name="Moeda 5 2 2 2 3" xfId="7598"/>
    <cellStyle name="Moeda 5 2 2 2 4" xfId="7599"/>
    <cellStyle name="Moeda 5 2 2 2 5" xfId="7600"/>
    <cellStyle name="Moeda 5 2 2 2 6" xfId="7601"/>
    <cellStyle name="Moeda 5 2 2 2 7" xfId="7602"/>
    <cellStyle name="Moeda 5 2 2 2 8" xfId="7603"/>
    <cellStyle name="Moeda 5 2 2 2 9" xfId="7604"/>
    <cellStyle name="Moeda 5 2 2 3" xfId="7605"/>
    <cellStyle name="Moeda 5 2 2 3 10" xfId="7606"/>
    <cellStyle name="Moeda 5 2 2 3 11" xfId="7607"/>
    <cellStyle name="Moeda 5 2 2 3 12" xfId="7608"/>
    <cellStyle name="Moeda 5 2 2 3 2" xfId="7609"/>
    <cellStyle name="Moeda 5 2 2 3 3" xfId="7610"/>
    <cellStyle name="Moeda 5 2 2 3 4" xfId="7611"/>
    <cellStyle name="Moeda 5 2 2 3 5" xfId="7612"/>
    <cellStyle name="Moeda 5 2 2 3 6" xfId="7613"/>
    <cellStyle name="Moeda 5 2 2 3 7" xfId="7614"/>
    <cellStyle name="Moeda 5 2 2 3 8" xfId="7615"/>
    <cellStyle name="Moeda 5 2 2 3 9" xfId="7616"/>
    <cellStyle name="Moeda 5 2 2 4" xfId="7617"/>
    <cellStyle name="Moeda 5 2 2 5" xfId="7618"/>
    <cellStyle name="Moeda 5 2 2 6" xfId="7619"/>
    <cellStyle name="Moeda 5 2 2 7" xfId="7620"/>
    <cellStyle name="Moeda 5 2 2 8" xfId="7621"/>
    <cellStyle name="Moeda 5 2 2 9" xfId="7622"/>
    <cellStyle name="Moeda 5 2 3" xfId="7623"/>
    <cellStyle name="Moeda 5 2 4" xfId="7624"/>
    <cellStyle name="Moeda 5 3" xfId="7625"/>
    <cellStyle name="Moeda 5 3 2" xfId="7626"/>
    <cellStyle name="Moeda 5 4" xfId="7627"/>
    <cellStyle name="Moeda 5 5" xfId="7628"/>
    <cellStyle name="Moeda 6" xfId="7629"/>
    <cellStyle name="Moeda 6 2" xfId="7630"/>
    <cellStyle name="Moeda 6 2 2" xfId="7631"/>
    <cellStyle name="Moeda 6 2 2 2" xfId="7632"/>
    <cellStyle name="Moeda 6 2 3" xfId="7633"/>
    <cellStyle name="Moeda 6 2 3 2" xfId="7634"/>
    <cellStyle name="Moeda 6 2 4" xfId="7635"/>
    <cellStyle name="Moeda 6 3" xfId="7636"/>
    <cellStyle name="Moeda 6 3 2" xfId="7637"/>
    <cellStyle name="Moeda 6 3 2 2" xfId="7638"/>
    <cellStyle name="Moeda 6 3 3" xfId="7639"/>
    <cellStyle name="Moeda 6 3 3 2" xfId="7640"/>
    <cellStyle name="Moeda 6 3 3 2 2" xfId="7641"/>
    <cellStyle name="Moeda 6 3 3 3" xfId="7642"/>
    <cellStyle name="Moeda 6 3 3 3 2" xfId="7643"/>
    <cellStyle name="Moeda 6 3 3 4" xfId="7644"/>
    <cellStyle name="Moeda 6 3 4" xfId="7645"/>
    <cellStyle name="Moeda 6 4" xfId="7646"/>
    <cellStyle name="Moeda 6 4 2" xfId="7647"/>
    <cellStyle name="Moeda 6 5" xfId="7648"/>
    <cellStyle name="Moeda 6 5 2" xfId="7649"/>
    <cellStyle name="Moeda 6 6" xfId="7650"/>
    <cellStyle name="Moeda 7" xfId="7651"/>
    <cellStyle name="Moeda 7 2" xfId="7652"/>
    <cellStyle name="Moeda 7 2 2" xfId="7653"/>
    <cellStyle name="Moeda 7 3" xfId="7654"/>
    <cellStyle name="Moeda 7 3 2" xfId="7655"/>
    <cellStyle name="Moeda 8" xfId="7656"/>
    <cellStyle name="Moeda 8 2" xfId="7657"/>
    <cellStyle name="Moeda 8 2 2" xfId="7658"/>
    <cellStyle name="Moeda 8 2 2 2" xfId="7659"/>
    <cellStyle name="Moeda 8 2 3" xfId="7660"/>
    <cellStyle name="Moeda 8 2 3 2" xfId="7661"/>
    <cellStyle name="Moeda 8 2 4" xfId="7662"/>
    <cellStyle name="Moeda 8 3" xfId="7663"/>
    <cellStyle name="Moeda 8 3 2" xfId="7664"/>
    <cellStyle name="Moeda 8 3 2 2" xfId="7665"/>
    <cellStyle name="Moeda 8 3 2 2 2" xfId="7666"/>
    <cellStyle name="Moeda 8 3 2 3" xfId="7667"/>
    <cellStyle name="Moeda 8 3 2 3 2" xfId="7668"/>
    <cellStyle name="Moeda 8 3 2 4" xfId="7669"/>
    <cellStyle name="Moeda 8 3 3" xfId="7670"/>
    <cellStyle name="Moeda 8 3 3 2" xfId="7671"/>
    <cellStyle name="Moeda 8 3 4" xfId="7672"/>
    <cellStyle name="Moeda 8 3 4 2" xfId="7673"/>
    <cellStyle name="Moeda 8 3 5" xfId="7674"/>
    <cellStyle name="Moeda 8 4" xfId="7675"/>
    <cellStyle name="Moeda 8 4 2" xfId="7676"/>
    <cellStyle name="Moeda 8 4 2 2" xfId="7677"/>
    <cellStyle name="Moeda 8 4 2 2 2" xfId="7678"/>
    <cellStyle name="Moeda 8 4 2 3" xfId="7679"/>
    <cellStyle name="Moeda 8 4 2 3 2" xfId="7680"/>
    <cellStyle name="Moeda 8 4 2 4" xfId="7681"/>
    <cellStyle name="Moeda 8 4 3" xfId="7682"/>
    <cellStyle name="Moeda 8 4 3 2" xfId="7683"/>
    <cellStyle name="Moeda 8 4 3 2 2" xfId="7684"/>
    <cellStyle name="Moeda 8 4 3 2 2 2" xfId="7685"/>
    <cellStyle name="Moeda 8 4 3 2 3" xfId="7686"/>
    <cellStyle name="Moeda 8 4 3 2 3 2" xfId="7687"/>
    <cellStyle name="Moeda 8 4 3 2 4" xfId="7688"/>
    <cellStyle name="Moeda 8 4 3 3" xfId="7689"/>
    <cellStyle name="Moeda 8 4 3 3 2" xfId="7690"/>
    <cellStyle name="Moeda 8 4 3 3 2 2" xfId="7691"/>
    <cellStyle name="Moeda 8 4 3 3 2 2 2" xfId="7692"/>
    <cellStyle name="Moeda 8 4 3 3 2 2 2 2" xfId="7693"/>
    <cellStyle name="Moeda 8 4 3 3 2 2 3" xfId="7694"/>
    <cellStyle name="Moeda 8 4 3 3 2 3" xfId="7695"/>
    <cellStyle name="Moeda 8 4 3 3 2 3 2" xfId="7696"/>
    <cellStyle name="Moeda 8 4 3 3 2 3 3" xfId="7697"/>
    <cellStyle name="Moeda 8 4 3 3 2 4" xfId="7698"/>
    <cellStyle name="Moeda 8 4 3 3 3" xfId="7699"/>
    <cellStyle name="Moeda 8 4 3 3 3 2" xfId="7700"/>
    <cellStyle name="Moeda 8 4 3 3 4" xfId="7701"/>
    <cellStyle name="Moeda 8 4 3 4" xfId="7702"/>
    <cellStyle name="Moeda 8 4 3 4 2" xfId="7703"/>
    <cellStyle name="Moeda 8 4 3 4 2 2" xfId="7704"/>
    <cellStyle name="Moeda 8 4 3 4 2 3" xfId="7705"/>
    <cellStyle name="Moeda 8 4 3 4 3" xfId="7706"/>
    <cellStyle name="Moeda 8 4 3 4 3 2" xfId="7707"/>
    <cellStyle name="Moeda 8 4 3 4 4" xfId="7708"/>
    <cellStyle name="Moeda 8 4 3 5" xfId="7709"/>
    <cellStyle name="Moeda 8 4 4" xfId="7710"/>
    <cellStyle name="Moeda 8 5" xfId="7711"/>
    <cellStyle name="Moeda 8 5 2" xfId="7712"/>
    <cellStyle name="Moeda 8 5 2 2" xfId="7713"/>
    <cellStyle name="Moeda 8 5 3" xfId="7714"/>
    <cellStyle name="Moeda 8 5 3 2" xfId="7715"/>
    <cellStyle name="Moeda 8 5 4" xfId="7716"/>
    <cellStyle name="Moeda 8 6" xfId="7717"/>
    <cellStyle name="Moeda 9" xfId="7718"/>
    <cellStyle name="Moeda 9 2" xfId="7719"/>
    <cellStyle name="Moeda 9 2 2" xfId="7720"/>
    <cellStyle name="Moeda 9 2 2 2" xfId="7721"/>
    <cellStyle name="Moeda 9 2 3" xfId="7722"/>
    <cellStyle name="Moeda 9 2 3 2" xfId="7723"/>
    <cellStyle name="Moeda 9 2 4" xfId="7724"/>
    <cellStyle name="Moeda 9 3" xfId="7725"/>
    <cellStyle name="Moeda 9 3 2" xfId="7726"/>
    <cellStyle name="Moeda 9 3 2 2" xfId="7727"/>
    <cellStyle name="Moeda 9 3 3" xfId="7728"/>
    <cellStyle name="Moeda 9 3 3 2" xfId="7729"/>
    <cellStyle name="Moeda 9 3 4" xfId="7730"/>
    <cellStyle name="Moeda 9 4" xfId="7731"/>
    <cellStyle name="Moeda 9 4 2" xfId="7732"/>
    <cellStyle name="Moeda 9 4 2 2" xfId="7733"/>
    <cellStyle name="Moeda 9 4 3" xfId="7734"/>
    <cellStyle name="Moeda 9 5" xfId="7735"/>
    <cellStyle name="Moeda0" xfId="7736"/>
    <cellStyle name="Moeda0 2" xfId="7737"/>
    <cellStyle name="Moeda0 3" xfId="7738"/>
    <cellStyle name="Moeda0 3 2" xfId="7739"/>
    <cellStyle name="Neutra 10 2" xfId="7740"/>
    <cellStyle name="Neutra 11 2" xfId="7741"/>
    <cellStyle name="Neutra 12 2" xfId="7742"/>
    <cellStyle name="Neutra 13 2" xfId="7743"/>
    <cellStyle name="Neutra 14 2" xfId="7744"/>
    <cellStyle name="Neutra 15 2" xfId="7745"/>
    <cellStyle name="Neutra 16 2" xfId="7746"/>
    <cellStyle name="Neutra 17 2" xfId="7747"/>
    <cellStyle name="Neutra 2" xfId="7748"/>
    <cellStyle name="Neutra 2 2" xfId="7749"/>
    <cellStyle name="Neutra 2 2 2" xfId="7750"/>
    <cellStyle name="Neutra 2 3" xfId="7751"/>
    <cellStyle name="Neutra 2 4" xfId="7752"/>
    <cellStyle name="Neutra 2 5" xfId="7753"/>
    <cellStyle name="Neutra 3" xfId="7754"/>
    <cellStyle name="Neutra 3 2" xfId="7755"/>
    <cellStyle name="Neutra 3 2 2" xfId="7756"/>
    <cellStyle name="Neutra 4" xfId="7757"/>
    <cellStyle name="Neutra 4 2" xfId="7758"/>
    <cellStyle name="Neutra 4 3" xfId="7759"/>
    <cellStyle name="Neutra 5" xfId="7760"/>
    <cellStyle name="Neutra 5 2" xfId="7761"/>
    <cellStyle name="Neutra 5 3" xfId="7762"/>
    <cellStyle name="Neutra 6" xfId="7763"/>
    <cellStyle name="Neutra 6 2" xfId="7764"/>
    <cellStyle name="Neutra 7 2" xfId="7765"/>
    <cellStyle name="Neutra 8 2" xfId="7766"/>
    <cellStyle name="Neutra 9 2" xfId="7767"/>
    <cellStyle name="Neutral" xfId="7768"/>
    <cellStyle name="Normal" xfId="0" builtinId="0"/>
    <cellStyle name="Normal 10" xfId="7769"/>
    <cellStyle name="Normal 10 2" xfId="7770"/>
    <cellStyle name="Normal 10 2 2" xfId="7771"/>
    <cellStyle name="Normal 10 2 2 2" xfId="7772"/>
    <cellStyle name="Normal 10 2 3" xfId="7773"/>
    <cellStyle name="Normal 10 2 3 2" xfId="7774"/>
    <cellStyle name="Normal 10 3" xfId="7775"/>
    <cellStyle name="Normal 10 3 2" xfId="7776"/>
    <cellStyle name="Normal 10 4" xfId="7777"/>
    <cellStyle name="Normal 10 5" xfId="7778"/>
    <cellStyle name="Normal 100" xfId="7779"/>
    <cellStyle name="Normal 100 2" xfId="7780"/>
    <cellStyle name="Normal 101" xfId="7781"/>
    <cellStyle name="Normal 101 2" xfId="7782"/>
    <cellStyle name="Normal 102" xfId="7783"/>
    <cellStyle name="Normal 102 2" xfId="7784"/>
    <cellStyle name="Normal 103" xfId="7785"/>
    <cellStyle name="Normal 103 2" xfId="7786"/>
    <cellStyle name="Normal 104" xfId="7787"/>
    <cellStyle name="Normal 104 2" xfId="7788"/>
    <cellStyle name="Normal 105" xfId="7789"/>
    <cellStyle name="Normal 105 2" xfId="7790"/>
    <cellStyle name="Normal 106" xfId="7791"/>
    <cellStyle name="Normal 106 2" xfId="7792"/>
    <cellStyle name="Normal 107" xfId="7793"/>
    <cellStyle name="Normal 107 2" xfId="7794"/>
    <cellStyle name="Normal 108" xfId="7795"/>
    <cellStyle name="Normal 108 2" xfId="7796"/>
    <cellStyle name="Normal 109" xfId="7797"/>
    <cellStyle name="Normal 109 2" xfId="7798"/>
    <cellStyle name="Normal 11" xfId="7799"/>
    <cellStyle name="Normal 11 2" xfId="7800"/>
    <cellStyle name="Normal 11 2 2" xfId="7801"/>
    <cellStyle name="Normal 11 2 2 2" xfId="7802"/>
    <cellStyle name="Normal 11 3" xfId="7803"/>
    <cellStyle name="Normal 11 3 2" xfId="7804"/>
    <cellStyle name="Normal 11 4" xfId="7805"/>
    <cellStyle name="Normal 110" xfId="7806"/>
    <cellStyle name="Normal 110 2" xfId="7807"/>
    <cellStyle name="Normal 111" xfId="7808"/>
    <cellStyle name="Normal 111 2" xfId="7809"/>
    <cellStyle name="Normal 112" xfId="7810"/>
    <cellStyle name="Normal 112 2" xfId="7811"/>
    <cellStyle name="Normal 113" xfId="7812"/>
    <cellStyle name="Normal 113 2" xfId="7813"/>
    <cellStyle name="Normal 114" xfId="7814"/>
    <cellStyle name="Normal 114 2" xfId="7815"/>
    <cellStyle name="Normal 115" xfId="7816"/>
    <cellStyle name="Normal 115 2" xfId="7817"/>
    <cellStyle name="Normal 116" xfId="7818"/>
    <cellStyle name="Normal 116 2" xfId="7819"/>
    <cellStyle name="Normal 117" xfId="7820"/>
    <cellStyle name="Normal 117 2" xfId="7821"/>
    <cellStyle name="Normal 118" xfId="7822"/>
    <cellStyle name="Normal 118 2" xfId="7823"/>
    <cellStyle name="Normal 119" xfId="7824"/>
    <cellStyle name="Normal 119 2" xfId="7825"/>
    <cellStyle name="Normal 12" xfId="7826"/>
    <cellStyle name="Normal 12 2" xfId="7827"/>
    <cellStyle name="Normal 12 2 2" xfId="7828"/>
    <cellStyle name="Normal 12 2 2 10" xfId="7829"/>
    <cellStyle name="Normal 12 2 2 11" xfId="7830"/>
    <cellStyle name="Normal 12 2 2 12" xfId="7831"/>
    <cellStyle name="Normal 12 2 2 13" xfId="7832"/>
    <cellStyle name="Normal 12 2 2 14" xfId="7833"/>
    <cellStyle name="Normal 12 2 2 2" xfId="7834"/>
    <cellStyle name="Normal 12 2 2 2 10" xfId="7835"/>
    <cellStyle name="Normal 12 2 2 2 11" xfId="7836"/>
    <cellStyle name="Normal 12 2 2 2 12" xfId="7837"/>
    <cellStyle name="Normal 12 2 2 2 13" xfId="7838"/>
    <cellStyle name="Normal 12 2 2 2 2" xfId="7839"/>
    <cellStyle name="Normal 12 2 2 2 2 10" xfId="7840"/>
    <cellStyle name="Normal 12 2 2 2 2 11" xfId="7841"/>
    <cellStyle name="Normal 12 2 2 2 2 12" xfId="7842"/>
    <cellStyle name="Normal 12 2 2 2 2 2" xfId="7843"/>
    <cellStyle name="Normal 12 2 2 2 2 3" xfId="7844"/>
    <cellStyle name="Normal 12 2 2 2 2 4" xfId="7845"/>
    <cellStyle name="Normal 12 2 2 2 2 5" xfId="7846"/>
    <cellStyle name="Normal 12 2 2 2 2 6" xfId="7847"/>
    <cellStyle name="Normal 12 2 2 2 2 7" xfId="7848"/>
    <cellStyle name="Normal 12 2 2 2 2 8" xfId="7849"/>
    <cellStyle name="Normal 12 2 2 2 2 9" xfId="7850"/>
    <cellStyle name="Normal 12 2 2 2 3" xfId="7851"/>
    <cellStyle name="Normal 12 2 2 2 4" xfId="7852"/>
    <cellStyle name="Normal 12 2 2 2 5" xfId="7853"/>
    <cellStyle name="Normal 12 2 2 2 6" xfId="7854"/>
    <cellStyle name="Normal 12 2 2 2 7" xfId="7855"/>
    <cellStyle name="Normal 12 2 2 2 8" xfId="7856"/>
    <cellStyle name="Normal 12 2 2 2 9" xfId="7857"/>
    <cellStyle name="Normal 12 2 2 3" xfId="7858"/>
    <cellStyle name="Normal 12 2 2 3 10" xfId="7859"/>
    <cellStyle name="Normal 12 2 2 3 11" xfId="7860"/>
    <cellStyle name="Normal 12 2 2 3 12" xfId="7861"/>
    <cellStyle name="Normal 12 2 2 3 2" xfId="7862"/>
    <cellStyle name="Normal 12 2 2 3 3" xfId="7863"/>
    <cellStyle name="Normal 12 2 2 3 4" xfId="7864"/>
    <cellStyle name="Normal 12 2 2 3 5" xfId="7865"/>
    <cellStyle name="Normal 12 2 2 3 6" xfId="7866"/>
    <cellStyle name="Normal 12 2 2 3 7" xfId="7867"/>
    <cellStyle name="Normal 12 2 2 3 8" xfId="7868"/>
    <cellStyle name="Normal 12 2 2 3 9" xfId="7869"/>
    <cellStyle name="Normal 12 2 2 4" xfId="7870"/>
    <cellStyle name="Normal 12 2 2 5" xfId="7871"/>
    <cellStyle name="Normal 12 2 2 6" xfId="7872"/>
    <cellStyle name="Normal 12 2 2 7" xfId="7873"/>
    <cellStyle name="Normal 12 2 2 8" xfId="7874"/>
    <cellStyle name="Normal 12 2 2 9" xfId="7875"/>
    <cellStyle name="Normal 12 2 3" xfId="7876"/>
    <cellStyle name="Normal 12 3" xfId="7877"/>
    <cellStyle name="Normal 120" xfId="7878"/>
    <cellStyle name="Normal 120 2" xfId="7879"/>
    <cellStyle name="Normal 121" xfId="7880"/>
    <cellStyle name="Normal 121 2" xfId="7881"/>
    <cellStyle name="Normal 122" xfId="7882"/>
    <cellStyle name="Normal 122 2" xfId="7883"/>
    <cellStyle name="Normal 123" xfId="7884"/>
    <cellStyle name="Normal 123 2" xfId="7885"/>
    <cellStyle name="Normal 124" xfId="7886"/>
    <cellStyle name="Normal 124 2" xfId="7887"/>
    <cellStyle name="Normal 125" xfId="7888"/>
    <cellStyle name="Normal 125 2" xfId="7889"/>
    <cellStyle name="Normal 126" xfId="7890"/>
    <cellStyle name="Normal 126 2" xfId="7891"/>
    <cellStyle name="Normal 127" xfId="7892"/>
    <cellStyle name="Normal 127 2" xfId="7893"/>
    <cellStyle name="Normal 128" xfId="7894"/>
    <cellStyle name="Normal 128 2" xfId="7895"/>
    <cellStyle name="Normal 129" xfId="7896"/>
    <cellStyle name="Normal 129 2" xfId="7897"/>
    <cellStyle name="Normal 13" xfId="7898"/>
    <cellStyle name="Normal 13 2" xfId="7899"/>
    <cellStyle name="Normal 13 2 2" xfId="7900"/>
    <cellStyle name="Normal 13 3" xfId="7901"/>
    <cellStyle name="Normal 13 3 2" xfId="7902"/>
    <cellStyle name="Normal 130" xfId="7903"/>
    <cellStyle name="Normal 130 2" xfId="7904"/>
    <cellStyle name="Normal 131" xfId="7905"/>
    <cellStyle name="Normal 131 2" xfId="7906"/>
    <cellStyle name="Normal 132" xfId="7907"/>
    <cellStyle name="Normal 132 2" xfId="7908"/>
    <cellStyle name="Normal 133" xfId="7909"/>
    <cellStyle name="Normal 133 2" xfId="7910"/>
    <cellStyle name="Normal 134" xfId="7911"/>
    <cellStyle name="Normal 134 2" xfId="7912"/>
    <cellStyle name="Normal 135" xfId="7913"/>
    <cellStyle name="Normal 135 2" xfId="7914"/>
    <cellStyle name="Normal 136" xfId="7915"/>
    <cellStyle name="Normal 136 2" xfId="7916"/>
    <cellStyle name="Normal 137" xfId="7917"/>
    <cellStyle name="Normal 137 2" xfId="7918"/>
    <cellStyle name="Normal 138" xfId="7919"/>
    <cellStyle name="Normal 138 2" xfId="7920"/>
    <cellStyle name="Normal 139" xfId="7921"/>
    <cellStyle name="Normal 139 2" xfId="7922"/>
    <cellStyle name="Normal 14" xfId="7923"/>
    <cellStyle name="Normal 14 2" xfId="7924"/>
    <cellStyle name="Normal 14 2 2" xfId="7925"/>
    <cellStyle name="Normal 14 3" xfId="7926"/>
    <cellStyle name="Normal 14 3 2" xfId="7927"/>
    <cellStyle name="Normal 140" xfId="7928"/>
    <cellStyle name="Normal 140 2" xfId="7929"/>
    <cellStyle name="Normal 141" xfId="7930"/>
    <cellStyle name="Normal 141 2" xfId="7931"/>
    <cellStyle name="Normal 142" xfId="7932"/>
    <cellStyle name="Normal 142 2" xfId="7933"/>
    <cellStyle name="Normal 143" xfId="7934"/>
    <cellStyle name="Normal 143 2" xfId="7935"/>
    <cellStyle name="Normal 144" xfId="7936"/>
    <cellStyle name="Normal 144 2" xfId="7937"/>
    <cellStyle name="Normal 145" xfId="7938"/>
    <cellStyle name="Normal 145 2" xfId="7939"/>
    <cellStyle name="Normal 146" xfId="7940"/>
    <cellStyle name="Normal 146 2" xfId="7941"/>
    <cellStyle name="Normal 147" xfId="7942"/>
    <cellStyle name="Normal 147 2" xfId="7943"/>
    <cellStyle name="Normal 148" xfId="7944"/>
    <cellStyle name="Normal 148 2" xfId="7945"/>
    <cellStyle name="Normal 149" xfId="7946"/>
    <cellStyle name="Normal 149 2" xfId="7947"/>
    <cellStyle name="Normal 15" xfId="7948"/>
    <cellStyle name="Normal 15 2" xfId="7949"/>
    <cellStyle name="Normal 15 2 2" xfId="7950"/>
    <cellStyle name="Normal 15 3" xfId="7951"/>
    <cellStyle name="Normal 15 3 2" xfId="7952"/>
    <cellStyle name="Normal 150" xfId="7953"/>
    <cellStyle name="Normal 150 2" xfId="7954"/>
    <cellStyle name="Normal 151" xfId="7955"/>
    <cellStyle name="Normal 151 2" xfId="7956"/>
    <cellStyle name="Normal 152" xfId="7957"/>
    <cellStyle name="Normal 152 2" xfId="7958"/>
    <cellStyle name="Normal 153" xfId="7959"/>
    <cellStyle name="Normal 153 2" xfId="7960"/>
    <cellStyle name="Normal 154" xfId="7961"/>
    <cellStyle name="Normal 154 2" xfId="7962"/>
    <cellStyle name="Normal 155" xfId="7963"/>
    <cellStyle name="Normal 155 2" xfId="7964"/>
    <cellStyle name="Normal 156" xfId="7965"/>
    <cellStyle name="Normal 156 2" xfId="7966"/>
    <cellStyle name="Normal 157" xfId="7967"/>
    <cellStyle name="Normal 157 2" xfId="7968"/>
    <cellStyle name="Normal 158" xfId="7969"/>
    <cellStyle name="Normal 158 2" xfId="7970"/>
    <cellStyle name="Normal 159" xfId="7971"/>
    <cellStyle name="Normal 159 2" xfId="7972"/>
    <cellStyle name="Normal 16" xfId="7973"/>
    <cellStyle name="Normal 16 2" xfId="7974"/>
    <cellStyle name="Normal 16 2 2" xfId="7975"/>
    <cellStyle name="Normal 16 3" xfId="7976"/>
    <cellStyle name="Normal 16 3 2" xfId="7977"/>
    <cellStyle name="Normal 160" xfId="7978"/>
    <cellStyle name="Normal 160 2" xfId="7979"/>
    <cellStyle name="Normal 161" xfId="7980"/>
    <cellStyle name="Normal 161 2" xfId="7981"/>
    <cellStyle name="Normal 162" xfId="7982"/>
    <cellStyle name="Normal 162 2" xfId="7983"/>
    <cellStyle name="Normal 163" xfId="7984"/>
    <cellStyle name="Normal 163 2" xfId="7985"/>
    <cellStyle name="Normal 164" xfId="7986"/>
    <cellStyle name="Normal 164 2" xfId="7987"/>
    <cellStyle name="Normal 165" xfId="7988"/>
    <cellStyle name="Normal 165 2" xfId="7989"/>
    <cellStyle name="Normal 166" xfId="7990"/>
    <cellStyle name="Normal 166 2" xfId="7991"/>
    <cellStyle name="Normal 167" xfId="7992"/>
    <cellStyle name="Normal 167 2" xfId="7993"/>
    <cellStyle name="Normal 168" xfId="7994"/>
    <cellStyle name="Normal 168 2" xfId="7995"/>
    <cellStyle name="Normal 169" xfId="7996"/>
    <cellStyle name="Normal 169 2" xfId="7997"/>
    <cellStyle name="Normal 17" xfId="7998"/>
    <cellStyle name="Normal 17 2" xfId="7999"/>
    <cellStyle name="Normal 17 2 2" xfId="8000"/>
    <cellStyle name="Normal 17 3" xfId="8001"/>
    <cellStyle name="Normal 17 3 2" xfId="8002"/>
    <cellStyle name="Normal 170" xfId="8003"/>
    <cellStyle name="Normal 170 2" xfId="8004"/>
    <cellStyle name="Normal 171" xfId="8005"/>
    <cellStyle name="Normal 171 2" xfId="8006"/>
    <cellStyle name="Normal 172" xfId="8007"/>
    <cellStyle name="Normal 172 2" xfId="8008"/>
    <cellStyle name="Normal 173" xfId="8009"/>
    <cellStyle name="Normal 173 2" xfId="8010"/>
    <cellStyle name="Normal 174" xfId="8011"/>
    <cellStyle name="Normal 174 2" xfId="8012"/>
    <cellStyle name="Normal 175" xfId="8013"/>
    <cellStyle name="Normal 175 2" xfId="8014"/>
    <cellStyle name="Normal 176" xfId="8015"/>
    <cellStyle name="Normal 176 2" xfId="8016"/>
    <cellStyle name="Normal 177" xfId="8017"/>
    <cellStyle name="Normal 177 2" xfId="8018"/>
    <cellStyle name="Normal 178" xfId="8019"/>
    <cellStyle name="Normal 178 2" xfId="8020"/>
    <cellStyle name="Normal 179" xfId="8021"/>
    <cellStyle name="Normal 179 2" xfId="8022"/>
    <cellStyle name="Normal 18" xfId="8023"/>
    <cellStyle name="Normal 18 2" xfId="8024"/>
    <cellStyle name="Normal 18 2 2" xfId="8025"/>
    <cellStyle name="Normal 180" xfId="8026"/>
    <cellStyle name="Normal 180 2" xfId="8027"/>
    <cellStyle name="Normal 181" xfId="8028"/>
    <cellStyle name="Normal 181 2" xfId="8029"/>
    <cellStyle name="Normal 182" xfId="8030"/>
    <cellStyle name="Normal 182 2" xfId="8031"/>
    <cellStyle name="Normal 183" xfId="8032"/>
    <cellStyle name="Normal 183 2" xfId="8033"/>
    <cellStyle name="Normal 184" xfId="8034"/>
    <cellStyle name="Normal 184 10" xfId="8035"/>
    <cellStyle name="Normal 184 11" xfId="8036"/>
    <cellStyle name="Normal 184 12" xfId="8037"/>
    <cellStyle name="Normal 184 13" xfId="8038"/>
    <cellStyle name="Normal 184 14" xfId="8039"/>
    <cellStyle name="Normal 184 15" xfId="8040"/>
    <cellStyle name="Normal 184 2" xfId="8041"/>
    <cellStyle name="Normal 184 2 2" xfId="8042"/>
    <cellStyle name="Normal 184 3" xfId="8043"/>
    <cellStyle name="Normal 184 3 10" xfId="8044"/>
    <cellStyle name="Normal 184 3 11" xfId="8045"/>
    <cellStyle name="Normal 184 3 12" xfId="8046"/>
    <cellStyle name="Normal 184 3 13" xfId="8047"/>
    <cellStyle name="Normal 184 3 2" xfId="8048"/>
    <cellStyle name="Normal 184 3 2 10" xfId="8049"/>
    <cellStyle name="Normal 184 3 2 11" xfId="8050"/>
    <cellStyle name="Normal 184 3 2 12" xfId="8051"/>
    <cellStyle name="Normal 184 3 2 2" xfId="8052"/>
    <cellStyle name="Normal 184 3 2 3" xfId="8053"/>
    <cellStyle name="Normal 184 3 2 4" xfId="8054"/>
    <cellStyle name="Normal 184 3 2 5" xfId="8055"/>
    <cellStyle name="Normal 184 3 2 6" xfId="8056"/>
    <cellStyle name="Normal 184 3 2 7" xfId="8057"/>
    <cellStyle name="Normal 184 3 2 8" xfId="8058"/>
    <cellStyle name="Normal 184 3 2 9" xfId="8059"/>
    <cellStyle name="Normal 184 3 3" xfId="8060"/>
    <cellStyle name="Normal 184 3 4" xfId="8061"/>
    <cellStyle name="Normal 184 3 5" xfId="8062"/>
    <cellStyle name="Normal 184 3 6" xfId="8063"/>
    <cellStyle name="Normal 184 3 7" xfId="8064"/>
    <cellStyle name="Normal 184 3 8" xfId="8065"/>
    <cellStyle name="Normal 184 3 9" xfId="8066"/>
    <cellStyle name="Normal 184 4" xfId="8067"/>
    <cellStyle name="Normal 184 4 10" xfId="8068"/>
    <cellStyle name="Normal 184 4 11" xfId="8069"/>
    <cellStyle name="Normal 184 4 12" xfId="8070"/>
    <cellStyle name="Normal 184 4 2" xfId="8071"/>
    <cellStyle name="Normal 184 4 3" xfId="8072"/>
    <cellStyle name="Normal 184 4 4" xfId="8073"/>
    <cellStyle name="Normal 184 4 5" xfId="8074"/>
    <cellStyle name="Normal 184 4 6" xfId="8075"/>
    <cellStyle name="Normal 184 4 7" xfId="8076"/>
    <cellStyle name="Normal 184 4 8" xfId="8077"/>
    <cellStyle name="Normal 184 4 9" xfId="8078"/>
    <cellStyle name="Normal 184 5" xfId="8079"/>
    <cellStyle name="Normal 184 6" xfId="8080"/>
    <cellStyle name="Normal 184 7" xfId="8081"/>
    <cellStyle name="Normal 184 8" xfId="8082"/>
    <cellStyle name="Normal 184 9" xfId="8083"/>
    <cellStyle name="Normal 185" xfId="8084"/>
    <cellStyle name="Normal 185 2" xfId="8085"/>
    <cellStyle name="Normal 186" xfId="8086"/>
    <cellStyle name="Normal 187" xfId="8087"/>
    <cellStyle name="Normal 188" xfId="8088"/>
    <cellStyle name="Normal 189" xfId="8089"/>
    <cellStyle name="Normal 19" xfId="8090"/>
    <cellStyle name="Normal 19 2" xfId="8091"/>
    <cellStyle name="Normal 19 2 2" xfId="8092"/>
    <cellStyle name="Normal 190" xfId="8093"/>
    <cellStyle name="Normal 191" xfId="8094"/>
    <cellStyle name="Normal 192" xfId="8095"/>
    <cellStyle name="Normal 193" xfId="8096"/>
    <cellStyle name="Normal 194" xfId="8097"/>
    <cellStyle name="Normal 195" xfId="8098"/>
    <cellStyle name="Normal 196" xfId="8099"/>
    <cellStyle name="Normal 197" xfId="8100"/>
    <cellStyle name="Normal 198" xfId="8101"/>
    <cellStyle name="Normal 199" xfId="8102"/>
    <cellStyle name="Normal 2" xfId="4"/>
    <cellStyle name="Normal 2 10" xfId="6"/>
    <cellStyle name="Normal 2 10 2" xfId="8104"/>
    <cellStyle name="Normal 2 11" xfId="8105"/>
    <cellStyle name="Normal 2 11 2" xfId="8106"/>
    <cellStyle name="Normal 2 12" xfId="8107"/>
    <cellStyle name="Normal 2 12 2" xfId="8108"/>
    <cellStyle name="Normal 2 13" xfId="8109"/>
    <cellStyle name="Normal 2 13 2" xfId="8110"/>
    <cellStyle name="Normal 2 14" xfId="8111"/>
    <cellStyle name="Normal 2 14 2" xfId="8112"/>
    <cellStyle name="Normal 2 15" xfId="8113"/>
    <cellStyle name="Normal 2 15 2" xfId="8114"/>
    <cellStyle name="Normal 2 16" xfId="8115"/>
    <cellStyle name="Normal 2 16 2" xfId="8116"/>
    <cellStyle name="Normal 2 17" xfId="8117"/>
    <cellStyle name="Normal 2 17 2" xfId="8118"/>
    <cellStyle name="Normal 2 18" xfId="8119"/>
    <cellStyle name="Normal 2 18 2" xfId="8120"/>
    <cellStyle name="Normal 2 18 2 10" xfId="8121"/>
    <cellStyle name="Normal 2 18 2 11" xfId="8122"/>
    <cellStyle name="Normal 2 18 2 12" xfId="8123"/>
    <cellStyle name="Normal 2 18 2 13" xfId="8124"/>
    <cellStyle name="Normal 2 18 2 14" xfId="8125"/>
    <cellStyle name="Normal 2 18 2 2" xfId="8126"/>
    <cellStyle name="Normal 2 18 2 2 10" xfId="8127"/>
    <cellStyle name="Normal 2 18 2 2 11" xfId="8128"/>
    <cellStyle name="Normal 2 18 2 2 12" xfId="8129"/>
    <cellStyle name="Normal 2 18 2 2 13" xfId="8130"/>
    <cellStyle name="Normal 2 18 2 2 2" xfId="8131"/>
    <cellStyle name="Normal 2 18 2 2 2 10" xfId="8132"/>
    <cellStyle name="Normal 2 18 2 2 2 11" xfId="8133"/>
    <cellStyle name="Normal 2 18 2 2 2 12" xfId="8134"/>
    <cellStyle name="Normal 2 18 2 2 2 2" xfId="8135"/>
    <cellStyle name="Normal 2 18 2 2 2 3" xfId="8136"/>
    <cellStyle name="Normal 2 18 2 2 2 4" xfId="8137"/>
    <cellStyle name="Normal 2 18 2 2 2 5" xfId="8138"/>
    <cellStyle name="Normal 2 18 2 2 2 6" xfId="8139"/>
    <cellStyle name="Normal 2 18 2 2 2 7" xfId="8140"/>
    <cellStyle name="Normal 2 18 2 2 2 8" xfId="8141"/>
    <cellStyle name="Normal 2 18 2 2 2 9" xfId="8142"/>
    <cellStyle name="Normal 2 18 2 2 3" xfId="8143"/>
    <cellStyle name="Normal 2 18 2 2 4" xfId="8144"/>
    <cellStyle name="Normal 2 18 2 2 5" xfId="8145"/>
    <cellStyle name="Normal 2 18 2 2 6" xfId="8146"/>
    <cellStyle name="Normal 2 18 2 2 7" xfId="8147"/>
    <cellStyle name="Normal 2 18 2 2 8" xfId="8148"/>
    <cellStyle name="Normal 2 18 2 2 9" xfId="8149"/>
    <cellStyle name="Normal 2 18 2 3" xfId="8150"/>
    <cellStyle name="Normal 2 18 2 3 10" xfId="8151"/>
    <cellStyle name="Normal 2 18 2 3 11" xfId="8152"/>
    <cellStyle name="Normal 2 18 2 3 12" xfId="8153"/>
    <cellStyle name="Normal 2 18 2 3 2" xfId="8154"/>
    <cellStyle name="Normal 2 18 2 3 3" xfId="8155"/>
    <cellStyle name="Normal 2 18 2 3 4" xfId="8156"/>
    <cellStyle name="Normal 2 18 2 3 5" xfId="8157"/>
    <cellStyle name="Normal 2 18 2 3 6" xfId="8158"/>
    <cellStyle name="Normal 2 18 2 3 7" xfId="8159"/>
    <cellStyle name="Normal 2 18 2 3 8" xfId="8160"/>
    <cellStyle name="Normal 2 18 2 3 9" xfId="8161"/>
    <cellStyle name="Normal 2 18 2 4" xfId="8162"/>
    <cellStyle name="Normal 2 18 2 5" xfId="8163"/>
    <cellStyle name="Normal 2 18 2 6" xfId="8164"/>
    <cellStyle name="Normal 2 18 2 7" xfId="8165"/>
    <cellStyle name="Normal 2 18 2 8" xfId="8166"/>
    <cellStyle name="Normal 2 18 2 9" xfId="8167"/>
    <cellStyle name="Normal 2 19" xfId="8168"/>
    <cellStyle name="Normal 2 2" xfId="8169"/>
    <cellStyle name="Normal 2 2 10" xfId="8170"/>
    <cellStyle name="Normal 2 2 11" xfId="8171"/>
    <cellStyle name="Normal 2 2 12" xfId="8172"/>
    <cellStyle name="Normal 2 2 13" xfId="8173"/>
    <cellStyle name="Normal 2 2 14" xfId="8174"/>
    <cellStyle name="Normal 2 2 15" xfId="8175"/>
    <cellStyle name="Normal 2 2 16" xfId="8176"/>
    <cellStyle name="Normal 2 2 16 10" xfId="8177"/>
    <cellStyle name="Normal 2 2 16 11" xfId="8178"/>
    <cellStyle name="Normal 2 2 16 12" xfId="8179"/>
    <cellStyle name="Normal 2 2 16 13" xfId="8180"/>
    <cellStyle name="Normal 2 2 16 14" xfId="8181"/>
    <cellStyle name="Normal 2 2 16 2" xfId="8182"/>
    <cellStyle name="Normal 2 2 16 2 10" xfId="8183"/>
    <cellStyle name="Normal 2 2 16 2 11" xfId="8184"/>
    <cellStyle name="Normal 2 2 16 2 12" xfId="8185"/>
    <cellStyle name="Normal 2 2 16 2 13" xfId="8186"/>
    <cellStyle name="Normal 2 2 16 2 2" xfId="8187"/>
    <cellStyle name="Normal 2 2 16 2 2 10" xfId="8188"/>
    <cellStyle name="Normal 2 2 16 2 2 11" xfId="8189"/>
    <cellStyle name="Normal 2 2 16 2 2 12" xfId="8190"/>
    <cellStyle name="Normal 2 2 16 2 2 2" xfId="8191"/>
    <cellStyle name="Normal 2 2 16 2 2 3" xfId="8192"/>
    <cellStyle name="Normal 2 2 16 2 2 4" xfId="8193"/>
    <cellStyle name="Normal 2 2 16 2 2 5" xfId="8194"/>
    <cellStyle name="Normal 2 2 16 2 2 6" xfId="8195"/>
    <cellStyle name="Normal 2 2 16 2 2 7" xfId="8196"/>
    <cellStyle name="Normal 2 2 16 2 2 8" xfId="8197"/>
    <cellStyle name="Normal 2 2 16 2 2 9" xfId="8198"/>
    <cellStyle name="Normal 2 2 16 2 3" xfId="8199"/>
    <cellStyle name="Normal 2 2 16 2 4" xfId="8200"/>
    <cellStyle name="Normal 2 2 16 2 5" xfId="8201"/>
    <cellStyle name="Normal 2 2 16 2 6" xfId="8202"/>
    <cellStyle name="Normal 2 2 16 2 7" xfId="8203"/>
    <cellStyle name="Normal 2 2 16 2 8" xfId="8204"/>
    <cellStyle name="Normal 2 2 16 2 9" xfId="8205"/>
    <cellStyle name="Normal 2 2 16 3" xfId="8206"/>
    <cellStyle name="Normal 2 2 16 3 10" xfId="8207"/>
    <cellStyle name="Normal 2 2 16 3 11" xfId="8208"/>
    <cellStyle name="Normal 2 2 16 3 12" xfId="8209"/>
    <cellStyle name="Normal 2 2 16 3 2" xfId="8210"/>
    <cellStyle name="Normal 2 2 16 3 3" xfId="8211"/>
    <cellStyle name="Normal 2 2 16 3 4" xfId="8212"/>
    <cellStyle name="Normal 2 2 16 3 5" xfId="8213"/>
    <cellStyle name="Normal 2 2 16 3 6" xfId="8214"/>
    <cellStyle name="Normal 2 2 16 3 7" xfId="8215"/>
    <cellStyle name="Normal 2 2 16 3 8" xfId="8216"/>
    <cellStyle name="Normal 2 2 16 3 9" xfId="8217"/>
    <cellStyle name="Normal 2 2 16 4" xfId="8218"/>
    <cellStyle name="Normal 2 2 16 5" xfId="8219"/>
    <cellStyle name="Normal 2 2 16 6" xfId="8220"/>
    <cellStyle name="Normal 2 2 16 7" xfId="8221"/>
    <cellStyle name="Normal 2 2 16 8" xfId="8222"/>
    <cellStyle name="Normal 2 2 16 9" xfId="8223"/>
    <cellStyle name="Normal 2 2 2" xfId="8224"/>
    <cellStyle name="Normal 2 2 2 10" xfId="8225"/>
    <cellStyle name="Normal 2 2 2 11" xfId="8226"/>
    <cellStyle name="Normal 2 2 2 12" xfId="8227"/>
    <cellStyle name="Normal 2 2 2 13" xfId="8228"/>
    <cellStyle name="Normal 2 2 2 14" xfId="8229"/>
    <cellStyle name="Normal 2 2 2 2" xfId="8230"/>
    <cellStyle name="Normal 2 2 2 2 2" xfId="8231"/>
    <cellStyle name="Normal 2 2 2 2 3" xfId="8232"/>
    <cellStyle name="Normal 2 2 2 2 4" xfId="8233"/>
    <cellStyle name="Normal 2 2 2 3" xfId="8234"/>
    <cellStyle name="Normal 2 2 2 3 2" xfId="8235"/>
    <cellStyle name="Normal 2 2 2 3 3" xfId="8236"/>
    <cellStyle name="Normal 2 2 2 4" xfId="8237"/>
    <cellStyle name="Normal 2 2 2 5" xfId="8238"/>
    <cellStyle name="Normal 2 2 2 6" xfId="8239"/>
    <cellStyle name="Normal 2 2 2 7" xfId="8240"/>
    <cellStyle name="Normal 2 2 2 8" xfId="8241"/>
    <cellStyle name="Normal 2 2 2 9" xfId="8242"/>
    <cellStyle name="Normal 2 2 3" xfId="8243"/>
    <cellStyle name="Normal 2 2 3 2" xfId="8244"/>
    <cellStyle name="Normal 2 2 3 2 2" xfId="8245"/>
    <cellStyle name="Normal 2 2 3 2 2 2" xfId="8246"/>
    <cellStyle name="Normal 2 2 3 2 3" xfId="8247"/>
    <cellStyle name="Normal 2 2 3 2 3 2" xfId="8248"/>
    <cellStyle name="Normal 2 2 3 2 4" xfId="8249"/>
    <cellStyle name="Normal 2 2 3 3" xfId="8250"/>
    <cellStyle name="Normal 2 2 3 3 2" xfId="8251"/>
    <cellStyle name="Normal 2 2 3 3 2 2" xfId="8252"/>
    <cellStyle name="Normal 2 2 3 3 2 2 2" xfId="8253"/>
    <cellStyle name="Normal 2 2 3 3 2 2 2 2" xfId="8254"/>
    <cellStyle name="Normal 2 2 3 3 2 2 3" xfId="8255"/>
    <cellStyle name="Normal 2 2 3 3 2 3" xfId="8256"/>
    <cellStyle name="Normal 2 2 3 3 2 3 2" xfId="8257"/>
    <cellStyle name="Normal 2 2 3 3 2 3 3" xfId="8258"/>
    <cellStyle name="Normal 2 2 3 3 2 4" xfId="8259"/>
    <cellStyle name="Normal 2 2 3 3 3" xfId="8260"/>
    <cellStyle name="Normal 2 2 3 3 3 2" xfId="8261"/>
    <cellStyle name="Normal 2 2 3 3 4" xfId="8262"/>
    <cellStyle name="Normal 2 2 3 4" xfId="8263"/>
    <cellStyle name="Normal 2 2 3 4 2" xfId="8264"/>
    <cellStyle name="Normal 2 2 3 4 2 2" xfId="8265"/>
    <cellStyle name="Normal 2 2 3 4 2 3" xfId="8266"/>
    <cellStyle name="Normal 2 2 3 4 3" xfId="8267"/>
    <cellStyle name="Normal 2 2 3 4 3 2" xfId="8268"/>
    <cellStyle name="Normal 2 2 3 4 4" xfId="8269"/>
    <cellStyle name="Normal 2 2 3 5" xfId="8270"/>
    <cellStyle name="Normal 2 2 3 6" xfId="8271"/>
    <cellStyle name="Normal 2 2 4" xfId="8272"/>
    <cellStyle name="Normal 2 2 4 2" xfId="8273"/>
    <cellStyle name="Normal 2 2 4 3" xfId="8274"/>
    <cellStyle name="Normal 2 2 5" xfId="8275"/>
    <cellStyle name="Normal 2 2 5 2" xfId="8276"/>
    <cellStyle name="Normal 2 2 6" xfId="8277"/>
    <cellStyle name="Normal 2 2 7" xfId="8278"/>
    <cellStyle name="Normal 2 2 8" xfId="8279"/>
    <cellStyle name="Normal 2 2 9" xfId="8280"/>
    <cellStyle name="Normal 2 20" xfId="8281"/>
    <cellStyle name="Normal 2 21" xfId="8103"/>
    <cellStyle name="Normal 2 3" xfId="8282"/>
    <cellStyle name="Normal 2 3 10" xfId="8283"/>
    <cellStyle name="Normal 2 3 11" xfId="8284"/>
    <cellStyle name="Normal 2 3 12" xfId="8285"/>
    <cellStyle name="Normal 2 3 13" xfId="8286"/>
    <cellStyle name="Normal 2 3 14" xfId="8287"/>
    <cellStyle name="Normal 2 3 2" xfId="8288"/>
    <cellStyle name="Normal 2 3 2 2" xfId="8289"/>
    <cellStyle name="Normal 2 3 2 3" xfId="8290"/>
    <cellStyle name="Normal 2 3 3" xfId="8291"/>
    <cellStyle name="Normal 2 3 3 2" xfId="8292"/>
    <cellStyle name="Normal 2 3 3 3" xfId="8293"/>
    <cellStyle name="Normal 2 3 4" xfId="8294"/>
    <cellStyle name="Normal 2 3 4 2" xfId="8295"/>
    <cellStyle name="Normal 2 3 5" xfId="8296"/>
    <cellStyle name="Normal 2 3 6" xfId="8297"/>
    <cellStyle name="Normal 2 3 7" xfId="8298"/>
    <cellStyle name="Normal 2 3 8" xfId="8299"/>
    <cellStyle name="Normal 2 3 9" xfId="8300"/>
    <cellStyle name="Normal 2 4" xfId="8301"/>
    <cellStyle name="Normal 2 4 2" xfId="8302"/>
    <cellStyle name="Normal 2 4 3" xfId="8303"/>
    <cellStyle name="Normal 2 4 4" xfId="8304"/>
    <cellStyle name="Normal 2 4 5" xfId="8305"/>
    <cellStyle name="Normal 2 5" xfId="8306"/>
    <cellStyle name="Normal 2 5 2" xfId="8307"/>
    <cellStyle name="Normal 2 5 2 2" xfId="8308"/>
    <cellStyle name="Normal 2 5 3" xfId="8309"/>
    <cellStyle name="Normal 2 6" xfId="8310"/>
    <cellStyle name="Normal 2 6 2" xfId="8311"/>
    <cellStyle name="Normal 2 7" xfId="8312"/>
    <cellStyle name="Normal 2 7 2" xfId="8313"/>
    <cellStyle name="Normal 2 8" xfId="8314"/>
    <cellStyle name="Normal 2 8 2" xfId="8315"/>
    <cellStyle name="Normal 2 9" xfId="8316"/>
    <cellStyle name="Normal 2 9 2" xfId="8317"/>
    <cellStyle name="Normal 20" xfId="8318"/>
    <cellStyle name="Normal 20 2" xfId="8319"/>
    <cellStyle name="Normal 20 2 2" xfId="8320"/>
    <cellStyle name="Normal 200" xfId="8321"/>
    <cellStyle name="Normal 201" xfId="8322"/>
    <cellStyle name="Normal 202" xfId="8323"/>
    <cellStyle name="Normal 203" xfId="8324"/>
    <cellStyle name="Normal 204" xfId="8325"/>
    <cellStyle name="Normal 205" xfId="8326"/>
    <cellStyle name="Normal 206" xfId="8327"/>
    <cellStyle name="Normal 206 2" xfId="8328"/>
    <cellStyle name="Normal 206 2 10" xfId="8329"/>
    <cellStyle name="Normal 206 2 11" xfId="8330"/>
    <cellStyle name="Normal 206 2 12" xfId="8331"/>
    <cellStyle name="Normal 206 2 13" xfId="8332"/>
    <cellStyle name="Normal 206 2 14" xfId="8333"/>
    <cellStyle name="Normal 206 2 2" xfId="8334"/>
    <cellStyle name="Normal 206 2 2 10" xfId="8335"/>
    <cellStyle name="Normal 206 2 2 11" xfId="8336"/>
    <cellStyle name="Normal 206 2 2 12" xfId="8337"/>
    <cellStyle name="Normal 206 2 2 13" xfId="8338"/>
    <cellStyle name="Normal 206 2 2 2" xfId="8339"/>
    <cellStyle name="Normal 206 2 2 2 10" xfId="8340"/>
    <cellStyle name="Normal 206 2 2 2 11" xfId="8341"/>
    <cellStyle name="Normal 206 2 2 2 12" xfId="8342"/>
    <cellStyle name="Normal 206 2 2 2 2" xfId="8343"/>
    <cellStyle name="Normal 206 2 2 2 3" xfId="8344"/>
    <cellStyle name="Normal 206 2 2 2 4" xfId="8345"/>
    <cellStyle name="Normal 206 2 2 2 5" xfId="8346"/>
    <cellStyle name="Normal 206 2 2 2 6" xfId="8347"/>
    <cellStyle name="Normal 206 2 2 2 7" xfId="8348"/>
    <cellStyle name="Normal 206 2 2 2 8" xfId="8349"/>
    <cellStyle name="Normal 206 2 2 2 9" xfId="8350"/>
    <cellStyle name="Normal 206 2 2 3" xfId="8351"/>
    <cellStyle name="Normal 206 2 2 4" xfId="8352"/>
    <cellStyle name="Normal 206 2 2 5" xfId="8353"/>
    <cellStyle name="Normal 206 2 2 6" xfId="8354"/>
    <cellStyle name="Normal 206 2 2 7" xfId="8355"/>
    <cellStyle name="Normal 206 2 2 8" xfId="8356"/>
    <cellStyle name="Normal 206 2 2 9" xfId="8357"/>
    <cellStyle name="Normal 206 2 3" xfId="8358"/>
    <cellStyle name="Normal 206 2 3 10" xfId="8359"/>
    <cellStyle name="Normal 206 2 3 11" xfId="8360"/>
    <cellStyle name="Normal 206 2 3 12" xfId="8361"/>
    <cellStyle name="Normal 206 2 3 2" xfId="8362"/>
    <cellStyle name="Normal 206 2 3 3" xfId="8363"/>
    <cellStyle name="Normal 206 2 3 4" xfId="8364"/>
    <cellStyle name="Normal 206 2 3 5" xfId="8365"/>
    <cellStyle name="Normal 206 2 3 6" xfId="8366"/>
    <cellStyle name="Normal 206 2 3 7" xfId="8367"/>
    <cellStyle name="Normal 206 2 3 8" xfId="8368"/>
    <cellStyle name="Normal 206 2 3 9" xfId="8369"/>
    <cellStyle name="Normal 206 2 4" xfId="8370"/>
    <cellStyle name="Normal 206 2 5" xfId="8371"/>
    <cellStyle name="Normal 206 2 6" xfId="8372"/>
    <cellStyle name="Normal 206 2 7" xfId="8373"/>
    <cellStyle name="Normal 206 2 8" xfId="8374"/>
    <cellStyle name="Normal 206 2 9" xfId="8375"/>
    <cellStyle name="Normal 206 3" xfId="8376"/>
    <cellStyle name="Normal 207" xfId="8377"/>
    <cellStyle name="Normal 207 2" xfId="8378"/>
    <cellStyle name="Normal 207 2 2" xfId="8379"/>
    <cellStyle name="Normal 208" xfId="8380"/>
    <cellStyle name="Normal 208 2" xfId="8381"/>
    <cellStyle name="Normal 208 2 2" xfId="8382"/>
    <cellStyle name="Normal 208 3" xfId="8383"/>
    <cellStyle name="Normal 209" xfId="8384"/>
    <cellStyle name="Normal 209 2" xfId="8385"/>
    <cellStyle name="Normal 21" xfId="8386"/>
    <cellStyle name="Normal 21 2" xfId="8387"/>
    <cellStyle name="Normal 21 2 2" xfId="8388"/>
    <cellStyle name="Normal 21 3" xfId="8389"/>
    <cellStyle name="Normal 21 3 2" xfId="8390"/>
    <cellStyle name="Normal 210" xfId="8391"/>
    <cellStyle name="Normal 210 10" xfId="8392"/>
    <cellStyle name="Normal 210 11" xfId="8393"/>
    <cellStyle name="Normal 210 12" xfId="8394"/>
    <cellStyle name="Normal 210 13" xfId="8395"/>
    <cellStyle name="Normal 210 14" xfId="8396"/>
    <cellStyle name="Normal 210 2" xfId="8397"/>
    <cellStyle name="Normal 210 2 10" xfId="8398"/>
    <cellStyle name="Normal 210 2 11" xfId="8399"/>
    <cellStyle name="Normal 210 2 12" xfId="8400"/>
    <cellStyle name="Normal 210 2 13" xfId="8401"/>
    <cellStyle name="Normal 210 2 2" xfId="8402"/>
    <cellStyle name="Normal 210 2 2 10" xfId="8403"/>
    <cellStyle name="Normal 210 2 2 11" xfId="8404"/>
    <cellStyle name="Normal 210 2 2 12" xfId="8405"/>
    <cellStyle name="Normal 210 2 2 2" xfId="8406"/>
    <cellStyle name="Normal 210 2 2 3" xfId="8407"/>
    <cellStyle name="Normal 210 2 2 4" xfId="8408"/>
    <cellStyle name="Normal 210 2 2 5" xfId="8409"/>
    <cellStyle name="Normal 210 2 2 6" xfId="8410"/>
    <cellStyle name="Normal 210 2 2 7" xfId="8411"/>
    <cellStyle name="Normal 210 2 2 8" xfId="8412"/>
    <cellStyle name="Normal 210 2 2 9" xfId="8413"/>
    <cellStyle name="Normal 210 2 3" xfId="8414"/>
    <cellStyle name="Normal 210 2 4" xfId="8415"/>
    <cellStyle name="Normal 210 2 5" xfId="8416"/>
    <cellStyle name="Normal 210 2 6" xfId="8417"/>
    <cellStyle name="Normal 210 2 7" xfId="8418"/>
    <cellStyle name="Normal 210 2 8" xfId="8419"/>
    <cellStyle name="Normal 210 2 9" xfId="8420"/>
    <cellStyle name="Normal 210 3" xfId="8421"/>
    <cellStyle name="Normal 210 3 10" xfId="8422"/>
    <cellStyle name="Normal 210 3 11" xfId="8423"/>
    <cellStyle name="Normal 210 3 12" xfId="8424"/>
    <cellStyle name="Normal 210 3 2" xfId="8425"/>
    <cellStyle name="Normal 210 3 3" xfId="8426"/>
    <cellStyle name="Normal 210 3 4" xfId="8427"/>
    <cellStyle name="Normal 210 3 5" xfId="8428"/>
    <cellStyle name="Normal 210 3 6" xfId="8429"/>
    <cellStyle name="Normal 210 3 7" xfId="8430"/>
    <cellStyle name="Normal 210 3 8" xfId="8431"/>
    <cellStyle name="Normal 210 3 9" xfId="8432"/>
    <cellStyle name="Normal 210 4" xfId="8433"/>
    <cellStyle name="Normal 210 5" xfId="8434"/>
    <cellStyle name="Normal 210 6" xfId="8435"/>
    <cellStyle name="Normal 210 7" xfId="8436"/>
    <cellStyle name="Normal 210 8" xfId="8437"/>
    <cellStyle name="Normal 210 9" xfId="8438"/>
    <cellStyle name="Normal 211" xfId="8439"/>
    <cellStyle name="Normal 212" xfId="53502"/>
    <cellStyle name="Normal 213" xfId="53504"/>
    <cellStyle name="Normal 214" xfId="53506"/>
    <cellStyle name="Normal 215" xfId="53507"/>
    <cellStyle name="Normal 216" xfId="53508"/>
    <cellStyle name="Normal 22" xfId="8440"/>
    <cellStyle name="Normal 22 2" xfId="8441"/>
    <cellStyle name="Normal 22 2 2" xfId="8442"/>
    <cellStyle name="Normal 22 3" xfId="8443"/>
    <cellStyle name="Normal 22 3 2" xfId="8444"/>
    <cellStyle name="Normal 23" xfId="8445"/>
    <cellStyle name="Normal 23 2" xfId="8446"/>
    <cellStyle name="Normal 23 2 2" xfId="8447"/>
    <cellStyle name="Normal 23 2 3" xfId="8448"/>
    <cellStyle name="Normal 23 2 4" xfId="8449"/>
    <cellStyle name="Normal 23 2 5" xfId="8450"/>
    <cellStyle name="Normal 24" xfId="8451"/>
    <cellStyle name="Normal 24 10" xfId="8452"/>
    <cellStyle name="Normal 24 10 10" xfId="8453"/>
    <cellStyle name="Normal 24 10 11" xfId="8454"/>
    <cellStyle name="Normal 24 10 12" xfId="8455"/>
    <cellStyle name="Normal 24 10 13" xfId="8456"/>
    <cellStyle name="Normal 24 10 14" xfId="8457"/>
    <cellStyle name="Normal 24 10 2" xfId="8458"/>
    <cellStyle name="Normal 24 10 2 10" xfId="8459"/>
    <cellStyle name="Normal 24 10 2 11" xfId="8460"/>
    <cellStyle name="Normal 24 10 2 12" xfId="8461"/>
    <cellStyle name="Normal 24 10 2 13" xfId="8462"/>
    <cellStyle name="Normal 24 10 2 2" xfId="8463"/>
    <cellStyle name="Normal 24 10 2 2 10" xfId="8464"/>
    <cellStyle name="Normal 24 10 2 2 11" xfId="8465"/>
    <cellStyle name="Normal 24 10 2 2 12" xfId="8466"/>
    <cellStyle name="Normal 24 10 2 2 2" xfId="8467"/>
    <cellStyle name="Normal 24 10 2 2 3" xfId="8468"/>
    <cellStyle name="Normal 24 10 2 2 4" xfId="8469"/>
    <cellStyle name="Normal 24 10 2 2 5" xfId="8470"/>
    <cellStyle name="Normal 24 10 2 2 6" xfId="8471"/>
    <cellStyle name="Normal 24 10 2 2 7" xfId="8472"/>
    <cellStyle name="Normal 24 10 2 2 8" xfId="8473"/>
    <cellStyle name="Normal 24 10 2 2 9" xfId="8474"/>
    <cellStyle name="Normal 24 10 2 3" xfId="8475"/>
    <cellStyle name="Normal 24 10 2 4" xfId="8476"/>
    <cellStyle name="Normal 24 10 2 5" xfId="8477"/>
    <cellStyle name="Normal 24 10 2 6" xfId="8478"/>
    <cellStyle name="Normal 24 10 2 7" xfId="8479"/>
    <cellStyle name="Normal 24 10 2 8" xfId="8480"/>
    <cellStyle name="Normal 24 10 2 9" xfId="8481"/>
    <cellStyle name="Normal 24 10 3" xfId="8482"/>
    <cellStyle name="Normal 24 10 3 10" xfId="8483"/>
    <cellStyle name="Normal 24 10 3 11" xfId="8484"/>
    <cellStyle name="Normal 24 10 3 12" xfId="8485"/>
    <cellStyle name="Normal 24 10 3 2" xfId="8486"/>
    <cellStyle name="Normal 24 10 3 3" xfId="8487"/>
    <cellStyle name="Normal 24 10 3 4" xfId="8488"/>
    <cellStyle name="Normal 24 10 3 5" xfId="8489"/>
    <cellStyle name="Normal 24 10 3 6" xfId="8490"/>
    <cellStyle name="Normal 24 10 3 7" xfId="8491"/>
    <cellStyle name="Normal 24 10 3 8" xfId="8492"/>
    <cellStyle name="Normal 24 10 3 9" xfId="8493"/>
    <cellStyle name="Normal 24 10 4" xfId="8494"/>
    <cellStyle name="Normal 24 10 5" xfId="8495"/>
    <cellStyle name="Normal 24 10 6" xfId="8496"/>
    <cellStyle name="Normal 24 10 7" xfId="8497"/>
    <cellStyle name="Normal 24 10 8" xfId="8498"/>
    <cellStyle name="Normal 24 10 9" xfId="8499"/>
    <cellStyle name="Normal 24 11" xfId="8500"/>
    <cellStyle name="Normal 24 11 10" xfId="8501"/>
    <cellStyle name="Normal 24 11 11" xfId="8502"/>
    <cellStyle name="Normal 24 11 12" xfId="8503"/>
    <cellStyle name="Normal 24 11 13" xfId="8504"/>
    <cellStyle name="Normal 24 11 14" xfId="8505"/>
    <cellStyle name="Normal 24 11 2" xfId="8506"/>
    <cellStyle name="Normal 24 11 2 10" xfId="8507"/>
    <cellStyle name="Normal 24 11 2 11" xfId="8508"/>
    <cellStyle name="Normal 24 11 2 12" xfId="8509"/>
    <cellStyle name="Normal 24 11 2 13" xfId="8510"/>
    <cellStyle name="Normal 24 11 2 2" xfId="8511"/>
    <cellStyle name="Normal 24 11 2 2 10" xfId="8512"/>
    <cellStyle name="Normal 24 11 2 2 11" xfId="8513"/>
    <cellStyle name="Normal 24 11 2 2 12" xfId="8514"/>
    <cellStyle name="Normal 24 11 2 2 2" xfId="8515"/>
    <cellStyle name="Normal 24 11 2 2 3" xfId="8516"/>
    <cellStyle name="Normal 24 11 2 2 4" xfId="8517"/>
    <cellStyle name="Normal 24 11 2 2 5" xfId="8518"/>
    <cellStyle name="Normal 24 11 2 2 6" xfId="8519"/>
    <cellStyle name="Normal 24 11 2 2 7" xfId="8520"/>
    <cellStyle name="Normal 24 11 2 2 8" xfId="8521"/>
    <cellStyle name="Normal 24 11 2 2 9" xfId="8522"/>
    <cellStyle name="Normal 24 11 2 3" xfId="8523"/>
    <cellStyle name="Normal 24 11 2 4" xfId="8524"/>
    <cellStyle name="Normal 24 11 2 5" xfId="8525"/>
    <cellStyle name="Normal 24 11 2 6" xfId="8526"/>
    <cellStyle name="Normal 24 11 2 7" xfId="8527"/>
    <cellStyle name="Normal 24 11 2 8" xfId="8528"/>
    <cellStyle name="Normal 24 11 2 9" xfId="8529"/>
    <cellStyle name="Normal 24 11 3" xfId="8530"/>
    <cellStyle name="Normal 24 11 3 10" xfId="8531"/>
    <cellStyle name="Normal 24 11 3 11" xfId="8532"/>
    <cellStyle name="Normal 24 11 3 12" xfId="8533"/>
    <cellStyle name="Normal 24 11 3 2" xfId="8534"/>
    <cellStyle name="Normal 24 11 3 3" xfId="8535"/>
    <cellStyle name="Normal 24 11 3 4" xfId="8536"/>
    <cellStyle name="Normal 24 11 3 5" xfId="8537"/>
    <cellStyle name="Normal 24 11 3 6" xfId="8538"/>
    <cellStyle name="Normal 24 11 3 7" xfId="8539"/>
    <cellStyle name="Normal 24 11 3 8" xfId="8540"/>
    <cellStyle name="Normal 24 11 3 9" xfId="8541"/>
    <cellStyle name="Normal 24 11 4" xfId="8542"/>
    <cellStyle name="Normal 24 11 5" xfId="8543"/>
    <cellStyle name="Normal 24 11 6" xfId="8544"/>
    <cellStyle name="Normal 24 11 7" xfId="8545"/>
    <cellStyle name="Normal 24 11 8" xfId="8546"/>
    <cellStyle name="Normal 24 11 9" xfId="8547"/>
    <cellStyle name="Normal 24 12" xfId="8548"/>
    <cellStyle name="Normal 24 12 10" xfId="8549"/>
    <cellStyle name="Normal 24 12 11" xfId="8550"/>
    <cellStyle name="Normal 24 12 12" xfId="8551"/>
    <cellStyle name="Normal 24 12 13" xfId="8552"/>
    <cellStyle name="Normal 24 12 2" xfId="8553"/>
    <cellStyle name="Normal 24 12 2 10" xfId="8554"/>
    <cellStyle name="Normal 24 12 2 11" xfId="8555"/>
    <cellStyle name="Normal 24 12 2 12" xfId="8556"/>
    <cellStyle name="Normal 24 12 2 2" xfId="8557"/>
    <cellStyle name="Normal 24 12 2 3" xfId="8558"/>
    <cellStyle name="Normal 24 12 2 4" xfId="8559"/>
    <cellStyle name="Normal 24 12 2 5" xfId="8560"/>
    <cellStyle name="Normal 24 12 2 6" xfId="8561"/>
    <cellStyle name="Normal 24 12 2 7" xfId="8562"/>
    <cellStyle name="Normal 24 12 2 8" xfId="8563"/>
    <cellStyle name="Normal 24 12 2 9" xfId="8564"/>
    <cellStyle name="Normal 24 12 3" xfId="8565"/>
    <cellStyle name="Normal 24 12 4" xfId="8566"/>
    <cellStyle name="Normal 24 12 5" xfId="8567"/>
    <cellStyle name="Normal 24 12 6" xfId="8568"/>
    <cellStyle name="Normal 24 12 7" xfId="8569"/>
    <cellStyle name="Normal 24 12 8" xfId="8570"/>
    <cellStyle name="Normal 24 12 9" xfId="8571"/>
    <cellStyle name="Normal 24 13" xfId="8572"/>
    <cellStyle name="Normal 24 13 10" xfId="8573"/>
    <cellStyle name="Normal 24 13 11" xfId="8574"/>
    <cellStyle name="Normal 24 13 12" xfId="8575"/>
    <cellStyle name="Normal 24 13 13" xfId="8576"/>
    <cellStyle name="Normal 24 13 2" xfId="8577"/>
    <cellStyle name="Normal 24 13 2 10" xfId="8578"/>
    <cellStyle name="Normal 24 13 2 11" xfId="8579"/>
    <cellStyle name="Normal 24 13 2 12" xfId="8580"/>
    <cellStyle name="Normal 24 13 2 2" xfId="8581"/>
    <cellStyle name="Normal 24 13 2 3" xfId="8582"/>
    <cellStyle name="Normal 24 13 2 4" xfId="8583"/>
    <cellStyle name="Normal 24 13 2 5" xfId="8584"/>
    <cellStyle name="Normal 24 13 2 6" xfId="8585"/>
    <cellStyle name="Normal 24 13 2 7" xfId="8586"/>
    <cellStyle name="Normal 24 13 2 8" xfId="8587"/>
    <cellStyle name="Normal 24 13 2 9" xfId="8588"/>
    <cellStyle name="Normal 24 13 3" xfId="8589"/>
    <cellStyle name="Normal 24 13 4" xfId="8590"/>
    <cellStyle name="Normal 24 13 5" xfId="8591"/>
    <cellStyle name="Normal 24 13 6" xfId="8592"/>
    <cellStyle name="Normal 24 13 7" xfId="8593"/>
    <cellStyle name="Normal 24 13 8" xfId="8594"/>
    <cellStyle name="Normal 24 13 9" xfId="8595"/>
    <cellStyle name="Normal 24 14" xfId="8596"/>
    <cellStyle name="Normal 24 14 10" xfId="8597"/>
    <cellStyle name="Normal 24 14 11" xfId="8598"/>
    <cellStyle name="Normal 24 14 12" xfId="8599"/>
    <cellStyle name="Normal 24 14 2" xfId="8600"/>
    <cellStyle name="Normal 24 14 3" xfId="8601"/>
    <cellStyle name="Normal 24 14 4" xfId="8602"/>
    <cellStyle name="Normal 24 14 5" xfId="8603"/>
    <cellStyle name="Normal 24 14 6" xfId="8604"/>
    <cellStyle name="Normal 24 14 7" xfId="8605"/>
    <cellStyle name="Normal 24 14 8" xfId="8606"/>
    <cellStyle name="Normal 24 14 9" xfId="8607"/>
    <cellStyle name="Normal 24 15" xfId="8608"/>
    <cellStyle name="Normal 24 16" xfId="8609"/>
    <cellStyle name="Normal 24 17" xfId="8610"/>
    <cellStyle name="Normal 24 18" xfId="8611"/>
    <cellStyle name="Normal 24 19" xfId="8612"/>
    <cellStyle name="Normal 24 2" xfId="8613"/>
    <cellStyle name="Normal 24 2 10" xfId="8614"/>
    <cellStyle name="Normal 24 2 10 10" xfId="8615"/>
    <cellStyle name="Normal 24 2 10 11" xfId="8616"/>
    <cellStyle name="Normal 24 2 10 12" xfId="8617"/>
    <cellStyle name="Normal 24 2 10 13" xfId="8618"/>
    <cellStyle name="Normal 24 2 10 2" xfId="8619"/>
    <cellStyle name="Normal 24 2 10 2 10" xfId="8620"/>
    <cellStyle name="Normal 24 2 10 2 11" xfId="8621"/>
    <cellStyle name="Normal 24 2 10 2 12" xfId="8622"/>
    <cellStyle name="Normal 24 2 10 2 2" xfId="8623"/>
    <cellStyle name="Normal 24 2 10 2 3" xfId="8624"/>
    <cellStyle name="Normal 24 2 10 2 4" xfId="8625"/>
    <cellStyle name="Normal 24 2 10 2 5" xfId="8626"/>
    <cellStyle name="Normal 24 2 10 2 6" xfId="8627"/>
    <cellStyle name="Normal 24 2 10 2 7" xfId="8628"/>
    <cellStyle name="Normal 24 2 10 2 8" xfId="8629"/>
    <cellStyle name="Normal 24 2 10 2 9" xfId="8630"/>
    <cellStyle name="Normal 24 2 10 3" xfId="8631"/>
    <cellStyle name="Normal 24 2 10 4" xfId="8632"/>
    <cellStyle name="Normal 24 2 10 5" xfId="8633"/>
    <cellStyle name="Normal 24 2 10 6" xfId="8634"/>
    <cellStyle name="Normal 24 2 10 7" xfId="8635"/>
    <cellStyle name="Normal 24 2 10 8" xfId="8636"/>
    <cellStyle name="Normal 24 2 10 9" xfId="8637"/>
    <cellStyle name="Normal 24 2 11" xfId="8638"/>
    <cellStyle name="Normal 24 2 11 10" xfId="8639"/>
    <cellStyle name="Normal 24 2 11 11" xfId="8640"/>
    <cellStyle name="Normal 24 2 11 12" xfId="8641"/>
    <cellStyle name="Normal 24 2 11 13" xfId="8642"/>
    <cellStyle name="Normal 24 2 11 2" xfId="8643"/>
    <cellStyle name="Normal 24 2 11 2 10" xfId="8644"/>
    <cellStyle name="Normal 24 2 11 2 11" xfId="8645"/>
    <cellStyle name="Normal 24 2 11 2 12" xfId="8646"/>
    <cellStyle name="Normal 24 2 11 2 2" xfId="8647"/>
    <cellStyle name="Normal 24 2 11 2 3" xfId="8648"/>
    <cellStyle name="Normal 24 2 11 2 4" xfId="8649"/>
    <cellStyle name="Normal 24 2 11 2 5" xfId="8650"/>
    <cellStyle name="Normal 24 2 11 2 6" xfId="8651"/>
    <cellStyle name="Normal 24 2 11 2 7" xfId="8652"/>
    <cellStyle name="Normal 24 2 11 2 8" xfId="8653"/>
    <cellStyle name="Normal 24 2 11 2 9" xfId="8654"/>
    <cellStyle name="Normal 24 2 11 3" xfId="8655"/>
    <cellStyle name="Normal 24 2 11 4" xfId="8656"/>
    <cellStyle name="Normal 24 2 11 5" xfId="8657"/>
    <cellStyle name="Normal 24 2 11 6" xfId="8658"/>
    <cellStyle name="Normal 24 2 11 7" xfId="8659"/>
    <cellStyle name="Normal 24 2 11 8" xfId="8660"/>
    <cellStyle name="Normal 24 2 11 9" xfId="8661"/>
    <cellStyle name="Normal 24 2 12" xfId="8662"/>
    <cellStyle name="Normal 24 2 12 10" xfId="8663"/>
    <cellStyle name="Normal 24 2 12 11" xfId="8664"/>
    <cellStyle name="Normal 24 2 12 12" xfId="8665"/>
    <cellStyle name="Normal 24 2 12 2" xfId="8666"/>
    <cellStyle name="Normal 24 2 12 3" xfId="8667"/>
    <cellStyle name="Normal 24 2 12 4" xfId="8668"/>
    <cellStyle name="Normal 24 2 12 5" xfId="8669"/>
    <cellStyle name="Normal 24 2 12 6" xfId="8670"/>
    <cellStyle name="Normal 24 2 12 7" xfId="8671"/>
    <cellStyle name="Normal 24 2 12 8" xfId="8672"/>
    <cellStyle name="Normal 24 2 12 9" xfId="8673"/>
    <cellStyle name="Normal 24 2 13" xfId="8674"/>
    <cellStyle name="Normal 24 2 14" xfId="8675"/>
    <cellStyle name="Normal 24 2 15" xfId="8676"/>
    <cellStyle name="Normal 24 2 16" xfId="8677"/>
    <cellStyle name="Normal 24 2 17" xfId="8678"/>
    <cellStyle name="Normal 24 2 18" xfId="8679"/>
    <cellStyle name="Normal 24 2 19" xfId="8680"/>
    <cellStyle name="Normal 24 2 2" xfId="8681"/>
    <cellStyle name="Normal 24 2 2 10" xfId="8682"/>
    <cellStyle name="Normal 24 2 2 11" xfId="8683"/>
    <cellStyle name="Normal 24 2 2 12" xfId="8684"/>
    <cellStyle name="Normal 24 2 2 13" xfId="8685"/>
    <cellStyle name="Normal 24 2 2 14" xfId="8686"/>
    <cellStyle name="Normal 24 2 2 15" xfId="8687"/>
    <cellStyle name="Normal 24 2 2 16" xfId="8688"/>
    <cellStyle name="Normal 24 2 2 17" xfId="8689"/>
    <cellStyle name="Normal 24 2 2 2" xfId="8690"/>
    <cellStyle name="Normal 24 2 2 2 10" xfId="8691"/>
    <cellStyle name="Normal 24 2 2 2 11" xfId="8692"/>
    <cellStyle name="Normal 24 2 2 2 12" xfId="8693"/>
    <cellStyle name="Normal 24 2 2 2 13" xfId="8694"/>
    <cellStyle name="Normal 24 2 2 2 14" xfId="8695"/>
    <cellStyle name="Normal 24 2 2 2 2" xfId="8696"/>
    <cellStyle name="Normal 24 2 2 2 2 10" xfId="8697"/>
    <cellStyle name="Normal 24 2 2 2 2 11" xfId="8698"/>
    <cellStyle name="Normal 24 2 2 2 2 12" xfId="8699"/>
    <cellStyle name="Normal 24 2 2 2 2 13" xfId="8700"/>
    <cellStyle name="Normal 24 2 2 2 2 2" xfId="8701"/>
    <cellStyle name="Normal 24 2 2 2 2 2 10" xfId="8702"/>
    <cellStyle name="Normal 24 2 2 2 2 2 11" xfId="8703"/>
    <cellStyle name="Normal 24 2 2 2 2 2 12" xfId="8704"/>
    <cellStyle name="Normal 24 2 2 2 2 2 2" xfId="8705"/>
    <cellStyle name="Normal 24 2 2 2 2 2 3" xfId="8706"/>
    <cellStyle name="Normal 24 2 2 2 2 2 4" xfId="8707"/>
    <cellStyle name="Normal 24 2 2 2 2 2 5" xfId="8708"/>
    <cellStyle name="Normal 24 2 2 2 2 2 6" xfId="8709"/>
    <cellStyle name="Normal 24 2 2 2 2 2 7" xfId="8710"/>
    <cellStyle name="Normal 24 2 2 2 2 2 8" xfId="8711"/>
    <cellStyle name="Normal 24 2 2 2 2 2 9" xfId="8712"/>
    <cellStyle name="Normal 24 2 2 2 2 3" xfId="8713"/>
    <cellStyle name="Normal 24 2 2 2 2 4" xfId="8714"/>
    <cellStyle name="Normal 24 2 2 2 2 5" xfId="8715"/>
    <cellStyle name="Normal 24 2 2 2 2 6" xfId="8716"/>
    <cellStyle name="Normal 24 2 2 2 2 7" xfId="8717"/>
    <cellStyle name="Normal 24 2 2 2 2 8" xfId="8718"/>
    <cellStyle name="Normal 24 2 2 2 2 9" xfId="8719"/>
    <cellStyle name="Normal 24 2 2 2 3" xfId="8720"/>
    <cellStyle name="Normal 24 2 2 2 3 10" xfId="8721"/>
    <cellStyle name="Normal 24 2 2 2 3 11" xfId="8722"/>
    <cellStyle name="Normal 24 2 2 2 3 12" xfId="8723"/>
    <cellStyle name="Normal 24 2 2 2 3 2" xfId="8724"/>
    <cellStyle name="Normal 24 2 2 2 3 3" xfId="8725"/>
    <cellStyle name="Normal 24 2 2 2 3 4" xfId="8726"/>
    <cellStyle name="Normal 24 2 2 2 3 5" xfId="8727"/>
    <cellStyle name="Normal 24 2 2 2 3 6" xfId="8728"/>
    <cellStyle name="Normal 24 2 2 2 3 7" xfId="8729"/>
    <cellStyle name="Normal 24 2 2 2 3 8" xfId="8730"/>
    <cellStyle name="Normal 24 2 2 2 3 9" xfId="8731"/>
    <cellStyle name="Normal 24 2 2 2 4" xfId="8732"/>
    <cellStyle name="Normal 24 2 2 2 5" xfId="8733"/>
    <cellStyle name="Normal 24 2 2 2 6" xfId="8734"/>
    <cellStyle name="Normal 24 2 2 2 7" xfId="8735"/>
    <cellStyle name="Normal 24 2 2 2 8" xfId="8736"/>
    <cellStyle name="Normal 24 2 2 2 9" xfId="8737"/>
    <cellStyle name="Normal 24 2 2 3" xfId="8738"/>
    <cellStyle name="Normal 24 2 2 3 10" xfId="8739"/>
    <cellStyle name="Normal 24 2 2 3 11" xfId="8740"/>
    <cellStyle name="Normal 24 2 2 3 12" xfId="8741"/>
    <cellStyle name="Normal 24 2 2 3 13" xfId="8742"/>
    <cellStyle name="Normal 24 2 2 3 14" xfId="8743"/>
    <cellStyle name="Normal 24 2 2 3 2" xfId="8744"/>
    <cellStyle name="Normal 24 2 2 3 2 10" xfId="8745"/>
    <cellStyle name="Normal 24 2 2 3 2 11" xfId="8746"/>
    <cellStyle name="Normal 24 2 2 3 2 12" xfId="8747"/>
    <cellStyle name="Normal 24 2 2 3 2 13" xfId="8748"/>
    <cellStyle name="Normal 24 2 2 3 2 2" xfId="8749"/>
    <cellStyle name="Normal 24 2 2 3 2 2 10" xfId="8750"/>
    <cellStyle name="Normal 24 2 2 3 2 2 11" xfId="8751"/>
    <cellStyle name="Normal 24 2 2 3 2 2 12" xfId="8752"/>
    <cellStyle name="Normal 24 2 2 3 2 2 2" xfId="8753"/>
    <cellStyle name="Normal 24 2 2 3 2 2 3" xfId="8754"/>
    <cellStyle name="Normal 24 2 2 3 2 2 4" xfId="8755"/>
    <cellStyle name="Normal 24 2 2 3 2 2 5" xfId="8756"/>
    <cellStyle name="Normal 24 2 2 3 2 2 6" xfId="8757"/>
    <cellStyle name="Normal 24 2 2 3 2 2 7" xfId="8758"/>
    <cellStyle name="Normal 24 2 2 3 2 2 8" xfId="8759"/>
    <cellStyle name="Normal 24 2 2 3 2 2 9" xfId="8760"/>
    <cellStyle name="Normal 24 2 2 3 2 3" xfId="8761"/>
    <cellStyle name="Normal 24 2 2 3 2 4" xfId="8762"/>
    <cellStyle name="Normal 24 2 2 3 2 5" xfId="8763"/>
    <cellStyle name="Normal 24 2 2 3 2 6" xfId="8764"/>
    <cellStyle name="Normal 24 2 2 3 2 7" xfId="8765"/>
    <cellStyle name="Normal 24 2 2 3 2 8" xfId="8766"/>
    <cellStyle name="Normal 24 2 2 3 2 9" xfId="8767"/>
    <cellStyle name="Normal 24 2 2 3 3" xfId="8768"/>
    <cellStyle name="Normal 24 2 2 3 3 10" xfId="8769"/>
    <cellStyle name="Normal 24 2 2 3 3 11" xfId="8770"/>
    <cellStyle name="Normal 24 2 2 3 3 12" xfId="8771"/>
    <cellStyle name="Normal 24 2 2 3 3 2" xfId="8772"/>
    <cellStyle name="Normal 24 2 2 3 3 3" xfId="8773"/>
    <cellStyle name="Normal 24 2 2 3 3 4" xfId="8774"/>
    <cellStyle name="Normal 24 2 2 3 3 5" xfId="8775"/>
    <cellStyle name="Normal 24 2 2 3 3 6" xfId="8776"/>
    <cellStyle name="Normal 24 2 2 3 3 7" xfId="8777"/>
    <cellStyle name="Normal 24 2 2 3 3 8" xfId="8778"/>
    <cellStyle name="Normal 24 2 2 3 3 9" xfId="8779"/>
    <cellStyle name="Normal 24 2 2 3 4" xfId="8780"/>
    <cellStyle name="Normal 24 2 2 3 5" xfId="8781"/>
    <cellStyle name="Normal 24 2 2 3 6" xfId="8782"/>
    <cellStyle name="Normal 24 2 2 3 7" xfId="8783"/>
    <cellStyle name="Normal 24 2 2 3 8" xfId="8784"/>
    <cellStyle name="Normal 24 2 2 3 9" xfId="8785"/>
    <cellStyle name="Normal 24 2 2 4" xfId="8786"/>
    <cellStyle name="Normal 24 2 2 4 10" xfId="8787"/>
    <cellStyle name="Normal 24 2 2 4 11" xfId="8788"/>
    <cellStyle name="Normal 24 2 2 4 12" xfId="8789"/>
    <cellStyle name="Normal 24 2 2 4 13" xfId="8790"/>
    <cellStyle name="Normal 24 2 2 4 2" xfId="8791"/>
    <cellStyle name="Normal 24 2 2 4 2 10" xfId="8792"/>
    <cellStyle name="Normal 24 2 2 4 2 11" xfId="8793"/>
    <cellStyle name="Normal 24 2 2 4 2 12" xfId="8794"/>
    <cellStyle name="Normal 24 2 2 4 2 2" xfId="8795"/>
    <cellStyle name="Normal 24 2 2 4 2 3" xfId="8796"/>
    <cellStyle name="Normal 24 2 2 4 2 4" xfId="8797"/>
    <cellStyle name="Normal 24 2 2 4 2 5" xfId="8798"/>
    <cellStyle name="Normal 24 2 2 4 2 6" xfId="8799"/>
    <cellStyle name="Normal 24 2 2 4 2 7" xfId="8800"/>
    <cellStyle name="Normal 24 2 2 4 2 8" xfId="8801"/>
    <cellStyle name="Normal 24 2 2 4 2 9" xfId="8802"/>
    <cellStyle name="Normal 24 2 2 4 3" xfId="8803"/>
    <cellStyle name="Normal 24 2 2 4 4" xfId="8804"/>
    <cellStyle name="Normal 24 2 2 4 5" xfId="8805"/>
    <cellStyle name="Normal 24 2 2 4 6" xfId="8806"/>
    <cellStyle name="Normal 24 2 2 4 7" xfId="8807"/>
    <cellStyle name="Normal 24 2 2 4 8" xfId="8808"/>
    <cellStyle name="Normal 24 2 2 4 9" xfId="8809"/>
    <cellStyle name="Normal 24 2 2 5" xfId="8810"/>
    <cellStyle name="Normal 24 2 2 5 10" xfId="8811"/>
    <cellStyle name="Normal 24 2 2 5 11" xfId="8812"/>
    <cellStyle name="Normal 24 2 2 5 12" xfId="8813"/>
    <cellStyle name="Normal 24 2 2 5 13" xfId="8814"/>
    <cellStyle name="Normal 24 2 2 5 2" xfId="8815"/>
    <cellStyle name="Normal 24 2 2 5 2 10" xfId="8816"/>
    <cellStyle name="Normal 24 2 2 5 2 11" xfId="8817"/>
    <cellStyle name="Normal 24 2 2 5 2 12" xfId="8818"/>
    <cellStyle name="Normal 24 2 2 5 2 2" xfId="8819"/>
    <cellStyle name="Normal 24 2 2 5 2 3" xfId="8820"/>
    <cellStyle name="Normal 24 2 2 5 2 4" xfId="8821"/>
    <cellStyle name="Normal 24 2 2 5 2 5" xfId="8822"/>
    <cellStyle name="Normal 24 2 2 5 2 6" xfId="8823"/>
    <cellStyle name="Normal 24 2 2 5 2 7" xfId="8824"/>
    <cellStyle name="Normal 24 2 2 5 2 8" xfId="8825"/>
    <cellStyle name="Normal 24 2 2 5 2 9" xfId="8826"/>
    <cellStyle name="Normal 24 2 2 5 3" xfId="8827"/>
    <cellStyle name="Normal 24 2 2 5 4" xfId="8828"/>
    <cellStyle name="Normal 24 2 2 5 5" xfId="8829"/>
    <cellStyle name="Normal 24 2 2 5 6" xfId="8830"/>
    <cellStyle name="Normal 24 2 2 5 7" xfId="8831"/>
    <cellStyle name="Normal 24 2 2 5 8" xfId="8832"/>
    <cellStyle name="Normal 24 2 2 5 9" xfId="8833"/>
    <cellStyle name="Normal 24 2 2 6" xfId="8834"/>
    <cellStyle name="Normal 24 2 2 6 10" xfId="8835"/>
    <cellStyle name="Normal 24 2 2 6 11" xfId="8836"/>
    <cellStyle name="Normal 24 2 2 6 12" xfId="8837"/>
    <cellStyle name="Normal 24 2 2 6 2" xfId="8838"/>
    <cellStyle name="Normal 24 2 2 6 3" xfId="8839"/>
    <cellStyle name="Normal 24 2 2 6 4" xfId="8840"/>
    <cellStyle name="Normal 24 2 2 6 5" xfId="8841"/>
    <cellStyle name="Normal 24 2 2 6 6" xfId="8842"/>
    <cellStyle name="Normal 24 2 2 6 7" xfId="8843"/>
    <cellStyle name="Normal 24 2 2 6 8" xfId="8844"/>
    <cellStyle name="Normal 24 2 2 6 9" xfId="8845"/>
    <cellStyle name="Normal 24 2 2 7" xfId="8846"/>
    <cellStyle name="Normal 24 2 2 8" xfId="8847"/>
    <cellStyle name="Normal 24 2 2 9" xfId="8848"/>
    <cellStyle name="Normal 24 2 20" xfId="8849"/>
    <cellStyle name="Normal 24 2 21" xfId="8850"/>
    <cellStyle name="Normal 24 2 22" xfId="8851"/>
    <cellStyle name="Normal 24 2 23" xfId="8852"/>
    <cellStyle name="Normal 24 2 24" xfId="8853"/>
    <cellStyle name="Normal 24 2 3" xfId="8854"/>
    <cellStyle name="Normal 24 2 3 10" xfId="8855"/>
    <cellStyle name="Normal 24 2 3 11" xfId="8856"/>
    <cellStyle name="Normal 24 2 3 12" xfId="8857"/>
    <cellStyle name="Normal 24 2 3 13" xfId="8858"/>
    <cellStyle name="Normal 24 2 3 14" xfId="8859"/>
    <cellStyle name="Normal 24 2 3 2" xfId="8860"/>
    <cellStyle name="Normal 24 2 3 2 10" xfId="8861"/>
    <cellStyle name="Normal 24 2 3 2 11" xfId="8862"/>
    <cellStyle name="Normal 24 2 3 2 12" xfId="8863"/>
    <cellStyle name="Normal 24 2 3 2 13" xfId="8864"/>
    <cellStyle name="Normal 24 2 3 2 2" xfId="8865"/>
    <cellStyle name="Normal 24 2 3 2 2 10" xfId="8866"/>
    <cellStyle name="Normal 24 2 3 2 2 11" xfId="8867"/>
    <cellStyle name="Normal 24 2 3 2 2 12" xfId="8868"/>
    <cellStyle name="Normal 24 2 3 2 2 2" xfId="8869"/>
    <cellStyle name="Normal 24 2 3 2 2 3" xfId="8870"/>
    <cellStyle name="Normal 24 2 3 2 2 4" xfId="8871"/>
    <cellStyle name="Normal 24 2 3 2 2 5" xfId="8872"/>
    <cellStyle name="Normal 24 2 3 2 2 6" xfId="8873"/>
    <cellStyle name="Normal 24 2 3 2 2 7" xfId="8874"/>
    <cellStyle name="Normal 24 2 3 2 2 8" xfId="8875"/>
    <cellStyle name="Normal 24 2 3 2 2 9" xfId="8876"/>
    <cellStyle name="Normal 24 2 3 2 3" xfId="8877"/>
    <cellStyle name="Normal 24 2 3 2 4" xfId="8878"/>
    <cellStyle name="Normal 24 2 3 2 5" xfId="8879"/>
    <cellStyle name="Normal 24 2 3 2 6" xfId="8880"/>
    <cellStyle name="Normal 24 2 3 2 7" xfId="8881"/>
    <cellStyle name="Normal 24 2 3 2 8" xfId="8882"/>
    <cellStyle name="Normal 24 2 3 2 9" xfId="8883"/>
    <cellStyle name="Normal 24 2 3 3" xfId="8884"/>
    <cellStyle name="Normal 24 2 3 3 10" xfId="8885"/>
    <cellStyle name="Normal 24 2 3 3 11" xfId="8886"/>
    <cellStyle name="Normal 24 2 3 3 12" xfId="8887"/>
    <cellStyle name="Normal 24 2 3 3 2" xfId="8888"/>
    <cellStyle name="Normal 24 2 3 3 3" xfId="8889"/>
    <cellStyle name="Normal 24 2 3 3 4" xfId="8890"/>
    <cellStyle name="Normal 24 2 3 3 5" xfId="8891"/>
    <cellStyle name="Normal 24 2 3 3 6" xfId="8892"/>
    <cellStyle name="Normal 24 2 3 3 7" xfId="8893"/>
    <cellStyle name="Normal 24 2 3 3 8" xfId="8894"/>
    <cellStyle name="Normal 24 2 3 3 9" xfId="8895"/>
    <cellStyle name="Normal 24 2 3 4" xfId="8896"/>
    <cellStyle name="Normal 24 2 3 5" xfId="8897"/>
    <cellStyle name="Normal 24 2 3 6" xfId="8898"/>
    <cellStyle name="Normal 24 2 3 7" xfId="8899"/>
    <cellStyle name="Normal 24 2 3 8" xfId="8900"/>
    <cellStyle name="Normal 24 2 3 9" xfId="8901"/>
    <cellStyle name="Normal 24 2 4" xfId="8902"/>
    <cellStyle name="Normal 24 2 4 10" xfId="8903"/>
    <cellStyle name="Normal 24 2 4 11" xfId="8904"/>
    <cellStyle name="Normal 24 2 4 12" xfId="8905"/>
    <cellStyle name="Normal 24 2 4 13" xfId="8906"/>
    <cellStyle name="Normal 24 2 4 14" xfId="8907"/>
    <cellStyle name="Normal 24 2 4 2" xfId="8908"/>
    <cellStyle name="Normal 24 2 4 2 10" xfId="8909"/>
    <cellStyle name="Normal 24 2 4 2 11" xfId="8910"/>
    <cellStyle name="Normal 24 2 4 2 12" xfId="8911"/>
    <cellStyle name="Normal 24 2 4 2 13" xfId="8912"/>
    <cellStyle name="Normal 24 2 4 2 2" xfId="8913"/>
    <cellStyle name="Normal 24 2 4 2 2 10" xfId="8914"/>
    <cellStyle name="Normal 24 2 4 2 2 11" xfId="8915"/>
    <cellStyle name="Normal 24 2 4 2 2 12" xfId="8916"/>
    <cellStyle name="Normal 24 2 4 2 2 2" xfId="8917"/>
    <cellStyle name="Normal 24 2 4 2 2 3" xfId="8918"/>
    <cellStyle name="Normal 24 2 4 2 2 4" xfId="8919"/>
    <cellStyle name="Normal 24 2 4 2 2 5" xfId="8920"/>
    <cellStyle name="Normal 24 2 4 2 2 6" xfId="8921"/>
    <cellStyle name="Normal 24 2 4 2 2 7" xfId="8922"/>
    <cellStyle name="Normal 24 2 4 2 2 8" xfId="8923"/>
    <cellStyle name="Normal 24 2 4 2 2 9" xfId="8924"/>
    <cellStyle name="Normal 24 2 4 2 3" xfId="8925"/>
    <cellStyle name="Normal 24 2 4 2 4" xfId="8926"/>
    <cellStyle name="Normal 24 2 4 2 5" xfId="8927"/>
    <cellStyle name="Normal 24 2 4 2 6" xfId="8928"/>
    <cellStyle name="Normal 24 2 4 2 7" xfId="8929"/>
    <cellStyle name="Normal 24 2 4 2 8" xfId="8930"/>
    <cellStyle name="Normal 24 2 4 2 9" xfId="8931"/>
    <cellStyle name="Normal 24 2 4 3" xfId="8932"/>
    <cellStyle name="Normal 24 2 4 3 10" xfId="8933"/>
    <cellStyle name="Normal 24 2 4 3 11" xfId="8934"/>
    <cellStyle name="Normal 24 2 4 3 12" xfId="8935"/>
    <cellStyle name="Normal 24 2 4 3 2" xfId="8936"/>
    <cellStyle name="Normal 24 2 4 3 3" xfId="8937"/>
    <cellStyle name="Normal 24 2 4 3 4" xfId="8938"/>
    <cellStyle name="Normal 24 2 4 3 5" xfId="8939"/>
    <cellStyle name="Normal 24 2 4 3 6" xfId="8940"/>
    <cellStyle name="Normal 24 2 4 3 7" xfId="8941"/>
    <cellStyle name="Normal 24 2 4 3 8" xfId="8942"/>
    <cellStyle name="Normal 24 2 4 3 9" xfId="8943"/>
    <cellStyle name="Normal 24 2 4 4" xfId="8944"/>
    <cellStyle name="Normal 24 2 4 5" xfId="8945"/>
    <cellStyle name="Normal 24 2 4 6" xfId="8946"/>
    <cellStyle name="Normal 24 2 4 7" xfId="8947"/>
    <cellStyle name="Normal 24 2 4 8" xfId="8948"/>
    <cellStyle name="Normal 24 2 4 9" xfId="8949"/>
    <cellStyle name="Normal 24 2 5" xfId="8950"/>
    <cellStyle name="Normal 24 2 5 10" xfId="8951"/>
    <cellStyle name="Normal 24 2 5 11" xfId="8952"/>
    <cellStyle name="Normal 24 2 5 12" xfId="8953"/>
    <cellStyle name="Normal 24 2 5 13" xfId="8954"/>
    <cellStyle name="Normal 24 2 5 14" xfId="8955"/>
    <cellStyle name="Normal 24 2 5 2" xfId="8956"/>
    <cellStyle name="Normal 24 2 5 2 10" xfId="8957"/>
    <cellStyle name="Normal 24 2 5 2 11" xfId="8958"/>
    <cellStyle name="Normal 24 2 5 2 12" xfId="8959"/>
    <cellStyle name="Normal 24 2 5 2 13" xfId="8960"/>
    <cellStyle name="Normal 24 2 5 2 2" xfId="8961"/>
    <cellStyle name="Normal 24 2 5 2 2 10" xfId="8962"/>
    <cellStyle name="Normal 24 2 5 2 2 11" xfId="8963"/>
    <cellStyle name="Normal 24 2 5 2 2 12" xfId="8964"/>
    <cellStyle name="Normal 24 2 5 2 2 2" xfId="8965"/>
    <cellStyle name="Normal 24 2 5 2 2 3" xfId="8966"/>
    <cellStyle name="Normal 24 2 5 2 2 4" xfId="8967"/>
    <cellStyle name="Normal 24 2 5 2 2 5" xfId="8968"/>
    <cellStyle name="Normal 24 2 5 2 2 6" xfId="8969"/>
    <cellStyle name="Normal 24 2 5 2 2 7" xfId="8970"/>
    <cellStyle name="Normal 24 2 5 2 2 8" xfId="8971"/>
    <cellStyle name="Normal 24 2 5 2 2 9" xfId="8972"/>
    <cellStyle name="Normal 24 2 5 2 3" xfId="8973"/>
    <cellStyle name="Normal 24 2 5 2 4" xfId="8974"/>
    <cellStyle name="Normal 24 2 5 2 5" xfId="8975"/>
    <cellStyle name="Normal 24 2 5 2 6" xfId="8976"/>
    <cellStyle name="Normal 24 2 5 2 7" xfId="8977"/>
    <cellStyle name="Normal 24 2 5 2 8" xfId="8978"/>
    <cellStyle name="Normal 24 2 5 2 9" xfId="8979"/>
    <cellStyle name="Normal 24 2 5 3" xfId="8980"/>
    <cellStyle name="Normal 24 2 5 3 10" xfId="8981"/>
    <cellStyle name="Normal 24 2 5 3 11" xfId="8982"/>
    <cellStyle name="Normal 24 2 5 3 12" xfId="8983"/>
    <cellStyle name="Normal 24 2 5 3 2" xfId="8984"/>
    <cellStyle name="Normal 24 2 5 3 3" xfId="8985"/>
    <cellStyle name="Normal 24 2 5 3 4" xfId="8986"/>
    <cellStyle name="Normal 24 2 5 3 5" xfId="8987"/>
    <cellStyle name="Normal 24 2 5 3 6" xfId="8988"/>
    <cellStyle name="Normal 24 2 5 3 7" xfId="8989"/>
    <cellStyle name="Normal 24 2 5 3 8" xfId="8990"/>
    <cellStyle name="Normal 24 2 5 3 9" xfId="8991"/>
    <cellStyle name="Normal 24 2 5 4" xfId="8992"/>
    <cellStyle name="Normal 24 2 5 5" xfId="8993"/>
    <cellStyle name="Normal 24 2 5 6" xfId="8994"/>
    <cellStyle name="Normal 24 2 5 7" xfId="8995"/>
    <cellStyle name="Normal 24 2 5 8" xfId="8996"/>
    <cellStyle name="Normal 24 2 5 9" xfId="8997"/>
    <cellStyle name="Normal 24 2 6" xfId="8998"/>
    <cellStyle name="Normal 24 2 6 10" xfId="8999"/>
    <cellStyle name="Normal 24 2 6 11" xfId="9000"/>
    <cellStyle name="Normal 24 2 6 12" xfId="9001"/>
    <cellStyle name="Normal 24 2 6 13" xfId="9002"/>
    <cellStyle name="Normal 24 2 6 14" xfId="9003"/>
    <cellStyle name="Normal 24 2 6 2" xfId="9004"/>
    <cellStyle name="Normal 24 2 6 2 10" xfId="9005"/>
    <cellStyle name="Normal 24 2 6 2 11" xfId="9006"/>
    <cellStyle name="Normal 24 2 6 2 12" xfId="9007"/>
    <cellStyle name="Normal 24 2 6 2 13" xfId="9008"/>
    <cellStyle name="Normal 24 2 6 2 2" xfId="9009"/>
    <cellStyle name="Normal 24 2 6 2 2 10" xfId="9010"/>
    <cellStyle name="Normal 24 2 6 2 2 11" xfId="9011"/>
    <cellStyle name="Normal 24 2 6 2 2 12" xfId="9012"/>
    <cellStyle name="Normal 24 2 6 2 2 2" xfId="9013"/>
    <cellStyle name="Normal 24 2 6 2 2 3" xfId="9014"/>
    <cellStyle name="Normal 24 2 6 2 2 4" xfId="9015"/>
    <cellStyle name="Normal 24 2 6 2 2 5" xfId="9016"/>
    <cellStyle name="Normal 24 2 6 2 2 6" xfId="9017"/>
    <cellStyle name="Normal 24 2 6 2 2 7" xfId="9018"/>
    <cellStyle name="Normal 24 2 6 2 2 8" xfId="9019"/>
    <cellStyle name="Normal 24 2 6 2 2 9" xfId="9020"/>
    <cellStyle name="Normal 24 2 6 2 3" xfId="9021"/>
    <cellStyle name="Normal 24 2 6 2 4" xfId="9022"/>
    <cellStyle name="Normal 24 2 6 2 5" xfId="9023"/>
    <cellStyle name="Normal 24 2 6 2 6" xfId="9024"/>
    <cellStyle name="Normal 24 2 6 2 7" xfId="9025"/>
    <cellStyle name="Normal 24 2 6 2 8" xfId="9026"/>
    <cellStyle name="Normal 24 2 6 2 9" xfId="9027"/>
    <cellStyle name="Normal 24 2 6 3" xfId="9028"/>
    <cellStyle name="Normal 24 2 6 3 10" xfId="9029"/>
    <cellStyle name="Normal 24 2 6 3 11" xfId="9030"/>
    <cellStyle name="Normal 24 2 6 3 12" xfId="9031"/>
    <cellStyle name="Normal 24 2 6 3 2" xfId="9032"/>
    <cellStyle name="Normal 24 2 6 3 3" xfId="9033"/>
    <cellStyle name="Normal 24 2 6 3 4" xfId="9034"/>
    <cellStyle name="Normal 24 2 6 3 5" xfId="9035"/>
    <cellStyle name="Normal 24 2 6 3 6" xfId="9036"/>
    <cellStyle name="Normal 24 2 6 3 7" xfId="9037"/>
    <cellStyle name="Normal 24 2 6 3 8" xfId="9038"/>
    <cellStyle name="Normal 24 2 6 3 9" xfId="9039"/>
    <cellStyle name="Normal 24 2 6 4" xfId="9040"/>
    <cellStyle name="Normal 24 2 6 5" xfId="9041"/>
    <cellStyle name="Normal 24 2 6 6" xfId="9042"/>
    <cellStyle name="Normal 24 2 6 7" xfId="9043"/>
    <cellStyle name="Normal 24 2 6 8" xfId="9044"/>
    <cellStyle name="Normal 24 2 6 9" xfId="9045"/>
    <cellStyle name="Normal 24 2 7" xfId="9046"/>
    <cellStyle name="Normal 24 2 7 10" xfId="9047"/>
    <cellStyle name="Normal 24 2 7 11" xfId="9048"/>
    <cellStyle name="Normal 24 2 7 12" xfId="9049"/>
    <cellStyle name="Normal 24 2 7 13" xfId="9050"/>
    <cellStyle name="Normal 24 2 7 14" xfId="9051"/>
    <cellStyle name="Normal 24 2 7 2" xfId="9052"/>
    <cellStyle name="Normal 24 2 7 2 10" xfId="9053"/>
    <cellStyle name="Normal 24 2 7 2 11" xfId="9054"/>
    <cellStyle name="Normal 24 2 7 2 12" xfId="9055"/>
    <cellStyle name="Normal 24 2 7 2 13" xfId="9056"/>
    <cellStyle name="Normal 24 2 7 2 2" xfId="9057"/>
    <cellStyle name="Normal 24 2 7 2 2 10" xfId="9058"/>
    <cellStyle name="Normal 24 2 7 2 2 11" xfId="9059"/>
    <cellStyle name="Normal 24 2 7 2 2 12" xfId="9060"/>
    <cellStyle name="Normal 24 2 7 2 2 2" xfId="9061"/>
    <cellStyle name="Normal 24 2 7 2 2 3" xfId="9062"/>
    <cellStyle name="Normal 24 2 7 2 2 4" xfId="9063"/>
    <cellStyle name="Normal 24 2 7 2 2 5" xfId="9064"/>
    <cellStyle name="Normal 24 2 7 2 2 6" xfId="9065"/>
    <cellStyle name="Normal 24 2 7 2 2 7" xfId="9066"/>
    <cellStyle name="Normal 24 2 7 2 2 8" xfId="9067"/>
    <cellStyle name="Normal 24 2 7 2 2 9" xfId="9068"/>
    <cellStyle name="Normal 24 2 7 2 3" xfId="9069"/>
    <cellStyle name="Normal 24 2 7 2 4" xfId="9070"/>
    <cellStyle name="Normal 24 2 7 2 5" xfId="9071"/>
    <cellStyle name="Normal 24 2 7 2 6" xfId="9072"/>
    <cellStyle name="Normal 24 2 7 2 7" xfId="9073"/>
    <cellStyle name="Normal 24 2 7 2 8" xfId="9074"/>
    <cellStyle name="Normal 24 2 7 2 9" xfId="9075"/>
    <cellStyle name="Normal 24 2 7 3" xfId="9076"/>
    <cellStyle name="Normal 24 2 7 3 10" xfId="9077"/>
    <cellStyle name="Normal 24 2 7 3 11" xfId="9078"/>
    <cellStyle name="Normal 24 2 7 3 12" xfId="9079"/>
    <cellStyle name="Normal 24 2 7 3 2" xfId="9080"/>
    <cellStyle name="Normal 24 2 7 3 3" xfId="9081"/>
    <cellStyle name="Normal 24 2 7 3 4" xfId="9082"/>
    <cellStyle name="Normal 24 2 7 3 5" xfId="9083"/>
    <cellStyle name="Normal 24 2 7 3 6" xfId="9084"/>
    <cellStyle name="Normal 24 2 7 3 7" xfId="9085"/>
    <cellStyle name="Normal 24 2 7 3 8" xfId="9086"/>
    <cellStyle name="Normal 24 2 7 3 9" xfId="9087"/>
    <cellStyle name="Normal 24 2 7 4" xfId="9088"/>
    <cellStyle name="Normal 24 2 7 5" xfId="9089"/>
    <cellStyle name="Normal 24 2 7 6" xfId="9090"/>
    <cellStyle name="Normal 24 2 7 7" xfId="9091"/>
    <cellStyle name="Normal 24 2 7 8" xfId="9092"/>
    <cellStyle name="Normal 24 2 7 9" xfId="9093"/>
    <cellStyle name="Normal 24 2 8" xfId="9094"/>
    <cellStyle name="Normal 24 2 8 10" xfId="9095"/>
    <cellStyle name="Normal 24 2 8 11" xfId="9096"/>
    <cellStyle name="Normal 24 2 8 12" xfId="9097"/>
    <cellStyle name="Normal 24 2 8 13" xfId="9098"/>
    <cellStyle name="Normal 24 2 8 14" xfId="9099"/>
    <cellStyle name="Normal 24 2 8 2" xfId="9100"/>
    <cellStyle name="Normal 24 2 8 2 10" xfId="9101"/>
    <cellStyle name="Normal 24 2 8 2 11" xfId="9102"/>
    <cellStyle name="Normal 24 2 8 2 12" xfId="9103"/>
    <cellStyle name="Normal 24 2 8 2 13" xfId="9104"/>
    <cellStyle name="Normal 24 2 8 2 2" xfId="9105"/>
    <cellStyle name="Normal 24 2 8 2 2 10" xfId="9106"/>
    <cellStyle name="Normal 24 2 8 2 2 11" xfId="9107"/>
    <cellStyle name="Normal 24 2 8 2 2 12" xfId="9108"/>
    <cellStyle name="Normal 24 2 8 2 2 2" xfId="9109"/>
    <cellStyle name="Normal 24 2 8 2 2 3" xfId="9110"/>
    <cellStyle name="Normal 24 2 8 2 2 4" xfId="9111"/>
    <cellStyle name="Normal 24 2 8 2 2 5" xfId="9112"/>
    <cellStyle name="Normal 24 2 8 2 2 6" xfId="9113"/>
    <cellStyle name="Normal 24 2 8 2 2 7" xfId="9114"/>
    <cellStyle name="Normal 24 2 8 2 2 8" xfId="9115"/>
    <cellStyle name="Normal 24 2 8 2 2 9" xfId="9116"/>
    <cellStyle name="Normal 24 2 8 2 3" xfId="9117"/>
    <cellStyle name="Normal 24 2 8 2 4" xfId="9118"/>
    <cellStyle name="Normal 24 2 8 2 5" xfId="9119"/>
    <cellStyle name="Normal 24 2 8 2 6" xfId="9120"/>
    <cellStyle name="Normal 24 2 8 2 7" xfId="9121"/>
    <cellStyle name="Normal 24 2 8 2 8" xfId="9122"/>
    <cellStyle name="Normal 24 2 8 2 9" xfId="9123"/>
    <cellStyle name="Normal 24 2 8 3" xfId="9124"/>
    <cellStyle name="Normal 24 2 8 3 10" xfId="9125"/>
    <cellStyle name="Normal 24 2 8 3 11" xfId="9126"/>
    <cellStyle name="Normal 24 2 8 3 12" xfId="9127"/>
    <cellStyle name="Normal 24 2 8 3 2" xfId="9128"/>
    <cellStyle name="Normal 24 2 8 3 3" xfId="9129"/>
    <cellStyle name="Normal 24 2 8 3 4" xfId="9130"/>
    <cellStyle name="Normal 24 2 8 3 5" xfId="9131"/>
    <cellStyle name="Normal 24 2 8 3 6" xfId="9132"/>
    <cellStyle name="Normal 24 2 8 3 7" xfId="9133"/>
    <cellStyle name="Normal 24 2 8 3 8" xfId="9134"/>
    <cellStyle name="Normal 24 2 8 3 9" xfId="9135"/>
    <cellStyle name="Normal 24 2 8 4" xfId="9136"/>
    <cellStyle name="Normal 24 2 8 5" xfId="9137"/>
    <cellStyle name="Normal 24 2 8 6" xfId="9138"/>
    <cellStyle name="Normal 24 2 8 7" xfId="9139"/>
    <cellStyle name="Normal 24 2 8 8" xfId="9140"/>
    <cellStyle name="Normal 24 2 8 9" xfId="9141"/>
    <cellStyle name="Normal 24 2 9" xfId="9142"/>
    <cellStyle name="Normal 24 2 9 10" xfId="9143"/>
    <cellStyle name="Normal 24 2 9 11" xfId="9144"/>
    <cellStyle name="Normal 24 2 9 12" xfId="9145"/>
    <cellStyle name="Normal 24 2 9 13" xfId="9146"/>
    <cellStyle name="Normal 24 2 9 14" xfId="9147"/>
    <cellStyle name="Normal 24 2 9 2" xfId="9148"/>
    <cellStyle name="Normal 24 2 9 2 10" xfId="9149"/>
    <cellStyle name="Normal 24 2 9 2 11" xfId="9150"/>
    <cellStyle name="Normal 24 2 9 2 12" xfId="9151"/>
    <cellStyle name="Normal 24 2 9 2 13" xfId="9152"/>
    <cellStyle name="Normal 24 2 9 2 2" xfId="9153"/>
    <cellStyle name="Normal 24 2 9 2 2 10" xfId="9154"/>
    <cellStyle name="Normal 24 2 9 2 2 11" xfId="9155"/>
    <cellStyle name="Normal 24 2 9 2 2 12" xfId="9156"/>
    <cellStyle name="Normal 24 2 9 2 2 2" xfId="9157"/>
    <cellStyle name="Normal 24 2 9 2 2 3" xfId="9158"/>
    <cellStyle name="Normal 24 2 9 2 2 4" xfId="9159"/>
    <cellStyle name="Normal 24 2 9 2 2 5" xfId="9160"/>
    <cellStyle name="Normal 24 2 9 2 2 6" xfId="9161"/>
    <cellStyle name="Normal 24 2 9 2 2 7" xfId="9162"/>
    <cellStyle name="Normal 24 2 9 2 2 8" xfId="9163"/>
    <cellStyle name="Normal 24 2 9 2 2 9" xfId="9164"/>
    <cellStyle name="Normal 24 2 9 2 3" xfId="9165"/>
    <cellStyle name="Normal 24 2 9 2 4" xfId="9166"/>
    <cellStyle name="Normal 24 2 9 2 5" xfId="9167"/>
    <cellStyle name="Normal 24 2 9 2 6" xfId="9168"/>
    <cellStyle name="Normal 24 2 9 2 7" xfId="9169"/>
    <cellStyle name="Normal 24 2 9 2 8" xfId="9170"/>
    <cellStyle name="Normal 24 2 9 2 9" xfId="9171"/>
    <cellStyle name="Normal 24 2 9 3" xfId="9172"/>
    <cellStyle name="Normal 24 2 9 3 10" xfId="9173"/>
    <cellStyle name="Normal 24 2 9 3 11" xfId="9174"/>
    <cellStyle name="Normal 24 2 9 3 12" xfId="9175"/>
    <cellStyle name="Normal 24 2 9 3 2" xfId="9176"/>
    <cellStyle name="Normal 24 2 9 3 3" xfId="9177"/>
    <cellStyle name="Normal 24 2 9 3 4" xfId="9178"/>
    <cellStyle name="Normal 24 2 9 3 5" xfId="9179"/>
    <cellStyle name="Normal 24 2 9 3 6" xfId="9180"/>
    <cellStyle name="Normal 24 2 9 3 7" xfId="9181"/>
    <cellStyle name="Normal 24 2 9 3 8" xfId="9182"/>
    <cellStyle name="Normal 24 2 9 3 9" xfId="9183"/>
    <cellStyle name="Normal 24 2 9 4" xfId="9184"/>
    <cellStyle name="Normal 24 2 9 5" xfId="9185"/>
    <cellStyle name="Normal 24 2 9 6" xfId="9186"/>
    <cellStyle name="Normal 24 2 9 7" xfId="9187"/>
    <cellStyle name="Normal 24 2 9 8" xfId="9188"/>
    <cellStyle name="Normal 24 2 9 9" xfId="9189"/>
    <cellStyle name="Normal 24 20" xfId="9190"/>
    <cellStyle name="Normal 24 21" xfId="9191"/>
    <cellStyle name="Normal 24 22" xfId="9192"/>
    <cellStyle name="Normal 24 23" xfId="9193"/>
    <cellStyle name="Normal 24 24" xfId="9194"/>
    <cellStyle name="Normal 24 25" xfId="9195"/>
    <cellStyle name="Normal 24 26" xfId="9196"/>
    <cellStyle name="Normal 24 3" xfId="9197"/>
    <cellStyle name="Normal 24 3 10" xfId="9198"/>
    <cellStyle name="Normal 24 3 11" xfId="9199"/>
    <cellStyle name="Normal 24 3 12" xfId="9200"/>
    <cellStyle name="Normal 24 3 13" xfId="9201"/>
    <cellStyle name="Normal 24 3 14" xfId="9202"/>
    <cellStyle name="Normal 24 3 15" xfId="9203"/>
    <cellStyle name="Normal 24 3 16" xfId="9204"/>
    <cellStyle name="Normal 24 3 17" xfId="9205"/>
    <cellStyle name="Normal 24 3 2" xfId="9206"/>
    <cellStyle name="Normal 24 3 2 10" xfId="9207"/>
    <cellStyle name="Normal 24 3 2 11" xfId="9208"/>
    <cellStyle name="Normal 24 3 2 12" xfId="9209"/>
    <cellStyle name="Normal 24 3 2 13" xfId="9210"/>
    <cellStyle name="Normal 24 3 2 14" xfId="9211"/>
    <cellStyle name="Normal 24 3 2 2" xfId="9212"/>
    <cellStyle name="Normal 24 3 2 2 10" xfId="9213"/>
    <cellStyle name="Normal 24 3 2 2 11" xfId="9214"/>
    <cellStyle name="Normal 24 3 2 2 12" xfId="9215"/>
    <cellStyle name="Normal 24 3 2 2 13" xfId="9216"/>
    <cellStyle name="Normal 24 3 2 2 2" xfId="9217"/>
    <cellStyle name="Normal 24 3 2 2 2 10" xfId="9218"/>
    <cellStyle name="Normal 24 3 2 2 2 11" xfId="9219"/>
    <cellStyle name="Normal 24 3 2 2 2 12" xfId="9220"/>
    <cellStyle name="Normal 24 3 2 2 2 2" xfId="9221"/>
    <cellStyle name="Normal 24 3 2 2 2 3" xfId="9222"/>
    <cellStyle name="Normal 24 3 2 2 2 4" xfId="9223"/>
    <cellStyle name="Normal 24 3 2 2 2 5" xfId="9224"/>
    <cellStyle name="Normal 24 3 2 2 2 6" xfId="9225"/>
    <cellStyle name="Normal 24 3 2 2 2 7" xfId="9226"/>
    <cellStyle name="Normal 24 3 2 2 2 8" xfId="9227"/>
    <cellStyle name="Normal 24 3 2 2 2 9" xfId="9228"/>
    <cellStyle name="Normal 24 3 2 2 3" xfId="9229"/>
    <cellStyle name="Normal 24 3 2 2 4" xfId="9230"/>
    <cellStyle name="Normal 24 3 2 2 5" xfId="9231"/>
    <cellStyle name="Normal 24 3 2 2 6" xfId="9232"/>
    <cellStyle name="Normal 24 3 2 2 7" xfId="9233"/>
    <cellStyle name="Normal 24 3 2 2 8" xfId="9234"/>
    <cellStyle name="Normal 24 3 2 2 9" xfId="9235"/>
    <cellStyle name="Normal 24 3 2 3" xfId="9236"/>
    <cellStyle name="Normal 24 3 2 3 10" xfId="9237"/>
    <cellStyle name="Normal 24 3 2 3 11" xfId="9238"/>
    <cellStyle name="Normal 24 3 2 3 12" xfId="9239"/>
    <cellStyle name="Normal 24 3 2 3 2" xfId="9240"/>
    <cellStyle name="Normal 24 3 2 3 3" xfId="9241"/>
    <cellStyle name="Normal 24 3 2 3 4" xfId="9242"/>
    <cellStyle name="Normal 24 3 2 3 5" xfId="9243"/>
    <cellStyle name="Normal 24 3 2 3 6" xfId="9244"/>
    <cellStyle name="Normal 24 3 2 3 7" xfId="9245"/>
    <cellStyle name="Normal 24 3 2 3 8" xfId="9246"/>
    <cellStyle name="Normal 24 3 2 3 9" xfId="9247"/>
    <cellStyle name="Normal 24 3 2 4" xfId="9248"/>
    <cellStyle name="Normal 24 3 2 5" xfId="9249"/>
    <cellStyle name="Normal 24 3 2 6" xfId="9250"/>
    <cellStyle name="Normal 24 3 2 7" xfId="9251"/>
    <cellStyle name="Normal 24 3 2 8" xfId="9252"/>
    <cellStyle name="Normal 24 3 2 9" xfId="9253"/>
    <cellStyle name="Normal 24 3 3" xfId="9254"/>
    <cellStyle name="Normal 24 3 3 10" xfId="9255"/>
    <cellStyle name="Normal 24 3 3 11" xfId="9256"/>
    <cellStyle name="Normal 24 3 3 12" xfId="9257"/>
    <cellStyle name="Normal 24 3 3 13" xfId="9258"/>
    <cellStyle name="Normal 24 3 3 14" xfId="9259"/>
    <cellStyle name="Normal 24 3 3 2" xfId="9260"/>
    <cellStyle name="Normal 24 3 3 2 10" xfId="9261"/>
    <cellStyle name="Normal 24 3 3 2 11" xfId="9262"/>
    <cellStyle name="Normal 24 3 3 2 12" xfId="9263"/>
    <cellStyle name="Normal 24 3 3 2 13" xfId="9264"/>
    <cellStyle name="Normal 24 3 3 2 2" xfId="9265"/>
    <cellStyle name="Normal 24 3 3 2 2 10" xfId="9266"/>
    <cellStyle name="Normal 24 3 3 2 2 11" xfId="9267"/>
    <cellStyle name="Normal 24 3 3 2 2 12" xfId="9268"/>
    <cellStyle name="Normal 24 3 3 2 2 2" xfId="9269"/>
    <cellStyle name="Normal 24 3 3 2 2 3" xfId="9270"/>
    <cellStyle name="Normal 24 3 3 2 2 4" xfId="9271"/>
    <cellStyle name="Normal 24 3 3 2 2 5" xfId="9272"/>
    <cellStyle name="Normal 24 3 3 2 2 6" xfId="9273"/>
    <cellStyle name="Normal 24 3 3 2 2 7" xfId="9274"/>
    <cellStyle name="Normal 24 3 3 2 2 8" xfId="9275"/>
    <cellStyle name="Normal 24 3 3 2 2 9" xfId="9276"/>
    <cellStyle name="Normal 24 3 3 2 3" xfId="9277"/>
    <cellStyle name="Normal 24 3 3 2 4" xfId="9278"/>
    <cellStyle name="Normal 24 3 3 2 5" xfId="9279"/>
    <cellStyle name="Normal 24 3 3 2 6" xfId="9280"/>
    <cellStyle name="Normal 24 3 3 2 7" xfId="9281"/>
    <cellStyle name="Normal 24 3 3 2 8" xfId="9282"/>
    <cellStyle name="Normal 24 3 3 2 9" xfId="9283"/>
    <cellStyle name="Normal 24 3 3 3" xfId="9284"/>
    <cellStyle name="Normal 24 3 3 3 10" xfId="9285"/>
    <cellStyle name="Normal 24 3 3 3 11" xfId="9286"/>
    <cellStyle name="Normal 24 3 3 3 12" xfId="9287"/>
    <cellStyle name="Normal 24 3 3 3 2" xfId="9288"/>
    <cellStyle name="Normal 24 3 3 3 3" xfId="9289"/>
    <cellStyle name="Normal 24 3 3 3 4" xfId="9290"/>
    <cellStyle name="Normal 24 3 3 3 5" xfId="9291"/>
    <cellStyle name="Normal 24 3 3 3 6" xfId="9292"/>
    <cellStyle name="Normal 24 3 3 3 7" xfId="9293"/>
    <cellStyle name="Normal 24 3 3 3 8" xfId="9294"/>
    <cellStyle name="Normal 24 3 3 3 9" xfId="9295"/>
    <cellStyle name="Normal 24 3 3 4" xfId="9296"/>
    <cellStyle name="Normal 24 3 3 5" xfId="9297"/>
    <cellStyle name="Normal 24 3 3 6" xfId="9298"/>
    <cellStyle name="Normal 24 3 3 7" xfId="9299"/>
    <cellStyle name="Normal 24 3 3 8" xfId="9300"/>
    <cellStyle name="Normal 24 3 3 9" xfId="9301"/>
    <cellStyle name="Normal 24 3 4" xfId="9302"/>
    <cellStyle name="Normal 24 3 4 10" xfId="9303"/>
    <cellStyle name="Normal 24 3 4 11" xfId="9304"/>
    <cellStyle name="Normal 24 3 4 12" xfId="9305"/>
    <cellStyle name="Normal 24 3 4 13" xfId="9306"/>
    <cellStyle name="Normal 24 3 4 2" xfId="9307"/>
    <cellStyle name="Normal 24 3 4 2 10" xfId="9308"/>
    <cellStyle name="Normal 24 3 4 2 11" xfId="9309"/>
    <cellStyle name="Normal 24 3 4 2 12" xfId="9310"/>
    <cellStyle name="Normal 24 3 4 2 2" xfId="9311"/>
    <cellStyle name="Normal 24 3 4 2 3" xfId="9312"/>
    <cellStyle name="Normal 24 3 4 2 4" xfId="9313"/>
    <cellStyle name="Normal 24 3 4 2 5" xfId="9314"/>
    <cellStyle name="Normal 24 3 4 2 6" xfId="9315"/>
    <cellStyle name="Normal 24 3 4 2 7" xfId="9316"/>
    <cellStyle name="Normal 24 3 4 2 8" xfId="9317"/>
    <cellStyle name="Normal 24 3 4 2 9" xfId="9318"/>
    <cellStyle name="Normal 24 3 4 3" xfId="9319"/>
    <cellStyle name="Normal 24 3 4 4" xfId="9320"/>
    <cellStyle name="Normal 24 3 4 5" xfId="9321"/>
    <cellStyle name="Normal 24 3 4 6" xfId="9322"/>
    <cellStyle name="Normal 24 3 4 7" xfId="9323"/>
    <cellStyle name="Normal 24 3 4 8" xfId="9324"/>
    <cellStyle name="Normal 24 3 4 9" xfId="9325"/>
    <cellStyle name="Normal 24 3 5" xfId="9326"/>
    <cellStyle name="Normal 24 3 5 10" xfId="9327"/>
    <cellStyle name="Normal 24 3 5 11" xfId="9328"/>
    <cellStyle name="Normal 24 3 5 12" xfId="9329"/>
    <cellStyle name="Normal 24 3 5 13" xfId="9330"/>
    <cellStyle name="Normal 24 3 5 2" xfId="9331"/>
    <cellStyle name="Normal 24 3 5 2 10" xfId="9332"/>
    <cellStyle name="Normal 24 3 5 2 11" xfId="9333"/>
    <cellStyle name="Normal 24 3 5 2 12" xfId="9334"/>
    <cellStyle name="Normal 24 3 5 2 2" xfId="9335"/>
    <cellStyle name="Normal 24 3 5 2 3" xfId="9336"/>
    <cellStyle name="Normal 24 3 5 2 4" xfId="9337"/>
    <cellStyle name="Normal 24 3 5 2 5" xfId="9338"/>
    <cellStyle name="Normal 24 3 5 2 6" xfId="9339"/>
    <cellStyle name="Normal 24 3 5 2 7" xfId="9340"/>
    <cellStyle name="Normal 24 3 5 2 8" xfId="9341"/>
    <cellStyle name="Normal 24 3 5 2 9" xfId="9342"/>
    <cellStyle name="Normal 24 3 5 3" xfId="9343"/>
    <cellStyle name="Normal 24 3 5 4" xfId="9344"/>
    <cellStyle name="Normal 24 3 5 5" xfId="9345"/>
    <cellStyle name="Normal 24 3 5 6" xfId="9346"/>
    <cellStyle name="Normal 24 3 5 7" xfId="9347"/>
    <cellStyle name="Normal 24 3 5 8" xfId="9348"/>
    <cellStyle name="Normal 24 3 5 9" xfId="9349"/>
    <cellStyle name="Normal 24 3 6" xfId="9350"/>
    <cellStyle name="Normal 24 3 6 10" xfId="9351"/>
    <cellStyle name="Normal 24 3 6 11" xfId="9352"/>
    <cellStyle name="Normal 24 3 6 12" xfId="9353"/>
    <cellStyle name="Normal 24 3 6 2" xfId="9354"/>
    <cellStyle name="Normal 24 3 6 3" xfId="9355"/>
    <cellStyle name="Normal 24 3 6 4" xfId="9356"/>
    <cellStyle name="Normal 24 3 6 5" xfId="9357"/>
    <cellStyle name="Normal 24 3 6 6" xfId="9358"/>
    <cellStyle name="Normal 24 3 6 7" xfId="9359"/>
    <cellStyle name="Normal 24 3 6 8" xfId="9360"/>
    <cellStyle name="Normal 24 3 6 9" xfId="9361"/>
    <cellStyle name="Normal 24 3 7" xfId="9362"/>
    <cellStyle name="Normal 24 3 8" xfId="9363"/>
    <cellStyle name="Normal 24 3 9" xfId="9364"/>
    <cellStyle name="Normal 24 4" xfId="9365"/>
    <cellStyle name="Normal 24 4 10" xfId="9366"/>
    <cellStyle name="Normal 24 4 11" xfId="9367"/>
    <cellStyle name="Normal 24 4 12" xfId="9368"/>
    <cellStyle name="Normal 24 4 13" xfId="9369"/>
    <cellStyle name="Normal 24 4 14" xfId="9370"/>
    <cellStyle name="Normal 24 4 2" xfId="9371"/>
    <cellStyle name="Normal 24 4 2 10" xfId="9372"/>
    <cellStyle name="Normal 24 4 2 11" xfId="9373"/>
    <cellStyle name="Normal 24 4 2 12" xfId="9374"/>
    <cellStyle name="Normal 24 4 2 13" xfId="9375"/>
    <cellStyle name="Normal 24 4 2 2" xfId="9376"/>
    <cellStyle name="Normal 24 4 2 2 10" xfId="9377"/>
    <cellStyle name="Normal 24 4 2 2 11" xfId="9378"/>
    <cellStyle name="Normal 24 4 2 2 12" xfId="9379"/>
    <cellStyle name="Normal 24 4 2 2 2" xfId="9380"/>
    <cellStyle name="Normal 24 4 2 2 3" xfId="9381"/>
    <cellStyle name="Normal 24 4 2 2 4" xfId="9382"/>
    <cellStyle name="Normal 24 4 2 2 5" xfId="9383"/>
    <cellStyle name="Normal 24 4 2 2 6" xfId="9384"/>
    <cellStyle name="Normal 24 4 2 2 7" xfId="9385"/>
    <cellStyle name="Normal 24 4 2 2 8" xfId="9386"/>
    <cellStyle name="Normal 24 4 2 2 9" xfId="9387"/>
    <cellStyle name="Normal 24 4 2 3" xfId="9388"/>
    <cellStyle name="Normal 24 4 2 4" xfId="9389"/>
    <cellStyle name="Normal 24 4 2 5" xfId="9390"/>
    <cellStyle name="Normal 24 4 2 6" xfId="9391"/>
    <cellStyle name="Normal 24 4 2 7" xfId="9392"/>
    <cellStyle name="Normal 24 4 2 8" xfId="9393"/>
    <cellStyle name="Normal 24 4 2 9" xfId="9394"/>
    <cellStyle name="Normal 24 4 3" xfId="9395"/>
    <cellStyle name="Normal 24 4 3 10" xfId="9396"/>
    <cellStyle name="Normal 24 4 3 11" xfId="9397"/>
    <cellStyle name="Normal 24 4 3 12" xfId="9398"/>
    <cellStyle name="Normal 24 4 3 2" xfId="9399"/>
    <cellStyle name="Normal 24 4 3 3" xfId="9400"/>
    <cellStyle name="Normal 24 4 3 4" xfId="9401"/>
    <cellStyle name="Normal 24 4 3 5" xfId="9402"/>
    <cellStyle name="Normal 24 4 3 6" xfId="9403"/>
    <cellStyle name="Normal 24 4 3 7" xfId="9404"/>
    <cellStyle name="Normal 24 4 3 8" xfId="9405"/>
    <cellStyle name="Normal 24 4 3 9" xfId="9406"/>
    <cellStyle name="Normal 24 4 4" xfId="9407"/>
    <cellStyle name="Normal 24 4 5" xfId="9408"/>
    <cellStyle name="Normal 24 4 6" xfId="9409"/>
    <cellStyle name="Normal 24 4 7" xfId="9410"/>
    <cellStyle name="Normal 24 4 8" xfId="9411"/>
    <cellStyle name="Normal 24 4 9" xfId="9412"/>
    <cellStyle name="Normal 24 5" xfId="9413"/>
    <cellStyle name="Normal 24 5 10" xfId="9414"/>
    <cellStyle name="Normal 24 5 11" xfId="9415"/>
    <cellStyle name="Normal 24 5 12" xfId="9416"/>
    <cellStyle name="Normal 24 5 13" xfId="9417"/>
    <cellStyle name="Normal 24 5 14" xfId="9418"/>
    <cellStyle name="Normal 24 5 2" xfId="9419"/>
    <cellStyle name="Normal 24 5 2 10" xfId="9420"/>
    <cellStyle name="Normal 24 5 2 11" xfId="9421"/>
    <cellStyle name="Normal 24 5 2 12" xfId="9422"/>
    <cellStyle name="Normal 24 5 2 13" xfId="9423"/>
    <cellStyle name="Normal 24 5 2 2" xfId="9424"/>
    <cellStyle name="Normal 24 5 2 2 10" xfId="9425"/>
    <cellStyle name="Normal 24 5 2 2 11" xfId="9426"/>
    <cellStyle name="Normal 24 5 2 2 12" xfId="9427"/>
    <cellStyle name="Normal 24 5 2 2 2" xfId="9428"/>
    <cellStyle name="Normal 24 5 2 2 3" xfId="9429"/>
    <cellStyle name="Normal 24 5 2 2 4" xfId="9430"/>
    <cellStyle name="Normal 24 5 2 2 5" xfId="9431"/>
    <cellStyle name="Normal 24 5 2 2 6" xfId="9432"/>
    <cellStyle name="Normal 24 5 2 2 7" xfId="9433"/>
    <cellStyle name="Normal 24 5 2 2 8" xfId="9434"/>
    <cellStyle name="Normal 24 5 2 2 9" xfId="9435"/>
    <cellStyle name="Normal 24 5 2 3" xfId="9436"/>
    <cellStyle name="Normal 24 5 2 4" xfId="9437"/>
    <cellStyle name="Normal 24 5 2 5" xfId="9438"/>
    <cellStyle name="Normal 24 5 2 6" xfId="9439"/>
    <cellStyle name="Normal 24 5 2 7" xfId="9440"/>
    <cellStyle name="Normal 24 5 2 8" xfId="9441"/>
    <cellStyle name="Normal 24 5 2 9" xfId="9442"/>
    <cellStyle name="Normal 24 5 3" xfId="9443"/>
    <cellStyle name="Normal 24 5 3 10" xfId="9444"/>
    <cellStyle name="Normal 24 5 3 11" xfId="9445"/>
    <cellStyle name="Normal 24 5 3 12" xfId="9446"/>
    <cellStyle name="Normal 24 5 3 2" xfId="9447"/>
    <cellStyle name="Normal 24 5 3 3" xfId="9448"/>
    <cellStyle name="Normal 24 5 3 4" xfId="9449"/>
    <cellStyle name="Normal 24 5 3 5" xfId="9450"/>
    <cellStyle name="Normal 24 5 3 6" xfId="9451"/>
    <cellStyle name="Normal 24 5 3 7" xfId="9452"/>
    <cellStyle name="Normal 24 5 3 8" xfId="9453"/>
    <cellStyle name="Normal 24 5 3 9" xfId="9454"/>
    <cellStyle name="Normal 24 5 4" xfId="9455"/>
    <cellStyle name="Normal 24 5 5" xfId="9456"/>
    <cellStyle name="Normal 24 5 6" xfId="9457"/>
    <cellStyle name="Normal 24 5 7" xfId="9458"/>
    <cellStyle name="Normal 24 5 8" xfId="9459"/>
    <cellStyle name="Normal 24 5 9" xfId="9460"/>
    <cellStyle name="Normal 24 6" xfId="9461"/>
    <cellStyle name="Normal 24 6 2" xfId="9462"/>
    <cellStyle name="Normal 24 7" xfId="9463"/>
    <cellStyle name="Normal 24 7 10" xfId="9464"/>
    <cellStyle name="Normal 24 7 11" xfId="9465"/>
    <cellStyle name="Normal 24 7 12" xfId="9466"/>
    <cellStyle name="Normal 24 7 13" xfId="9467"/>
    <cellStyle name="Normal 24 7 14" xfId="9468"/>
    <cellStyle name="Normal 24 7 2" xfId="9469"/>
    <cellStyle name="Normal 24 7 2 10" xfId="9470"/>
    <cellStyle name="Normal 24 7 2 11" xfId="9471"/>
    <cellStyle name="Normal 24 7 2 12" xfId="9472"/>
    <cellStyle name="Normal 24 7 2 13" xfId="9473"/>
    <cellStyle name="Normal 24 7 2 2" xfId="9474"/>
    <cellStyle name="Normal 24 7 2 2 10" xfId="9475"/>
    <cellStyle name="Normal 24 7 2 2 11" xfId="9476"/>
    <cellStyle name="Normal 24 7 2 2 12" xfId="9477"/>
    <cellStyle name="Normal 24 7 2 2 2" xfId="9478"/>
    <cellStyle name="Normal 24 7 2 2 3" xfId="9479"/>
    <cellStyle name="Normal 24 7 2 2 4" xfId="9480"/>
    <cellStyle name="Normal 24 7 2 2 5" xfId="9481"/>
    <cellStyle name="Normal 24 7 2 2 6" xfId="9482"/>
    <cellStyle name="Normal 24 7 2 2 7" xfId="9483"/>
    <cellStyle name="Normal 24 7 2 2 8" xfId="9484"/>
    <cellStyle name="Normal 24 7 2 2 9" xfId="9485"/>
    <cellStyle name="Normal 24 7 2 3" xfId="9486"/>
    <cellStyle name="Normal 24 7 2 4" xfId="9487"/>
    <cellStyle name="Normal 24 7 2 5" xfId="9488"/>
    <cellStyle name="Normal 24 7 2 6" xfId="9489"/>
    <cellStyle name="Normal 24 7 2 7" xfId="9490"/>
    <cellStyle name="Normal 24 7 2 8" xfId="9491"/>
    <cellStyle name="Normal 24 7 2 9" xfId="9492"/>
    <cellStyle name="Normal 24 7 3" xfId="9493"/>
    <cellStyle name="Normal 24 7 3 10" xfId="9494"/>
    <cellStyle name="Normal 24 7 3 11" xfId="9495"/>
    <cellStyle name="Normal 24 7 3 12" xfId="9496"/>
    <cellStyle name="Normal 24 7 3 2" xfId="9497"/>
    <cellStyle name="Normal 24 7 3 3" xfId="9498"/>
    <cellStyle name="Normal 24 7 3 4" xfId="9499"/>
    <cellStyle name="Normal 24 7 3 5" xfId="9500"/>
    <cellStyle name="Normal 24 7 3 6" xfId="9501"/>
    <cellStyle name="Normal 24 7 3 7" xfId="9502"/>
    <cellStyle name="Normal 24 7 3 8" xfId="9503"/>
    <cellStyle name="Normal 24 7 3 9" xfId="9504"/>
    <cellStyle name="Normal 24 7 4" xfId="9505"/>
    <cellStyle name="Normal 24 7 5" xfId="9506"/>
    <cellStyle name="Normal 24 7 6" xfId="9507"/>
    <cellStyle name="Normal 24 7 7" xfId="9508"/>
    <cellStyle name="Normal 24 7 8" xfId="9509"/>
    <cellStyle name="Normal 24 7 9" xfId="9510"/>
    <cellStyle name="Normal 24 8" xfId="9511"/>
    <cellStyle name="Normal 24 8 10" xfId="9512"/>
    <cellStyle name="Normal 24 8 11" xfId="9513"/>
    <cellStyle name="Normal 24 8 12" xfId="9514"/>
    <cellStyle name="Normal 24 8 13" xfId="9515"/>
    <cellStyle name="Normal 24 8 14" xfId="9516"/>
    <cellStyle name="Normal 24 8 2" xfId="9517"/>
    <cellStyle name="Normal 24 8 2 10" xfId="9518"/>
    <cellStyle name="Normal 24 8 2 11" xfId="9519"/>
    <cellStyle name="Normal 24 8 2 12" xfId="9520"/>
    <cellStyle name="Normal 24 8 2 13" xfId="9521"/>
    <cellStyle name="Normal 24 8 2 2" xfId="9522"/>
    <cellStyle name="Normal 24 8 2 2 10" xfId="9523"/>
    <cellStyle name="Normal 24 8 2 2 11" xfId="9524"/>
    <cellStyle name="Normal 24 8 2 2 12" xfId="9525"/>
    <cellStyle name="Normal 24 8 2 2 2" xfId="9526"/>
    <cellStyle name="Normal 24 8 2 2 3" xfId="9527"/>
    <cellStyle name="Normal 24 8 2 2 4" xfId="9528"/>
    <cellStyle name="Normal 24 8 2 2 5" xfId="9529"/>
    <cellStyle name="Normal 24 8 2 2 6" xfId="9530"/>
    <cellStyle name="Normal 24 8 2 2 7" xfId="9531"/>
    <cellStyle name="Normal 24 8 2 2 8" xfId="9532"/>
    <cellStyle name="Normal 24 8 2 2 9" xfId="9533"/>
    <cellStyle name="Normal 24 8 2 3" xfId="9534"/>
    <cellStyle name="Normal 24 8 2 4" xfId="9535"/>
    <cellStyle name="Normal 24 8 2 5" xfId="9536"/>
    <cellStyle name="Normal 24 8 2 6" xfId="9537"/>
    <cellStyle name="Normal 24 8 2 7" xfId="9538"/>
    <cellStyle name="Normal 24 8 2 8" xfId="9539"/>
    <cellStyle name="Normal 24 8 2 9" xfId="9540"/>
    <cellStyle name="Normal 24 8 3" xfId="9541"/>
    <cellStyle name="Normal 24 8 3 10" xfId="9542"/>
    <cellStyle name="Normal 24 8 3 11" xfId="9543"/>
    <cellStyle name="Normal 24 8 3 12" xfId="9544"/>
    <cellStyle name="Normal 24 8 3 2" xfId="9545"/>
    <cellStyle name="Normal 24 8 3 3" xfId="9546"/>
    <cellStyle name="Normal 24 8 3 4" xfId="9547"/>
    <cellStyle name="Normal 24 8 3 5" xfId="9548"/>
    <cellStyle name="Normal 24 8 3 6" xfId="9549"/>
    <cellStyle name="Normal 24 8 3 7" xfId="9550"/>
    <cellStyle name="Normal 24 8 3 8" xfId="9551"/>
    <cellStyle name="Normal 24 8 3 9" xfId="9552"/>
    <cellStyle name="Normal 24 8 4" xfId="9553"/>
    <cellStyle name="Normal 24 8 5" xfId="9554"/>
    <cellStyle name="Normal 24 8 6" xfId="9555"/>
    <cellStyle name="Normal 24 8 7" xfId="9556"/>
    <cellStyle name="Normal 24 8 8" xfId="9557"/>
    <cellStyle name="Normal 24 8 9" xfId="9558"/>
    <cellStyle name="Normal 24 9" xfId="9559"/>
    <cellStyle name="Normal 24 9 10" xfId="9560"/>
    <cellStyle name="Normal 24 9 11" xfId="9561"/>
    <cellStyle name="Normal 24 9 12" xfId="9562"/>
    <cellStyle name="Normal 24 9 13" xfId="9563"/>
    <cellStyle name="Normal 24 9 14" xfId="9564"/>
    <cellStyle name="Normal 24 9 2" xfId="9565"/>
    <cellStyle name="Normal 24 9 2 10" xfId="9566"/>
    <cellStyle name="Normal 24 9 2 11" xfId="9567"/>
    <cellStyle name="Normal 24 9 2 12" xfId="9568"/>
    <cellStyle name="Normal 24 9 2 13" xfId="9569"/>
    <cellStyle name="Normal 24 9 2 2" xfId="9570"/>
    <cellStyle name="Normal 24 9 2 2 10" xfId="9571"/>
    <cellStyle name="Normal 24 9 2 2 11" xfId="9572"/>
    <cellStyle name="Normal 24 9 2 2 12" xfId="9573"/>
    <cellStyle name="Normal 24 9 2 2 2" xfId="9574"/>
    <cellStyle name="Normal 24 9 2 2 3" xfId="9575"/>
    <cellStyle name="Normal 24 9 2 2 4" xfId="9576"/>
    <cellStyle name="Normal 24 9 2 2 5" xfId="9577"/>
    <cellStyle name="Normal 24 9 2 2 6" xfId="9578"/>
    <cellStyle name="Normal 24 9 2 2 7" xfId="9579"/>
    <cellStyle name="Normal 24 9 2 2 8" xfId="9580"/>
    <cellStyle name="Normal 24 9 2 2 9" xfId="9581"/>
    <cellStyle name="Normal 24 9 2 3" xfId="9582"/>
    <cellStyle name="Normal 24 9 2 4" xfId="9583"/>
    <cellStyle name="Normal 24 9 2 5" xfId="9584"/>
    <cellStyle name="Normal 24 9 2 6" xfId="9585"/>
    <cellStyle name="Normal 24 9 2 7" xfId="9586"/>
    <cellStyle name="Normal 24 9 2 8" xfId="9587"/>
    <cellStyle name="Normal 24 9 2 9" xfId="9588"/>
    <cellStyle name="Normal 24 9 3" xfId="9589"/>
    <cellStyle name="Normal 24 9 3 10" xfId="9590"/>
    <cellStyle name="Normal 24 9 3 11" xfId="9591"/>
    <cellStyle name="Normal 24 9 3 12" xfId="9592"/>
    <cellStyle name="Normal 24 9 3 2" xfId="9593"/>
    <cellStyle name="Normal 24 9 3 3" xfId="9594"/>
    <cellStyle name="Normal 24 9 3 4" xfId="9595"/>
    <cellStyle name="Normal 24 9 3 5" xfId="9596"/>
    <cellStyle name="Normal 24 9 3 6" xfId="9597"/>
    <cellStyle name="Normal 24 9 3 7" xfId="9598"/>
    <cellStyle name="Normal 24 9 3 8" xfId="9599"/>
    <cellStyle name="Normal 24 9 3 9" xfId="9600"/>
    <cellStyle name="Normal 24 9 4" xfId="9601"/>
    <cellStyle name="Normal 24 9 5" xfId="9602"/>
    <cellStyle name="Normal 24 9 6" xfId="9603"/>
    <cellStyle name="Normal 24 9 7" xfId="9604"/>
    <cellStyle name="Normal 24 9 8" xfId="9605"/>
    <cellStyle name="Normal 24 9 9" xfId="9606"/>
    <cellStyle name="Normal 25" xfId="9607"/>
    <cellStyle name="Normal 25 10" xfId="9608"/>
    <cellStyle name="Normal 25 10 10" xfId="9609"/>
    <cellStyle name="Normal 25 10 11" xfId="9610"/>
    <cellStyle name="Normal 25 10 12" xfId="9611"/>
    <cellStyle name="Normal 25 10 13" xfId="9612"/>
    <cellStyle name="Normal 25 10 14" xfId="9613"/>
    <cellStyle name="Normal 25 10 2" xfId="9614"/>
    <cellStyle name="Normal 25 10 2 10" xfId="9615"/>
    <cellStyle name="Normal 25 10 2 11" xfId="9616"/>
    <cellStyle name="Normal 25 10 2 12" xfId="9617"/>
    <cellStyle name="Normal 25 10 2 13" xfId="9618"/>
    <cellStyle name="Normal 25 10 2 2" xfId="9619"/>
    <cellStyle name="Normal 25 10 2 2 10" xfId="9620"/>
    <cellStyle name="Normal 25 10 2 2 11" xfId="9621"/>
    <cellStyle name="Normal 25 10 2 2 12" xfId="9622"/>
    <cellStyle name="Normal 25 10 2 2 2" xfId="9623"/>
    <cellStyle name="Normal 25 10 2 2 3" xfId="9624"/>
    <cellStyle name="Normal 25 10 2 2 4" xfId="9625"/>
    <cellStyle name="Normal 25 10 2 2 5" xfId="9626"/>
    <cellStyle name="Normal 25 10 2 2 6" xfId="9627"/>
    <cellStyle name="Normal 25 10 2 2 7" xfId="9628"/>
    <cellStyle name="Normal 25 10 2 2 8" xfId="9629"/>
    <cellStyle name="Normal 25 10 2 2 9" xfId="9630"/>
    <cellStyle name="Normal 25 10 2 3" xfId="9631"/>
    <cellStyle name="Normal 25 10 2 4" xfId="9632"/>
    <cellStyle name="Normal 25 10 2 5" xfId="9633"/>
    <cellStyle name="Normal 25 10 2 6" xfId="9634"/>
    <cellStyle name="Normal 25 10 2 7" xfId="9635"/>
    <cellStyle name="Normal 25 10 2 8" xfId="9636"/>
    <cellStyle name="Normal 25 10 2 9" xfId="9637"/>
    <cellStyle name="Normal 25 10 3" xfId="9638"/>
    <cellStyle name="Normal 25 10 3 10" xfId="9639"/>
    <cellStyle name="Normal 25 10 3 11" xfId="9640"/>
    <cellStyle name="Normal 25 10 3 12" xfId="9641"/>
    <cellStyle name="Normal 25 10 3 2" xfId="9642"/>
    <cellStyle name="Normal 25 10 3 3" xfId="9643"/>
    <cellStyle name="Normal 25 10 3 4" xfId="9644"/>
    <cellStyle name="Normal 25 10 3 5" xfId="9645"/>
    <cellStyle name="Normal 25 10 3 6" xfId="9646"/>
    <cellStyle name="Normal 25 10 3 7" xfId="9647"/>
    <cellStyle name="Normal 25 10 3 8" xfId="9648"/>
    <cellStyle name="Normal 25 10 3 9" xfId="9649"/>
    <cellStyle name="Normal 25 10 4" xfId="9650"/>
    <cellStyle name="Normal 25 10 5" xfId="9651"/>
    <cellStyle name="Normal 25 10 6" xfId="9652"/>
    <cellStyle name="Normal 25 10 7" xfId="9653"/>
    <cellStyle name="Normal 25 10 8" xfId="9654"/>
    <cellStyle name="Normal 25 10 9" xfId="9655"/>
    <cellStyle name="Normal 25 11" xfId="9656"/>
    <cellStyle name="Normal 25 11 10" xfId="9657"/>
    <cellStyle name="Normal 25 11 11" xfId="9658"/>
    <cellStyle name="Normal 25 11 12" xfId="9659"/>
    <cellStyle name="Normal 25 11 13" xfId="9660"/>
    <cellStyle name="Normal 25 11 14" xfId="9661"/>
    <cellStyle name="Normal 25 11 2" xfId="9662"/>
    <cellStyle name="Normal 25 11 2 10" xfId="9663"/>
    <cellStyle name="Normal 25 11 2 11" xfId="9664"/>
    <cellStyle name="Normal 25 11 2 12" xfId="9665"/>
    <cellStyle name="Normal 25 11 2 13" xfId="9666"/>
    <cellStyle name="Normal 25 11 2 2" xfId="9667"/>
    <cellStyle name="Normal 25 11 2 2 10" xfId="9668"/>
    <cellStyle name="Normal 25 11 2 2 11" xfId="9669"/>
    <cellStyle name="Normal 25 11 2 2 12" xfId="9670"/>
    <cellStyle name="Normal 25 11 2 2 2" xfId="9671"/>
    <cellStyle name="Normal 25 11 2 2 3" xfId="9672"/>
    <cellStyle name="Normal 25 11 2 2 4" xfId="9673"/>
    <cellStyle name="Normal 25 11 2 2 5" xfId="9674"/>
    <cellStyle name="Normal 25 11 2 2 6" xfId="9675"/>
    <cellStyle name="Normal 25 11 2 2 7" xfId="9676"/>
    <cellStyle name="Normal 25 11 2 2 8" xfId="9677"/>
    <cellStyle name="Normal 25 11 2 2 9" xfId="9678"/>
    <cellStyle name="Normal 25 11 2 3" xfId="9679"/>
    <cellStyle name="Normal 25 11 2 4" xfId="9680"/>
    <cellStyle name="Normal 25 11 2 5" xfId="9681"/>
    <cellStyle name="Normal 25 11 2 6" xfId="9682"/>
    <cellStyle name="Normal 25 11 2 7" xfId="9683"/>
    <cellStyle name="Normal 25 11 2 8" xfId="9684"/>
    <cellStyle name="Normal 25 11 2 9" xfId="9685"/>
    <cellStyle name="Normal 25 11 3" xfId="9686"/>
    <cellStyle name="Normal 25 11 3 10" xfId="9687"/>
    <cellStyle name="Normal 25 11 3 11" xfId="9688"/>
    <cellStyle name="Normal 25 11 3 12" xfId="9689"/>
    <cellStyle name="Normal 25 11 3 2" xfId="9690"/>
    <cellStyle name="Normal 25 11 3 3" xfId="9691"/>
    <cellStyle name="Normal 25 11 3 4" xfId="9692"/>
    <cellStyle name="Normal 25 11 3 5" xfId="9693"/>
    <cellStyle name="Normal 25 11 3 6" xfId="9694"/>
    <cellStyle name="Normal 25 11 3 7" xfId="9695"/>
    <cellStyle name="Normal 25 11 3 8" xfId="9696"/>
    <cellStyle name="Normal 25 11 3 9" xfId="9697"/>
    <cellStyle name="Normal 25 11 4" xfId="9698"/>
    <cellStyle name="Normal 25 11 5" xfId="9699"/>
    <cellStyle name="Normal 25 11 6" xfId="9700"/>
    <cellStyle name="Normal 25 11 7" xfId="9701"/>
    <cellStyle name="Normal 25 11 8" xfId="9702"/>
    <cellStyle name="Normal 25 11 9" xfId="9703"/>
    <cellStyle name="Normal 25 12" xfId="9704"/>
    <cellStyle name="Normal 25 12 10" xfId="9705"/>
    <cellStyle name="Normal 25 12 11" xfId="9706"/>
    <cellStyle name="Normal 25 12 12" xfId="9707"/>
    <cellStyle name="Normal 25 12 13" xfId="9708"/>
    <cellStyle name="Normal 25 12 2" xfId="9709"/>
    <cellStyle name="Normal 25 12 2 10" xfId="9710"/>
    <cellStyle name="Normal 25 12 2 11" xfId="9711"/>
    <cellStyle name="Normal 25 12 2 12" xfId="9712"/>
    <cellStyle name="Normal 25 12 2 2" xfId="9713"/>
    <cellStyle name="Normal 25 12 2 3" xfId="9714"/>
    <cellStyle name="Normal 25 12 2 4" xfId="9715"/>
    <cellStyle name="Normal 25 12 2 5" xfId="9716"/>
    <cellStyle name="Normal 25 12 2 6" xfId="9717"/>
    <cellStyle name="Normal 25 12 2 7" xfId="9718"/>
    <cellStyle name="Normal 25 12 2 8" xfId="9719"/>
    <cellStyle name="Normal 25 12 2 9" xfId="9720"/>
    <cellStyle name="Normal 25 12 3" xfId="9721"/>
    <cellStyle name="Normal 25 12 4" xfId="9722"/>
    <cellStyle name="Normal 25 12 5" xfId="9723"/>
    <cellStyle name="Normal 25 12 6" xfId="9724"/>
    <cellStyle name="Normal 25 12 7" xfId="9725"/>
    <cellStyle name="Normal 25 12 8" xfId="9726"/>
    <cellStyle name="Normal 25 12 9" xfId="9727"/>
    <cellStyle name="Normal 25 13" xfId="9728"/>
    <cellStyle name="Normal 25 13 10" xfId="9729"/>
    <cellStyle name="Normal 25 13 11" xfId="9730"/>
    <cellStyle name="Normal 25 13 12" xfId="9731"/>
    <cellStyle name="Normal 25 13 13" xfId="9732"/>
    <cellStyle name="Normal 25 13 2" xfId="9733"/>
    <cellStyle name="Normal 25 13 2 10" xfId="9734"/>
    <cellStyle name="Normal 25 13 2 11" xfId="9735"/>
    <cellStyle name="Normal 25 13 2 12" xfId="9736"/>
    <cellStyle name="Normal 25 13 2 2" xfId="9737"/>
    <cellStyle name="Normal 25 13 2 3" xfId="9738"/>
    <cellStyle name="Normal 25 13 2 4" xfId="9739"/>
    <cellStyle name="Normal 25 13 2 5" xfId="9740"/>
    <cellStyle name="Normal 25 13 2 6" xfId="9741"/>
    <cellStyle name="Normal 25 13 2 7" xfId="9742"/>
    <cellStyle name="Normal 25 13 2 8" xfId="9743"/>
    <cellStyle name="Normal 25 13 2 9" xfId="9744"/>
    <cellStyle name="Normal 25 13 3" xfId="9745"/>
    <cellStyle name="Normal 25 13 4" xfId="9746"/>
    <cellStyle name="Normal 25 13 5" xfId="9747"/>
    <cellStyle name="Normal 25 13 6" xfId="9748"/>
    <cellStyle name="Normal 25 13 7" xfId="9749"/>
    <cellStyle name="Normal 25 13 8" xfId="9750"/>
    <cellStyle name="Normal 25 13 9" xfId="9751"/>
    <cellStyle name="Normal 25 14" xfId="9752"/>
    <cellStyle name="Normal 25 14 10" xfId="9753"/>
    <cellStyle name="Normal 25 14 11" xfId="9754"/>
    <cellStyle name="Normal 25 14 12" xfId="9755"/>
    <cellStyle name="Normal 25 14 2" xfId="9756"/>
    <cellStyle name="Normal 25 14 3" xfId="9757"/>
    <cellStyle name="Normal 25 14 4" xfId="9758"/>
    <cellStyle name="Normal 25 14 5" xfId="9759"/>
    <cellStyle name="Normal 25 14 6" xfId="9760"/>
    <cellStyle name="Normal 25 14 7" xfId="9761"/>
    <cellStyle name="Normal 25 14 8" xfId="9762"/>
    <cellStyle name="Normal 25 14 9" xfId="9763"/>
    <cellStyle name="Normal 25 15" xfId="9764"/>
    <cellStyle name="Normal 25 16" xfId="9765"/>
    <cellStyle name="Normal 25 17" xfId="9766"/>
    <cellStyle name="Normal 25 18" xfId="9767"/>
    <cellStyle name="Normal 25 19" xfId="9768"/>
    <cellStyle name="Normal 25 2" xfId="9769"/>
    <cellStyle name="Normal 25 2 10" xfId="9770"/>
    <cellStyle name="Normal 25 2 10 10" xfId="9771"/>
    <cellStyle name="Normal 25 2 10 11" xfId="9772"/>
    <cellStyle name="Normal 25 2 10 12" xfId="9773"/>
    <cellStyle name="Normal 25 2 10 13" xfId="9774"/>
    <cellStyle name="Normal 25 2 10 14" xfId="9775"/>
    <cellStyle name="Normal 25 2 10 2" xfId="9776"/>
    <cellStyle name="Normal 25 2 10 2 10" xfId="9777"/>
    <cellStyle name="Normal 25 2 10 2 11" xfId="9778"/>
    <cellStyle name="Normal 25 2 10 2 12" xfId="9779"/>
    <cellStyle name="Normal 25 2 10 2 13" xfId="9780"/>
    <cellStyle name="Normal 25 2 10 2 2" xfId="9781"/>
    <cellStyle name="Normal 25 2 10 2 2 10" xfId="9782"/>
    <cellStyle name="Normal 25 2 10 2 2 11" xfId="9783"/>
    <cellStyle name="Normal 25 2 10 2 2 12" xfId="9784"/>
    <cellStyle name="Normal 25 2 10 2 2 2" xfId="9785"/>
    <cellStyle name="Normal 25 2 10 2 2 3" xfId="9786"/>
    <cellStyle name="Normal 25 2 10 2 2 4" xfId="9787"/>
    <cellStyle name="Normal 25 2 10 2 2 5" xfId="9788"/>
    <cellStyle name="Normal 25 2 10 2 2 6" xfId="9789"/>
    <cellStyle name="Normal 25 2 10 2 2 7" xfId="9790"/>
    <cellStyle name="Normal 25 2 10 2 2 8" xfId="9791"/>
    <cellStyle name="Normal 25 2 10 2 2 9" xfId="9792"/>
    <cellStyle name="Normal 25 2 10 2 3" xfId="9793"/>
    <cellStyle name="Normal 25 2 10 2 4" xfId="9794"/>
    <cellStyle name="Normal 25 2 10 2 5" xfId="9795"/>
    <cellStyle name="Normal 25 2 10 2 6" xfId="9796"/>
    <cellStyle name="Normal 25 2 10 2 7" xfId="9797"/>
    <cellStyle name="Normal 25 2 10 2 8" xfId="9798"/>
    <cellStyle name="Normal 25 2 10 2 9" xfId="9799"/>
    <cellStyle name="Normal 25 2 10 3" xfId="9800"/>
    <cellStyle name="Normal 25 2 10 3 10" xfId="9801"/>
    <cellStyle name="Normal 25 2 10 3 11" xfId="9802"/>
    <cellStyle name="Normal 25 2 10 3 12" xfId="9803"/>
    <cellStyle name="Normal 25 2 10 3 2" xfId="9804"/>
    <cellStyle name="Normal 25 2 10 3 3" xfId="9805"/>
    <cellStyle name="Normal 25 2 10 3 4" xfId="9806"/>
    <cellStyle name="Normal 25 2 10 3 5" xfId="9807"/>
    <cellStyle name="Normal 25 2 10 3 6" xfId="9808"/>
    <cellStyle name="Normal 25 2 10 3 7" xfId="9809"/>
    <cellStyle name="Normal 25 2 10 3 8" xfId="9810"/>
    <cellStyle name="Normal 25 2 10 3 9" xfId="9811"/>
    <cellStyle name="Normal 25 2 10 4" xfId="9812"/>
    <cellStyle name="Normal 25 2 10 5" xfId="9813"/>
    <cellStyle name="Normal 25 2 10 6" xfId="9814"/>
    <cellStyle name="Normal 25 2 10 7" xfId="9815"/>
    <cellStyle name="Normal 25 2 10 8" xfId="9816"/>
    <cellStyle name="Normal 25 2 10 9" xfId="9817"/>
    <cellStyle name="Normal 25 2 11" xfId="9818"/>
    <cellStyle name="Normal 25 2 11 10" xfId="9819"/>
    <cellStyle name="Normal 25 2 11 11" xfId="9820"/>
    <cellStyle name="Normal 25 2 11 12" xfId="9821"/>
    <cellStyle name="Normal 25 2 11 13" xfId="9822"/>
    <cellStyle name="Normal 25 2 11 2" xfId="9823"/>
    <cellStyle name="Normal 25 2 11 2 10" xfId="9824"/>
    <cellStyle name="Normal 25 2 11 2 11" xfId="9825"/>
    <cellStyle name="Normal 25 2 11 2 12" xfId="9826"/>
    <cellStyle name="Normal 25 2 11 2 2" xfId="9827"/>
    <cellStyle name="Normal 25 2 11 2 3" xfId="9828"/>
    <cellStyle name="Normal 25 2 11 2 4" xfId="9829"/>
    <cellStyle name="Normal 25 2 11 2 5" xfId="9830"/>
    <cellStyle name="Normal 25 2 11 2 6" xfId="9831"/>
    <cellStyle name="Normal 25 2 11 2 7" xfId="9832"/>
    <cellStyle name="Normal 25 2 11 2 8" xfId="9833"/>
    <cellStyle name="Normal 25 2 11 2 9" xfId="9834"/>
    <cellStyle name="Normal 25 2 11 3" xfId="9835"/>
    <cellStyle name="Normal 25 2 11 4" xfId="9836"/>
    <cellStyle name="Normal 25 2 11 5" xfId="9837"/>
    <cellStyle name="Normal 25 2 11 6" xfId="9838"/>
    <cellStyle name="Normal 25 2 11 7" xfId="9839"/>
    <cellStyle name="Normal 25 2 11 8" xfId="9840"/>
    <cellStyle name="Normal 25 2 11 9" xfId="9841"/>
    <cellStyle name="Normal 25 2 12" xfId="9842"/>
    <cellStyle name="Normal 25 2 12 10" xfId="9843"/>
    <cellStyle name="Normal 25 2 12 11" xfId="9844"/>
    <cellStyle name="Normal 25 2 12 12" xfId="9845"/>
    <cellStyle name="Normal 25 2 12 13" xfId="9846"/>
    <cellStyle name="Normal 25 2 12 2" xfId="9847"/>
    <cellStyle name="Normal 25 2 12 2 10" xfId="9848"/>
    <cellStyle name="Normal 25 2 12 2 11" xfId="9849"/>
    <cellStyle name="Normal 25 2 12 2 12" xfId="9850"/>
    <cellStyle name="Normal 25 2 12 2 2" xfId="9851"/>
    <cellStyle name="Normal 25 2 12 2 3" xfId="9852"/>
    <cellStyle name="Normal 25 2 12 2 4" xfId="9853"/>
    <cellStyle name="Normal 25 2 12 2 5" xfId="9854"/>
    <cellStyle name="Normal 25 2 12 2 6" xfId="9855"/>
    <cellStyle name="Normal 25 2 12 2 7" xfId="9856"/>
    <cellStyle name="Normal 25 2 12 2 8" xfId="9857"/>
    <cellStyle name="Normal 25 2 12 2 9" xfId="9858"/>
    <cellStyle name="Normal 25 2 12 3" xfId="9859"/>
    <cellStyle name="Normal 25 2 12 4" xfId="9860"/>
    <cellStyle name="Normal 25 2 12 5" xfId="9861"/>
    <cellStyle name="Normal 25 2 12 6" xfId="9862"/>
    <cellStyle name="Normal 25 2 12 7" xfId="9863"/>
    <cellStyle name="Normal 25 2 12 8" xfId="9864"/>
    <cellStyle name="Normal 25 2 12 9" xfId="9865"/>
    <cellStyle name="Normal 25 2 13" xfId="9866"/>
    <cellStyle name="Normal 25 2 13 10" xfId="9867"/>
    <cellStyle name="Normal 25 2 13 11" xfId="9868"/>
    <cellStyle name="Normal 25 2 13 12" xfId="9869"/>
    <cellStyle name="Normal 25 2 13 2" xfId="9870"/>
    <cellStyle name="Normal 25 2 13 3" xfId="9871"/>
    <cellStyle name="Normal 25 2 13 4" xfId="9872"/>
    <cellStyle name="Normal 25 2 13 5" xfId="9873"/>
    <cellStyle name="Normal 25 2 13 6" xfId="9874"/>
    <cellStyle name="Normal 25 2 13 7" xfId="9875"/>
    <cellStyle name="Normal 25 2 13 8" xfId="9876"/>
    <cellStyle name="Normal 25 2 13 9" xfId="9877"/>
    <cellStyle name="Normal 25 2 14" xfId="9878"/>
    <cellStyle name="Normal 25 2 15" xfId="9879"/>
    <cellStyle name="Normal 25 2 16" xfId="9880"/>
    <cellStyle name="Normal 25 2 17" xfId="9881"/>
    <cellStyle name="Normal 25 2 18" xfId="9882"/>
    <cellStyle name="Normal 25 2 19" xfId="9883"/>
    <cellStyle name="Normal 25 2 2" xfId="9884"/>
    <cellStyle name="Normal 25 2 2 10" xfId="9885"/>
    <cellStyle name="Normal 25 2 2 11" xfId="9886"/>
    <cellStyle name="Normal 25 2 2 12" xfId="9887"/>
    <cellStyle name="Normal 25 2 2 13" xfId="9888"/>
    <cellStyle name="Normal 25 2 2 14" xfId="9889"/>
    <cellStyle name="Normal 25 2 2 15" xfId="9890"/>
    <cellStyle name="Normal 25 2 2 16" xfId="9891"/>
    <cellStyle name="Normal 25 2 2 17" xfId="9892"/>
    <cellStyle name="Normal 25 2 2 2" xfId="9893"/>
    <cellStyle name="Normal 25 2 2 2 10" xfId="9894"/>
    <cellStyle name="Normal 25 2 2 2 11" xfId="9895"/>
    <cellStyle name="Normal 25 2 2 2 12" xfId="9896"/>
    <cellStyle name="Normal 25 2 2 2 13" xfId="9897"/>
    <cellStyle name="Normal 25 2 2 2 14" xfId="9898"/>
    <cellStyle name="Normal 25 2 2 2 2" xfId="9899"/>
    <cellStyle name="Normal 25 2 2 2 2 10" xfId="9900"/>
    <cellStyle name="Normal 25 2 2 2 2 11" xfId="9901"/>
    <cellStyle name="Normal 25 2 2 2 2 12" xfId="9902"/>
    <cellStyle name="Normal 25 2 2 2 2 13" xfId="9903"/>
    <cellStyle name="Normal 25 2 2 2 2 2" xfId="9904"/>
    <cellStyle name="Normal 25 2 2 2 2 2 10" xfId="9905"/>
    <cellStyle name="Normal 25 2 2 2 2 2 11" xfId="9906"/>
    <cellStyle name="Normal 25 2 2 2 2 2 12" xfId="9907"/>
    <cellStyle name="Normal 25 2 2 2 2 2 2" xfId="9908"/>
    <cellStyle name="Normal 25 2 2 2 2 2 3" xfId="9909"/>
    <cellStyle name="Normal 25 2 2 2 2 2 4" xfId="9910"/>
    <cellStyle name="Normal 25 2 2 2 2 2 5" xfId="9911"/>
    <cellStyle name="Normal 25 2 2 2 2 2 6" xfId="9912"/>
    <cellStyle name="Normal 25 2 2 2 2 2 7" xfId="9913"/>
    <cellStyle name="Normal 25 2 2 2 2 2 8" xfId="9914"/>
    <cellStyle name="Normal 25 2 2 2 2 2 9" xfId="9915"/>
    <cellStyle name="Normal 25 2 2 2 2 3" xfId="9916"/>
    <cellStyle name="Normal 25 2 2 2 2 4" xfId="9917"/>
    <cellStyle name="Normal 25 2 2 2 2 5" xfId="9918"/>
    <cellStyle name="Normal 25 2 2 2 2 6" xfId="9919"/>
    <cellStyle name="Normal 25 2 2 2 2 7" xfId="9920"/>
    <cellStyle name="Normal 25 2 2 2 2 8" xfId="9921"/>
    <cellStyle name="Normal 25 2 2 2 2 9" xfId="9922"/>
    <cellStyle name="Normal 25 2 2 2 3" xfId="9923"/>
    <cellStyle name="Normal 25 2 2 2 3 10" xfId="9924"/>
    <cellStyle name="Normal 25 2 2 2 3 11" xfId="9925"/>
    <cellStyle name="Normal 25 2 2 2 3 12" xfId="9926"/>
    <cellStyle name="Normal 25 2 2 2 3 2" xfId="9927"/>
    <cellStyle name="Normal 25 2 2 2 3 3" xfId="9928"/>
    <cellStyle name="Normal 25 2 2 2 3 4" xfId="9929"/>
    <cellStyle name="Normal 25 2 2 2 3 5" xfId="9930"/>
    <cellStyle name="Normal 25 2 2 2 3 6" xfId="9931"/>
    <cellStyle name="Normal 25 2 2 2 3 7" xfId="9932"/>
    <cellStyle name="Normal 25 2 2 2 3 8" xfId="9933"/>
    <cellStyle name="Normal 25 2 2 2 3 9" xfId="9934"/>
    <cellStyle name="Normal 25 2 2 2 4" xfId="9935"/>
    <cellStyle name="Normal 25 2 2 2 5" xfId="9936"/>
    <cellStyle name="Normal 25 2 2 2 6" xfId="9937"/>
    <cellStyle name="Normal 25 2 2 2 7" xfId="9938"/>
    <cellStyle name="Normal 25 2 2 2 8" xfId="9939"/>
    <cellStyle name="Normal 25 2 2 2 9" xfId="9940"/>
    <cellStyle name="Normal 25 2 2 3" xfId="9941"/>
    <cellStyle name="Normal 25 2 2 3 10" xfId="9942"/>
    <cellStyle name="Normal 25 2 2 3 11" xfId="9943"/>
    <cellStyle name="Normal 25 2 2 3 12" xfId="9944"/>
    <cellStyle name="Normal 25 2 2 3 13" xfId="9945"/>
    <cellStyle name="Normal 25 2 2 3 14" xfId="9946"/>
    <cellStyle name="Normal 25 2 2 3 2" xfId="9947"/>
    <cellStyle name="Normal 25 2 2 3 2 10" xfId="9948"/>
    <cellStyle name="Normal 25 2 2 3 2 11" xfId="9949"/>
    <cellStyle name="Normal 25 2 2 3 2 12" xfId="9950"/>
    <cellStyle name="Normal 25 2 2 3 2 13" xfId="9951"/>
    <cellStyle name="Normal 25 2 2 3 2 2" xfId="9952"/>
    <cellStyle name="Normal 25 2 2 3 2 2 10" xfId="9953"/>
    <cellStyle name="Normal 25 2 2 3 2 2 11" xfId="9954"/>
    <cellStyle name="Normal 25 2 2 3 2 2 12" xfId="9955"/>
    <cellStyle name="Normal 25 2 2 3 2 2 2" xfId="9956"/>
    <cellStyle name="Normal 25 2 2 3 2 2 3" xfId="9957"/>
    <cellStyle name="Normal 25 2 2 3 2 2 4" xfId="9958"/>
    <cellStyle name="Normal 25 2 2 3 2 2 5" xfId="9959"/>
    <cellStyle name="Normal 25 2 2 3 2 2 6" xfId="9960"/>
    <cellStyle name="Normal 25 2 2 3 2 2 7" xfId="9961"/>
    <cellStyle name="Normal 25 2 2 3 2 2 8" xfId="9962"/>
    <cellStyle name="Normal 25 2 2 3 2 2 9" xfId="9963"/>
    <cellStyle name="Normal 25 2 2 3 2 3" xfId="9964"/>
    <cellStyle name="Normal 25 2 2 3 2 4" xfId="9965"/>
    <cellStyle name="Normal 25 2 2 3 2 5" xfId="9966"/>
    <cellStyle name="Normal 25 2 2 3 2 6" xfId="9967"/>
    <cellStyle name="Normal 25 2 2 3 2 7" xfId="9968"/>
    <cellStyle name="Normal 25 2 2 3 2 8" xfId="9969"/>
    <cellStyle name="Normal 25 2 2 3 2 9" xfId="9970"/>
    <cellStyle name="Normal 25 2 2 3 3" xfId="9971"/>
    <cellStyle name="Normal 25 2 2 3 3 10" xfId="9972"/>
    <cellStyle name="Normal 25 2 2 3 3 11" xfId="9973"/>
    <cellStyle name="Normal 25 2 2 3 3 12" xfId="9974"/>
    <cellStyle name="Normal 25 2 2 3 3 2" xfId="9975"/>
    <cellStyle name="Normal 25 2 2 3 3 3" xfId="9976"/>
    <cellStyle name="Normal 25 2 2 3 3 4" xfId="9977"/>
    <cellStyle name="Normal 25 2 2 3 3 5" xfId="9978"/>
    <cellStyle name="Normal 25 2 2 3 3 6" xfId="9979"/>
    <cellStyle name="Normal 25 2 2 3 3 7" xfId="9980"/>
    <cellStyle name="Normal 25 2 2 3 3 8" xfId="9981"/>
    <cellStyle name="Normal 25 2 2 3 3 9" xfId="9982"/>
    <cellStyle name="Normal 25 2 2 3 4" xfId="9983"/>
    <cellStyle name="Normal 25 2 2 3 5" xfId="9984"/>
    <cellStyle name="Normal 25 2 2 3 6" xfId="9985"/>
    <cellStyle name="Normal 25 2 2 3 7" xfId="9986"/>
    <cellStyle name="Normal 25 2 2 3 8" xfId="9987"/>
    <cellStyle name="Normal 25 2 2 3 9" xfId="9988"/>
    <cellStyle name="Normal 25 2 2 4" xfId="9989"/>
    <cellStyle name="Normal 25 2 2 4 10" xfId="9990"/>
    <cellStyle name="Normal 25 2 2 4 11" xfId="9991"/>
    <cellStyle name="Normal 25 2 2 4 12" xfId="9992"/>
    <cellStyle name="Normal 25 2 2 4 13" xfId="9993"/>
    <cellStyle name="Normal 25 2 2 4 2" xfId="9994"/>
    <cellStyle name="Normal 25 2 2 4 2 10" xfId="9995"/>
    <cellStyle name="Normal 25 2 2 4 2 11" xfId="9996"/>
    <cellStyle name="Normal 25 2 2 4 2 12" xfId="9997"/>
    <cellStyle name="Normal 25 2 2 4 2 2" xfId="9998"/>
    <cellStyle name="Normal 25 2 2 4 2 3" xfId="9999"/>
    <cellStyle name="Normal 25 2 2 4 2 4" xfId="10000"/>
    <cellStyle name="Normal 25 2 2 4 2 5" xfId="10001"/>
    <cellStyle name="Normal 25 2 2 4 2 6" xfId="10002"/>
    <cellStyle name="Normal 25 2 2 4 2 7" xfId="10003"/>
    <cellStyle name="Normal 25 2 2 4 2 8" xfId="10004"/>
    <cellStyle name="Normal 25 2 2 4 2 9" xfId="10005"/>
    <cellStyle name="Normal 25 2 2 4 3" xfId="10006"/>
    <cellStyle name="Normal 25 2 2 4 4" xfId="10007"/>
    <cellStyle name="Normal 25 2 2 4 5" xfId="10008"/>
    <cellStyle name="Normal 25 2 2 4 6" xfId="10009"/>
    <cellStyle name="Normal 25 2 2 4 7" xfId="10010"/>
    <cellStyle name="Normal 25 2 2 4 8" xfId="10011"/>
    <cellStyle name="Normal 25 2 2 4 9" xfId="10012"/>
    <cellStyle name="Normal 25 2 2 5" xfId="10013"/>
    <cellStyle name="Normal 25 2 2 5 10" xfId="10014"/>
    <cellStyle name="Normal 25 2 2 5 11" xfId="10015"/>
    <cellStyle name="Normal 25 2 2 5 12" xfId="10016"/>
    <cellStyle name="Normal 25 2 2 5 13" xfId="10017"/>
    <cellStyle name="Normal 25 2 2 5 2" xfId="10018"/>
    <cellStyle name="Normal 25 2 2 5 2 10" xfId="10019"/>
    <cellStyle name="Normal 25 2 2 5 2 11" xfId="10020"/>
    <cellStyle name="Normal 25 2 2 5 2 12" xfId="10021"/>
    <cellStyle name="Normal 25 2 2 5 2 2" xfId="10022"/>
    <cellStyle name="Normal 25 2 2 5 2 3" xfId="10023"/>
    <cellStyle name="Normal 25 2 2 5 2 4" xfId="10024"/>
    <cellStyle name="Normal 25 2 2 5 2 5" xfId="10025"/>
    <cellStyle name="Normal 25 2 2 5 2 6" xfId="10026"/>
    <cellStyle name="Normal 25 2 2 5 2 7" xfId="10027"/>
    <cellStyle name="Normal 25 2 2 5 2 8" xfId="10028"/>
    <cellStyle name="Normal 25 2 2 5 2 9" xfId="10029"/>
    <cellStyle name="Normal 25 2 2 5 3" xfId="10030"/>
    <cellStyle name="Normal 25 2 2 5 4" xfId="10031"/>
    <cellStyle name="Normal 25 2 2 5 5" xfId="10032"/>
    <cellStyle name="Normal 25 2 2 5 6" xfId="10033"/>
    <cellStyle name="Normal 25 2 2 5 7" xfId="10034"/>
    <cellStyle name="Normal 25 2 2 5 8" xfId="10035"/>
    <cellStyle name="Normal 25 2 2 5 9" xfId="10036"/>
    <cellStyle name="Normal 25 2 2 6" xfId="10037"/>
    <cellStyle name="Normal 25 2 2 6 10" xfId="10038"/>
    <cellStyle name="Normal 25 2 2 6 11" xfId="10039"/>
    <cellStyle name="Normal 25 2 2 6 12" xfId="10040"/>
    <cellStyle name="Normal 25 2 2 6 2" xfId="10041"/>
    <cellStyle name="Normal 25 2 2 6 3" xfId="10042"/>
    <cellStyle name="Normal 25 2 2 6 4" xfId="10043"/>
    <cellStyle name="Normal 25 2 2 6 5" xfId="10044"/>
    <cellStyle name="Normal 25 2 2 6 6" xfId="10045"/>
    <cellStyle name="Normal 25 2 2 6 7" xfId="10046"/>
    <cellStyle name="Normal 25 2 2 6 8" xfId="10047"/>
    <cellStyle name="Normal 25 2 2 6 9" xfId="10048"/>
    <cellStyle name="Normal 25 2 2 7" xfId="10049"/>
    <cellStyle name="Normal 25 2 2 8" xfId="10050"/>
    <cellStyle name="Normal 25 2 2 9" xfId="10051"/>
    <cellStyle name="Normal 25 2 20" xfId="10052"/>
    <cellStyle name="Normal 25 2 21" xfId="10053"/>
    <cellStyle name="Normal 25 2 22" xfId="10054"/>
    <cellStyle name="Normal 25 2 23" xfId="10055"/>
    <cellStyle name="Normal 25 2 24" xfId="10056"/>
    <cellStyle name="Normal 25 2 25" xfId="10057"/>
    <cellStyle name="Normal 25 2 3" xfId="10058"/>
    <cellStyle name="Normal 25 2 3 10" xfId="10059"/>
    <cellStyle name="Normal 25 2 3 11" xfId="10060"/>
    <cellStyle name="Normal 25 2 3 12" xfId="10061"/>
    <cellStyle name="Normal 25 2 3 13" xfId="10062"/>
    <cellStyle name="Normal 25 2 3 14" xfId="10063"/>
    <cellStyle name="Normal 25 2 3 2" xfId="10064"/>
    <cellStyle name="Normal 25 2 3 2 10" xfId="10065"/>
    <cellStyle name="Normal 25 2 3 2 11" xfId="10066"/>
    <cellStyle name="Normal 25 2 3 2 12" xfId="10067"/>
    <cellStyle name="Normal 25 2 3 2 13" xfId="10068"/>
    <cellStyle name="Normal 25 2 3 2 2" xfId="10069"/>
    <cellStyle name="Normal 25 2 3 2 2 10" xfId="10070"/>
    <cellStyle name="Normal 25 2 3 2 2 11" xfId="10071"/>
    <cellStyle name="Normal 25 2 3 2 2 12" xfId="10072"/>
    <cellStyle name="Normal 25 2 3 2 2 2" xfId="10073"/>
    <cellStyle name="Normal 25 2 3 2 2 3" xfId="10074"/>
    <cellStyle name="Normal 25 2 3 2 2 4" xfId="10075"/>
    <cellStyle name="Normal 25 2 3 2 2 5" xfId="10076"/>
    <cellStyle name="Normal 25 2 3 2 2 6" xfId="10077"/>
    <cellStyle name="Normal 25 2 3 2 2 7" xfId="10078"/>
    <cellStyle name="Normal 25 2 3 2 2 8" xfId="10079"/>
    <cellStyle name="Normal 25 2 3 2 2 9" xfId="10080"/>
    <cellStyle name="Normal 25 2 3 2 3" xfId="10081"/>
    <cellStyle name="Normal 25 2 3 2 4" xfId="10082"/>
    <cellStyle name="Normal 25 2 3 2 5" xfId="10083"/>
    <cellStyle name="Normal 25 2 3 2 6" xfId="10084"/>
    <cellStyle name="Normal 25 2 3 2 7" xfId="10085"/>
    <cellStyle name="Normal 25 2 3 2 8" xfId="10086"/>
    <cellStyle name="Normal 25 2 3 2 9" xfId="10087"/>
    <cellStyle name="Normal 25 2 3 3" xfId="10088"/>
    <cellStyle name="Normal 25 2 3 3 10" xfId="10089"/>
    <cellStyle name="Normal 25 2 3 3 11" xfId="10090"/>
    <cellStyle name="Normal 25 2 3 3 12" xfId="10091"/>
    <cellStyle name="Normal 25 2 3 3 2" xfId="10092"/>
    <cellStyle name="Normal 25 2 3 3 3" xfId="10093"/>
    <cellStyle name="Normal 25 2 3 3 4" xfId="10094"/>
    <cellStyle name="Normal 25 2 3 3 5" xfId="10095"/>
    <cellStyle name="Normal 25 2 3 3 6" xfId="10096"/>
    <cellStyle name="Normal 25 2 3 3 7" xfId="10097"/>
    <cellStyle name="Normal 25 2 3 3 8" xfId="10098"/>
    <cellStyle name="Normal 25 2 3 3 9" xfId="10099"/>
    <cellStyle name="Normal 25 2 3 4" xfId="10100"/>
    <cellStyle name="Normal 25 2 3 5" xfId="10101"/>
    <cellStyle name="Normal 25 2 3 6" xfId="10102"/>
    <cellStyle name="Normal 25 2 3 7" xfId="10103"/>
    <cellStyle name="Normal 25 2 3 8" xfId="10104"/>
    <cellStyle name="Normal 25 2 3 9" xfId="10105"/>
    <cellStyle name="Normal 25 2 4" xfId="10106"/>
    <cellStyle name="Normal 25 2 4 10" xfId="10107"/>
    <cellStyle name="Normal 25 2 4 11" xfId="10108"/>
    <cellStyle name="Normal 25 2 4 12" xfId="10109"/>
    <cellStyle name="Normal 25 2 4 13" xfId="10110"/>
    <cellStyle name="Normal 25 2 4 14" xfId="10111"/>
    <cellStyle name="Normal 25 2 4 2" xfId="10112"/>
    <cellStyle name="Normal 25 2 4 2 10" xfId="10113"/>
    <cellStyle name="Normal 25 2 4 2 11" xfId="10114"/>
    <cellStyle name="Normal 25 2 4 2 12" xfId="10115"/>
    <cellStyle name="Normal 25 2 4 2 13" xfId="10116"/>
    <cellStyle name="Normal 25 2 4 2 2" xfId="10117"/>
    <cellStyle name="Normal 25 2 4 2 2 10" xfId="10118"/>
    <cellStyle name="Normal 25 2 4 2 2 11" xfId="10119"/>
    <cellStyle name="Normal 25 2 4 2 2 12" xfId="10120"/>
    <cellStyle name="Normal 25 2 4 2 2 2" xfId="10121"/>
    <cellStyle name="Normal 25 2 4 2 2 3" xfId="10122"/>
    <cellStyle name="Normal 25 2 4 2 2 4" xfId="10123"/>
    <cellStyle name="Normal 25 2 4 2 2 5" xfId="10124"/>
    <cellStyle name="Normal 25 2 4 2 2 6" xfId="10125"/>
    <cellStyle name="Normal 25 2 4 2 2 7" xfId="10126"/>
    <cellStyle name="Normal 25 2 4 2 2 8" xfId="10127"/>
    <cellStyle name="Normal 25 2 4 2 2 9" xfId="10128"/>
    <cellStyle name="Normal 25 2 4 2 3" xfId="10129"/>
    <cellStyle name="Normal 25 2 4 2 4" xfId="10130"/>
    <cellStyle name="Normal 25 2 4 2 5" xfId="10131"/>
    <cellStyle name="Normal 25 2 4 2 6" xfId="10132"/>
    <cellStyle name="Normal 25 2 4 2 7" xfId="10133"/>
    <cellStyle name="Normal 25 2 4 2 8" xfId="10134"/>
    <cellStyle name="Normal 25 2 4 2 9" xfId="10135"/>
    <cellStyle name="Normal 25 2 4 3" xfId="10136"/>
    <cellStyle name="Normal 25 2 4 3 10" xfId="10137"/>
    <cellStyle name="Normal 25 2 4 3 11" xfId="10138"/>
    <cellStyle name="Normal 25 2 4 3 12" xfId="10139"/>
    <cellStyle name="Normal 25 2 4 3 2" xfId="10140"/>
    <cellStyle name="Normal 25 2 4 3 3" xfId="10141"/>
    <cellStyle name="Normal 25 2 4 3 4" xfId="10142"/>
    <cellStyle name="Normal 25 2 4 3 5" xfId="10143"/>
    <cellStyle name="Normal 25 2 4 3 6" xfId="10144"/>
    <cellStyle name="Normal 25 2 4 3 7" xfId="10145"/>
    <cellStyle name="Normal 25 2 4 3 8" xfId="10146"/>
    <cellStyle name="Normal 25 2 4 3 9" xfId="10147"/>
    <cellStyle name="Normal 25 2 4 4" xfId="10148"/>
    <cellStyle name="Normal 25 2 4 5" xfId="10149"/>
    <cellStyle name="Normal 25 2 4 6" xfId="10150"/>
    <cellStyle name="Normal 25 2 4 7" xfId="10151"/>
    <cellStyle name="Normal 25 2 4 8" xfId="10152"/>
    <cellStyle name="Normal 25 2 4 9" xfId="10153"/>
    <cellStyle name="Normal 25 2 5" xfId="10154"/>
    <cellStyle name="Normal 25 2 5 2" xfId="10155"/>
    <cellStyle name="Normal 25 2 6" xfId="10156"/>
    <cellStyle name="Normal 25 2 6 10" xfId="10157"/>
    <cellStyle name="Normal 25 2 6 11" xfId="10158"/>
    <cellStyle name="Normal 25 2 6 12" xfId="10159"/>
    <cellStyle name="Normal 25 2 6 13" xfId="10160"/>
    <cellStyle name="Normal 25 2 6 14" xfId="10161"/>
    <cellStyle name="Normal 25 2 6 2" xfId="10162"/>
    <cellStyle name="Normal 25 2 6 2 10" xfId="10163"/>
    <cellStyle name="Normal 25 2 6 2 11" xfId="10164"/>
    <cellStyle name="Normal 25 2 6 2 12" xfId="10165"/>
    <cellStyle name="Normal 25 2 6 2 13" xfId="10166"/>
    <cellStyle name="Normal 25 2 6 2 2" xfId="10167"/>
    <cellStyle name="Normal 25 2 6 2 2 10" xfId="10168"/>
    <cellStyle name="Normal 25 2 6 2 2 11" xfId="10169"/>
    <cellStyle name="Normal 25 2 6 2 2 12" xfId="10170"/>
    <cellStyle name="Normal 25 2 6 2 2 2" xfId="10171"/>
    <cellStyle name="Normal 25 2 6 2 2 3" xfId="10172"/>
    <cellStyle name="Normal 25 2 6 2 2 4" xfId="10173"/>
    <cellStyle name="Normal 25 2 6 2 2 5" xfId="10174"/>
    <cellStyle name="Normal 25 2 6 2 2 6" xfId="10175"/>
    <cellStyle name="Normal 25 2 6 2 2 7" xfId="10176"/>
    <cellStyle name="Normal 25 2 6 2 2 8" xfId="10177"/>
    <cellStyle name="Normal 25 2 6 2 2 9" xfId="10178"/>
    <cellStyle name="Normal 25 2 6 2 3" xfId="10179"/>
    <cellStyle name="Normal 25 2 6 2 4" xfId="10180"/>
    <cellStyle name="Normal 25 2 6 2 5" xfId="10181"/>
    <cellStyle name="Normal 25 2 6 2 6" xfId="10182"/>
    <cellStyle name="Normal 25 2 6 2 7" xfId="10183"/>
    <cellStyle name="Normal 25 2 6 2 8" xfId="10184"/>
    <cellStyle name="Normal 25 2 6 2 9" xfId="10185"/>
    <cellStyle name="Normal 25 2 6 3" xfId="10186"/>
    <cellStyle name="Normal 25 2 6 3 10" xfId="10187"/>
    <cellStyle name="Normal 25 2 6 3 11" xfId="10188"/>
    <cellStyle name="Normal 25 2 6 3 12" xfId="10189"/>
    <cellStyle name="Normal 25 2 6 3 2" xfId="10190"/>
    <cellStyle name="Normal 25 2 6 3 3" xfId="10191"/>
    <cellStyle name="Normal 25 2 6 3 4" xfId="10192"/>
    <cellStyle name="Normal 25 2 6 3 5" xfId="10193"/>
    <cellStyle name="Normal 25 2 6 3 6" xfId="10194"/>
    <cellStyle name="Normal 25 2 6 3 7" xfId="10195"/>
    <cellStyle name="Normal 25 2 6 3 8" xfId="10196"/>
    <cellStyle name="Normal 25 2 6 3 9" xfId="10197"/>
    <cellStyle name="Normal 25 2 6 4" xfId="10198"/>
    <cellStyle name="Normal 25 2 6 5" xfId="10199"/>
    <cellStyle name="Normal 25 2 6 6" xfId="10200"/>
    <cellStyle name="Normal 25 2 6 7" xfId="10201"/>
    <cellStyle name="Normal 25 2 6 8" xfId="10202"/>
    <cellStyle name="Normal 25 2 6 9" xfId="10203"/>
    <cellStyle name="Normal 25 2 7" xfId="10204"/>
    <cellStyle name="Normal 25 2 7 10" xfId="10205"/>
    <cellStyle name="Normal 25 2 7 11" xfId="10206"/>
    <cellStyle name="Normal 25 2 7 12" xfId="10207"/>
    <cellStyle name="Normal 25 2 7 13" xfId="10208"/>
    <cellStyle name="Normal 25 2 7 14" xfId="10209"/>
    <cellStyle name="Normal 25 2 7 2" xfId="10210"/>
    <cellStyle name="Normal 25 2 7 2 10" xfId="10211"/>
    <cellStyle name="Normal 25 2 7 2 11" xfId="10212"/>
    <cellStyle name="Normal 25 2 7 2 12" xfId="10213"/>
    <cellStyle name="Normal 25 2 7 2 13" xfId="10214"/>
    <cellStyle name="Normal 25 2 7 2 2" xfId="10215"/>
    <cellStyle name="Normal 25 2 7 2 2 10" xfId="10216"/>
    <cellStyle name="Normal 25 2 7 2 2 11" xfId="10217"/>
    <cellStyle name="Normal 25 2 7 2 2 12" xfId="10218"/>
    <cellStyle name="Normal 25 2 7 2 2 2" xfId="10219"/>
    <cellStyle name="Normal 25 2 7 2 2 3" xfId="10220"/>
    <cellStyle name="Normal 25 2 7 2 2 4" xfId="10221"/>
    <cellStyle name="Normal 25 2 7 2 2 5" xfId="10222"/>
    <cellStyle name="Normal 25 2 7 2 2 6" xfId="10223"/>
    <cellStyle name="Normal 25 2 7 2 2 7" xfId="10224"/>
    <cellStyle name="Normal 25 2 7 2 2 8" xfId="10225"/>
    <cellStyle name="Normal 25 2 7 2 2 9" xfId="10226"/>
    <cellStyle name="Normal 25 2 7 2 3" xfId="10227"/>
    <cellStyle name="Normal 25 2 7 2 4" xfId="10228"/>
    <cellStyle name="Normal 25 2 7 2 5" xfId="10229"/>
    <cellStyle name="Normal 25 2 7 2 6" xfId="10230"/>
    <cellStyle name="Normal 25 2 7 2 7" xfId="10231"/>
    <cellStyle name="Normal 25 2 7 2 8" xfId="10232"/>
    <cellStyle name="Normal 25 2 7 2 9" xfId="10233"/>
    <cellStyle name="Normal 25 2 7 3" xfId="10234"/>
    <cellStyle name="Normal 25 2 7 3 10" xfId="10235"/>
    <cellStyle name="Normal 25 2 7 3 11" xfId="10236"/>
    <cellStyle name="Normal 25 2 7 3 12" xfId="10237"/>
    <cellStyle name="Normal 25 2 7 3 2" xfId="10238"/>
    <cellStyle name="Normal 25 2 7 3 3" xfId="10239"/>
    <cellStyle name="Normal 25 2 7 3 4" xfId="10240"/>
    <cellStyle name="Normal 25 2 7 3 5" xfId="10241"/>
    <cellStyle name="Normal 25 2 7 3 6" xfId="10242"/>
    <cellStyle name="Normal 25 2 7 3 7" xfId="10243"/>
    <cellStyle name="Normal 25 2 7 3 8" xfId="10244"/>
    <cellStyle name="Normal 25 2 7 3 9" xfId="10245"/>
    <cellStyle name="Normal 25 2 7 4" xfId="10246"/>
    <cellStyle name="Normal 25 2 7 5" xfId="10247"/>
    <cellStyle name="Normal 25 2 7 6" xfId="10248"/>
    <cellStyle name="Normal 25 2 7 7" xfId="10249"/>
    <cellStyle name="Normal 25 2 7 8" xfId="10250"/>
    <cellStyle name="Normal 25 2 7 9" xfId="10251"/>
    <cellStyle name="Normal 25 2 8" xfId="10252"/>
    <cellStyle name="Normal 25 2 8 10" xfId="10253"/>
    <cellStyle name="Normal 25 2 8 11" xfId="10254"/>
    <cellStyle name="Normal 25 2 8 12" xfId="10255"/>
    <cellStyle name="Normal 25 2 8 13" xfId="10256"/>
    <cellStyle name="Normal 25 2 8 14" xfId="10257"/>
    <cellStyle name="Normal 25 2 8 2" xfId="10258"/>
    <cellStyle name="Normal 25 2 8 2 10" xfId="10259"/>
    <cellStyle name="Normal 25 2 8 2 11" xfId="10260"/>
    <cellStyle name="Normal 25 2 8 2 12" xfId="10261"/>
    <cellStyle name="Normal 25 2 8 2 13" xfId="10262"/>
    <cellStyle name="Normal 25 2 8 2 2" xfId="10263"/>
    <cellStyle name="Normal 25 2 8 2 2 10" xfId="10264"/>
    <cellStyle name="Normal 25 2 8 2 2 11" xfId="10265"/>
    <cellStyle name="Normal 25 2 8 2 2 12" xfId="10266"/>
    <cellStyle name="Normal 25 2 8 2 2 2" xfId="10267"/>
    <cellStyle name="Normal 25 2 8 2 2 3" xfId="10268"/>
    <cellStyle name="Normal 25 2 8 2 2 4" xfId="10269"/>
    <cellStyle name="Normal 25 2 8 2 2 5" xfId="10270"/>
    <cellStyle name="Normal 25 2 8 2 2 6" xfId="10271"/>
    <cellStyle name="Normal 25 2 8 2 2 7" xfId="10272"/>
    <cellStyle name="Normal 25 2 8 2 2 8" xfId="10273"/>
    <cellStyle name="Normal 25 2 8 2 2 9" xfId="10274"/>
    <cellStyle name="Normal 25 2 8 2 3" xfId="10275"/>
    <cellStyle name="Normal 25 2 8 2 4" xfId="10276"/>
    <cellStyle name="Normal 25 2 8 2 5" xfId="10277"/>
    <cellStyle name="Normal 25 2 8 2 6" xfId="10278"/>
    <cellStyle name="Normal 25 2 8 2 7" xfId="10279"/>
    <cellStyle name="Normal 25 2 8 2 8" xfId="10280"/>
    <cellStyle name="Normal 25 2 8 2 9" xfId="10281"/>
    <cellStyle name="Normal 25 2 8 3" xfId="10282"/>
    <cellStyle name="Normal 25 2 8 3 10" xfId="10283"/>
    <cellStyle name="Normal 25 2 8 3 11" xfId="10284"/>
    <cellStyle name="Normal 25 2 8 3 12" xfId="10285"/>
    <cellStyle name="Normal 25 2 8 3 2" xfId="10286"/>
    <cellStyle name="Normal 25 2 8 3 3" xfId="10287"/>
    <cellStyle name="Normal 25 2 8 3 4" xfId="10288"/>
    <cellStyle name="Normal 25 2 8 3 5" xfId="10289"/>
    <cellStyle name="Normal 25 2 8 3 6" xfId="10290"/>
    <cellStyle name="Normal 25 2 8 3 7" xfId="10291"/>
    <cellStyle name="Normal 25 2 8 3 8" xfId="10292"/>
    <cellStyle name="Normal 25 2 8 3 9" xfId="10293"/>
    <cellStyle name="Normal 25 2 8 4" xfId="10294"/>
    <cellStyle name="Normal 25 2 8 5" xfId="10295"/>
    <cellStyle name="Normal 25 2 8 6" xfId="10296"/>
    <cellStyle name="Normal 25 2 8 7" xfId="10297"/>
    <cellStyle name="Normal 25 2 8 8" xfId="10298"/>
    <cellStyle name="Normal 25 2 8 9" xfId="10299"/>
    <cellStyle name="Normal 25 2 9" xfId="10300"/>
    <cellStyle name="Normal 25 2 9 10" xfId="10301"/>
    <cellStyle name="Normal 25 2 9 11" xfId="10302"/>
    <cellStyle name="Normal 25 2 9 12" xfId="10303"/>
    <cellStyle name="Normal 25 2 9 13" xfId="10304"/>
    <cellStyle name="Normal 25 2 9 14" xfId="10305"/>
    <cellStyle name="Normal 25 2 9 2" xfId="10306"/>
    <cellStyle name="Normal 25 2 9 2 10" xfId="10307"/>
    <cellStyle name="Normal 25 2 9 2 11" xfId="10308"/>
    <cellStyle name="Normal 25 2 9 2 12" xfId="10309"/>
    <cellStyle name="Normal 25 2 9 2 13" xfId="10310"/>
    <cellStyle name="Normal 25 2 9 2 2" xfId="10311"/>
    <cellStyle name="Normal 25 2 9 2 2 10" xfId="10312"/>
    <cellStyle name="Normal 25 2 9 2 2 11" xfId="10313"/>
    <cellStyle name="Normal 25 2 9 2 2 12" xfId="10314"/>
    <cellStyle name="Normal 25 2 9 2 2 2" xfId="10315"/>
    <cellStyle name="Normal 25 2 9 2 2 3" xfId="10316"/>
    <cellStyle name="Normal 25 2 9 2 2 4" xfId="10317"/>
    <cellStyle name="Normal 25 2 9 2 2 5" xfId="10318"/>
    <cellStyle name="Normal 25 2 9 2 2 6" xfId="10319"/>
    <cellStyle name="Normal 25 2 9 2 2 7" xfId="10320"/>
    <cellStyle name="Normal 25 2 9 2 2 8" xfId="10321"/>
    <cellStyle name="Normal 25 2 9 2 2 9" xfId="10322"/>
    <cellStyle name="Normal 25 2 9 2 3" xfId="10323"/>
    <cellStyle name="Normal 25 2 9 2 4" xfId="10324"/>
    <cellStyle name="Normal 25 2 9 2 5" xfId="10325"/>
    <cellStyle name="Normal 25 2 9 2 6" xfId="10326"/>
    <cellStyle name="Normal 25 2 9 2 7" xfId="10327"/>
    <cellStyle name="Normal 25 2 9 2 8" xfId="10328"/>
    <cellStyle name="Normal 25 2 9 2 9" xfId="10329"/>
    <cellStyle name="Normal 25 2 9 3" xfId="10330"/>
    <cellStyle name="Normal 25 2 9 3 10" xfId="10331"/>
    <cellStyle name="Normal 25 2 9 3 11" xfId="10332"/>
    <cellStyle name="Normal 25 2 9 3 12" xfId="10333"/>
    <cellStyle name="Normal 25 2 9 3 2" xfId="10334"/>
    <cellStyle name="Normal 25 2 9 3 3" xfId="10335"/>
    <cellStyle name="Normal 25 2 9 3 4" xfId="10336"/>
    <cellStyle name="Normal 25 2 9 3 5" xfId="10337"/>
    <cellStyle name="Normal 25 2 9 3 6" xfId="10338"/>
    <cellStyle name="Normal 25 2 9 3 7" xfId="10339"/>
    <cellStyle name="Normal 25 2 9 3 8" xfId="10340"/>
    <cellStyle name="Normal 25 2 9 3 9" xfId="10341"/>
    <cellStyle name="Normal 25 2 9 4" xfId="10342"/>
    <cellStyle name="Normal 25 2 9 5" xfId="10343"/>
    <cellStyle name="Normal 25 2 9 6" xfId="10344"/>
    <cellStyle name="Normal 25 2 9 7" xfId="10345"/>
    <cellStyle name="Normal 25 2 9 8" xfId="10346"/>
    <cellStyle name="Normal 25 2 9 9" xfId="10347"/>
    <cellStyle name="Normal 25 20" xfId="10348"/>
    <cellStyle name="Normal 25 21" xfId="10349"/>
    <cellStyle name="Normal 25 22" xfId="10350"/>
    <cellStyle name="Normal 25 23" xfId="10351"/>
    <cellStyle name="Normal 25 24" xfId="10352"/>
    <cellStyle name="Normal 25 25" xfId="10353"/>
    <cellStyle name="Normal 25 26" xfId="10354"/>
    <cellStyle name="Normal 25 3" xfId="10355"/>
    <cellStyle name="Normal 25 3 10" xfId="10356"/>
    <cellStyle name="Normal 25 3 11" xfId="10357"/>
    <cellStyle name="Normal 25 3 12" xfId="10358"/>
    <cellStyle name="Normal 25 3 13" xfId="10359"/>
    <cellStyle name="Normal 25 3 14" xfId="10360"/>
    <cellStyle name="Normal 25 3 15" xfId="10361"/>
    <cellStyle name="Normal 25 3 16" xfId="10362"/>
    <cellStyle name="Normal 25 3 17" xfId="10363"/>
    <cellStyle name="Normal 25 3 2" xfId="10364"/>
    <cellStyle name="Normal 25 3 2 10" xfId="10365"/>
    <cellStyle name="Normal 25 3 2 11" xfId="10366"/>
    <cellStyle name="Normal 25 3 2 12" xfId="10367"/>
    <cellStyle name="Normal 25 3 2 13" xfId="10368"/>
    <cellStyle name="Normal 25 3 2 14" xfId="10369"/>
    <cellStyle name="Normal 25 3 2 2" xfId="10370"/>
    <cellStyle name="Normal 25 3 2 2 10" xfId="10371"/>
    <cellStyle name="Normal 25 3 2 2 11" xfId="10372"/>
    <cellStyle name="Normal 25 3 2 2 12" xfId="10373"/>
    <cellStyle name="Normal 25 3 2 2 13" xfId="10374"/>
    <cellStyle name="Normal 25 3 2 2 2" xfId="10375"/>
    <cellStyle name="Normal 25 3 2 2 2 10" xfId="10376"/>
    <cellStyle name="Normal 25 3 2 2 2 11" xfId="10377"/>
    <cellStyle name="Normal 25 3 2 2 2 12" xfId="10378"/>
    <cellStyle name="Normal 25 3 2 2 2 2" xfId="10379"/>
    <cellStyle name="Normal 25 3 2 2 2 3" xfId="10380"/>
    <cellStyle name="Normal 25 3 2 2 2 4" xfId="10381"/>
    <cellStyle name="Normal 25 3 2 2 2 5" xfId="10382"/>
    <cellStyle name="Normal 25 3 2 2 2 6" xfId="10383"/>
    <cellStyle name="Normal 25 3 2 2 2 7" xfId="10384"/>
    <cellStyle name="Normal 25 3 2 2 2 8" xfId="10385"/>
    <cellStyle name="Normal 25 3 2 2 2 9" xfId="10386"/>
    <cellStyle name="Normal 25 3 2 2 3" xfId="10387"/>
    <cellStyle name="Normal 25 3 2 2 4" xfId="10388"/>
    <cellStyle name="Normal 25 3 2 2 5" xfId="10389"/>
    <cellStyle name="Normal 25 3 2 2 6" xfId="10390"/>
    <cellStyle name="Normal 25 3 2 2 7" xfId="10391"/>
    <cellStyle name="Normal 25 3 2 2 8" xfId="10392"/>
    <cellStyle name="Normal 25 3 2 2 9" xfId="10393"/>
    <cellStyle name="Normal 25 3 2 3" xfId="10394"/>
    <cellStyle name="Normal 25 3 2 3 10" xfId="10395"/>
    <cellStyle name="Normal 25 3 2 3 11" xfId="10396"/>
    <cellStyle name="Normal 25 3 2 3 12" xfId="10397"/>
    <cellStyle name="Normal 25 3 2 3 2" xfId="10398"/>
    <cellStyle name="Normal 25 3 2 3 3" xfId="10399"/>
    <cellStyle name="Normal 25 3 2 3 4" xfId="10400"/>
    <cellStyle name="Normal 25 3 2 3 5" xfId="10401"/>
    <cellStyle name="Normal 25 3 2 3 6" xfId="10402"/>
    <cellStyle name="Normal 25 3 2 3 7" xfId="10403"/>
    <cellStyle name="Normal 25 3 2 3 8" xfId="10404"/>
    <cellStyle name="Normal 25 3 2 3 9" xfId="10405"/>
    <cellStyle name="Normal 25 3 2 4" xfId="10406"/>
    <cellStyle name="Normal 25 3 2 5" xfId="10407"/>
    <cellStyle name="Normal 25 3 2 6" xfId="10408"/>
    <cellStyle name="Normal 25 3 2 7" xfId="10409"/>
    <cellStyle name="Normal 25 3 2 8" xfId="10410"/>
    <cellStyle name="Normal 25 3 2 9" xfId="10411"/>
    <cellStyle name="Normal 25 3 3" xfId="10412"/>
    <cellStyle name="Normal 25 3 3 10" xfId="10413"/>
    <cellStyle name="Normal 25 3 3 11" xfId="10414"/>
    <cellStyle name="Normal 25 3 3 12" xfId="10415"/>
    <cellStyle name="Normal 25 3 3 13" xfId="10416"/>
    <cellStyle name="Normal 25 3 3 14" xfId="10417"/>
    <cellStyle name="Normal 25 3 3 2" xfId="10418"/>
    <cellStyle name="Normal 25 3 3 2 10" xfId="10419"/>
    <cellStyle name="Normal 25 3 3 2 11" xfId="10420"/>
    <cellStyle name="Normal 25 3 3 2 12" xfId="10421"/>
    <cellStyle name="Normal 25 3 3 2 13" xfId="10422"/>
    <cellStyle name="Normal 25 3 3 2 2" xfId="10423"/>
    <cellStyle name="Normal 25 3 3 2 2 10" xfId="10424"/>
    <cellStyle name="Normal 25 3 3 2 2 11" xfId="10425"/>
    <cellStyle name="Normal 25 3 3 2 2 12" xfId="10426"/>
    <cellStyle name="Normal 25 3 3 2 2 2" xfId="10427"/>
    <cellStyle name="Normal 25 3 3 2 2 3" xfId="10428"/>
    <cellStyle name="Normal 25 3 3 2 2 4" xfId="10429"/>
    <cellStyle name="Normal 25 3 3 2 2 5" xfId="10430"/>
    <cellStyle name="Normal 25 3 3 2 2 6" xfId="10431"/>
    <cellStyle name="Normal 25 3 3 2 2 7" xfId="10432"/>
    <cellStyle name="Normal 25 3 3 2 2 8" xfId="10433"/>
    <cellStyle name="Normal 25 3 3 2 2 9" xfId="10434"/>
    <cellStyle name="Normal 25 3 3 2 3" xfId="10435"/>
    <cellStyle name="Normal 25 3 3 2 4" xfId="10436"/>
    <cellStyle name="Normal 25 3 3 2 5" xfId="10437"/>
    <cellStyle name="Normal 25 3 3 2 6" xfId="10438"/>
    <cellStyle name="Normal 25 3 3 2 7" xfId="10439"/>
    <cellStyle name="Normal 25 3 3 2 8" xfId="10440"/>
    <cellStyle name="Normal 25 3 3 2 9" xfId="10441"/>
    <cellStyle name="Normal 25 3 3 3" xfId="10442"/>
    <cellStyle name="Normal 25 3 3 3 10" xfId="10443"/>
    <cellStyle name="Normal 25 3 3 3 11" xfId="10444"/>
    <cellStyle name="Normal 25 3 3 3 12" xfId="10445"/>
    <cellStyle name="Normal 25 3 3 3 2" xfId="10446"/>
    <cellStyle name="Normal 25 3 3 3 3" xfId="10447"/>
    <cellStyle name="Normal 25 3 3 3 4" xfId="10448"/>
    <cellStyle name="Normal 25 3 3 3 5" xfId="10449"/>
    <cellStyle name="Normal 25 3 3 3 6" xfId="10450"/>
    <cellStyle name="Normal 25 3 3 3 7" xfId="10451"/>
    <cellStyle name="Normal 25 3 3 3 8" xfId="10452"/>
    <cellStyle name="Normal 25 3 3 3 9" xfId="10453"/>
    <cellStyle name="Normal 25 3 3 4" xfId="10454"/>
    <cellStyle name="Normal 25 3 3 5" xfId="10455"/>
    <cellStyle name="Normal 25 3 3 6" xfId="10456"/>
    <cellStyle name="Normal 25 3 3 7" xfId="10457"/>
    <cellStyle name="Normal 25 3 3 8" xfId="10458"/>
    <cellStyle name="Normal 25 3 3 9" xfId="10459"/>
    <cellStyle name="Normal 25 3 4" xfId="10460"/>
    <cellStyle name="Normal 25 3 4 10" xfId="10461"/>
    <cellStyle name="Normal 25 3 4 11" xfId="10462"/>
    <cellStyle name="Normal 25 3 4 12" xfId="10463"/>
    <cellStyle name="Normal 25 3 4 13" xfId="10464"/>
    <cellStyle name="Normal 25 3 4 2" xfId="10465"/>
    <cellStyle name="Normal 25 3 4 2 10" xfId="10466"/>
    <cellStyle name="Normal 25 3 4 2 11" xfId="10467"/>
    <cellStyle name="Normal 25 3 4 2 12" xfId="10468"/>
    <cellStyle name="Normal 25 3 4 2 2" xfId="10469"/>
    <cellStyle name="Normal 25 3 4 2 3" xfId="10470"/>
    <cellStyle name="Normal 25 3 4 2 4" xfId="10471"/>
    <cellStyle name="Normal 25 3 4 2 5" xfId="10472"/>
    <cellStyle name="Normal 25 3 4 2 6" xfId="10473"/>
    <cellStyle name="Normal 25 3 4 2 7" xfId="10474"/>
    <cellStyle name="Normal 25 3 4 2 8" xfId="10475"/>
    <cellStyle name="Normal 25 3 4 2 9" xfId="10476"/>
    <cellStyle name="Normal 25 3 4 3" xfId="10477"/>
    <cellStyle name="Normal 25 3 4 4" xfId="10478"/>
    <cellStyle name="Normal 25 3 4 5" xfId="10479"/>
    <cellStyle name="Normal 25 3 4 6" xfId="10480"/>
    <cellStyle name="Normal 25 3 4 7" xfId="10481"/>
    <cellStyle name="Normal 25 3 4 8" xfId="10482"/>
    <cellStyle name="Normal 25 3 4 9" xfId="10483"/>
    <cellStyle name="Normal 25 3 5" xfId="10484"/>
    <cellStyle name="Normal 25 3 5 10" xfId="10485"/>
    <cellStyle name="Normal 25 3 5 11" xfId="10486"/>
    <cellStyle name="Normal 25 3 5 12" xfId="10487"/>
    <cellStyle name="Normal 25 3 5 13" xfId="10488"/>
    <cellStyle name="Normal 25 3 5 2" xfId="10489"/>
    <cellStyle name="Normal 25 3 5 2 10" xfId="10490"/>
    <cellStyle name="Normal 25 3 5 2 11" xfId="10491"/>
    <cellStyle name="Normal 25 3 5 2 12" xfId="10492"/>
    <cellStyle name="Normal 25 3 5 2 2" xfId="10493"/>
    <cellStyle name="Normal 25 3 5 2 3" xfId="10494"/>
    <cellStyle name="Normal 25 3 5 2 4" xfId="10495"/>
    <cellStyle name="Normal 25 3 5 2 5" xfId="10496"/>
    <cellStyle name="Normal 25 3 5 2 6" xfId="10497"/>
    <cellStyle name="Normal 25 3 5 2 7" xfId="10498"/>
    <cellStyle name="Normal 25 3 5 2 8" xfId="10499"/>
    <cellStyle name="Normal 25 3 5 2 9" xfId="10500"/>
    <cellStyle name="Normal 25 3 5 3" xfId="10501"/>
    <cellStyle name="Normal 25 3 5 4" xfId="10502"/>
    <cellStyle name="Normal 25 3 5 5" xfId="10503"/>
    <cellStyle name="Normal 25 3 5 6" xfId="10504"/>
    <cellStyle name="Normal 25 3 5 7" xfId="10505"/>
    <cellStyle name="Normal 25 3 5 8" xfId="10506"/>
    <cellStyle name="Normal 25 3 5 9" xfId="10507"/>
    <cellStyle name="Normal 25 3 6" xfId="10508"/>
    <cellStyle name="Normal 25 3 6 10" xfId="10509"/>
    <cellStyle name="Normal 25 3 6 11" xfId="10510"/>
    <cellStyle name="Normal 25 3 6 12" xfId="10511"/>
    <cellStyle name="Normal 25 3 6 2" xfId="10512"/>
    <cellStyle name="Normal 25 3 6 3" xfId="10513"/>
    <cellStyle name="Normal 25 3 6 4" xfId="10514"/>
    <cellStyle name="Normal 25 3 6 5" xfId="10515"/>
    <cellStyle name="Normal 25 3 6 6" xfId="10516"/>
    <cellStyle name="Normal 25 3 6 7" xfId="10517"/>
    <cellStyle name="Normal 25 3 6 8" xfId="10518"/>
    <cellStyle name="Normal 25 3 6 9" xfId="10519"/>
    <cellStyle name="Normal 25 3 7" xfId="10520"/>
    <cellStyle name="Normal 25 3 8" xfId="10521"/>
    <cellStyle name="Normal 25 3 9" xfId="10522"/>
    <cellStyle name="Normal 25 4" xfId="10523"/>
    <cellStyle name="Normal 25 4 10" xfId="10524"/>
    <cellStyle name="Normal 25 4 11" xfId="10525"/>
    <cellStyle name="Normal 25 4 12" xfId="10526"/>
    <cellStyle name="Normal 25 4 13" xfId="10527"/>
    <cellStyle name="Normal 25 4 14" xfId="10528"/>
    <cellStyle name="Normal 25 4 2" xfId="10529"/>
    <cellStyle name="Normal 25 4 2 10" xfId="10530"/>
    <cellStyle name="Normal 25 4 2 11" xfId="10531"/>
    <cellStyle name="Normal 25 4 2 12" xfId="10532"/>
    <cellStyle name="Normal 25 4 2 13" xfId="10533"/>
    <cellStyle name="Normal 25 4 2 2" xfId="10534"/>
    <cellStyle name="Normal 25 4 2 2 10" xfId="10535"/>
    <cellStyle name="Normal 25 4 2 2 11" xfId="10536"/>
    <cellStyle name="Normal 25 4 2 2 12" xfId="10537"/>
    <cellStyle name="Normal 25 4 2 2 2" xfId="10538"/>
    <cellStyle name="Normal 25 4 2 2 3" xfId="10539"/>
    <cellStyle name="Normal 25 4 2 2 4" xfId="10540"/>
    <cellStyle name="Normal 25 4 2 2 5" xfId="10541"/>
    <cellStyle name="Normal 25 4 2 2 6" xfId="10542"/>
    <cellStyle name="Normal 25 4 2 2 7" xfId="10543"/>
    <cellStyle name="Normal 25 4 2 2 8" xfId="10544"/>
    <cellStyle name="Normal 25 4 2 2 9" xfId="10545"/>
    <cellStyle name="Normal 25 4 2 3" xfId="10546"/>
    <cellStyle name="Normal 25 4 2 4" xfId="10547"/>
    <cellStyle name="Normal 25 4 2 5" xfId="10548"/>
    <cellStyle name="Normal 25 4 2 6" xfId="10549"/>
    <cellStyle name="Normal 25 4 2 7" xfId="10550"/>
    <cellStyle name="Normal 25 4 2 8" xfId="10551"/>
    <cellStyle name="Normal 25 4 2 9" xfId="10552"/>
    <cellStyle name="Normal 25 4 3" xfId="10553"/>
    <cellStyle name="Normal 25 4 3 10" xfId="10554"/>
    <cellStyle name="Normal 25 4 3 11" xfId="10555"/>
    <cellStyle name="Normal 25 4 3 12" xfId="10556"/>
    <cellStyle name="Normal 25 4 3 2" xfId="10557"/>
    <cellStyle name="Normal 25 4 3 3" xfId="10558"/>
    <cellStyle name="Normal 25 4 3 4" xfId="10559"/>
    <cellStyle name="Normal 25 4 3 5" xfId="10560"/>
    <cellStyle name="Normal 25 4 3 6" xfId="10561"/>
    <cellStyle name="Normal 25 4 3 7" xfId="10562"/>
    <cellStyle name="Normal 25 4 3 8" xfId="10563"/>
    <cellStyle name="Normal 25 4 3 9" xfId="10564"/>
    <cellStyle name="Normal 25 4 4" xfId="10565"/>
    <cellStyle name="Normal 25 4 5" xfId="10566"/>
    <cellStyle name="Normal 25 4 6" xfId="10567"/>
    <cellStyle name="Normal 25 4 7" xfId="10568"/>
    <cellStyle name="Normal 25 4 8" xfId="10569"/>
    <cellStyle name="Normal 25 4 9" xfId="10570"/>
    <cellStyle name="Normal 25 5" xfId="10571"/>
    <cellStyle name="Normal 25 5 10" xfId="10572"/>
    <cellStyle name="Normal 25 5 11" xfId="10573"/>
    <cellStyle name="Normal 25 5 12" xfId="10574"/>
    <cellStyle name="Normal 25 5 13" xfId="10575"/>
    <cellStyle name="Normal 25 5 14" xfId="10576"/>
    <cellStyle name="Normal 25 5 2" xfId="10577"/>
    <cellStyle name="Normal 25 5 2 10" xfId="10578"/>
    <cellStyle name="Normal 25 5 2 11" xfId="10579"/>
    <cellStyle name="Normal 25 5 2 12" xfId="10580"/>
    <cellStyle name="Normal 25 5 2 13" xfId="10581"/>
    <cellStyle name="Normal 25 5 2 2" xfId="10582"/>
    <cellStyle name="Normal 25 5 2 2 10" xfId="10583"/>
    <cellStyle name="Normal 25 5 2 2 11" xfId="10584"/>
    <cellStyle name="Normal 25 5 2 2 12" xfId="10585"/>
    <cellStyle name="Normal 25 5 2 2 2" xfId="10586"/>
    <cellStyle name="Normal 25 5 2 2 3" xfId="10587"/>
    <cellStyle name="Normal 25 5 2 2 4" xfId="10588"/>
    <cellStyle name="Normal 25 5 2 2 5" xfId="10589"/>
    <cellStyle name="Normal 25 5 2 2 6" xfId="10590"/>
    <cellStyle name="Normal 25 5 2 2 7" xfId="10591"/>
    <cellStyle name="Normal 25 5 2 2 8" xfId="10592"/>
    <cellStyle name="Normal 25 5 2 2 9" xfId="10593"/>
    <cellStyle name="Normal 25 5 2 3" xfId="10594"/>
    <cellStyle name="Normal 25 5 2 4" xfId="10595"/>
    <cellStyle name="Normal 25 5 2 5" xfId="10596"/>
    <cellStyle name="Normal 25 5 2 6" xfId="10597"/>
    <cellStyle name="Normal 25 5 2 7" xfId="10598"/>
    <cellStyle name="Normal 25 5 2 8" xfId="10599"/>
    <cellStyle name="Normal 25 5 2 9" xfId="10600"/>
    <cellStyle name="Normal 25 5 3" xfId="10601"/>
    <cellStyle name="Normal 25 5 3 10" xfId="10602"/>
    <cellStyle name="Normal 25 5 3 11" xfId="10603"/>
    <cellStyle name="Normal 25 5 3 12" xfId="10604"/>
    <cellStyle name="Normal 25 5 3 2" xfId="10605"/>
    <cellStyle name="Normal 25 5 3 3" xfId="10606"/>
    <cellStyle name="Normal 25 5 3 4" xfId="10607"/>
    <cellStyle name="Normal 25 5 3 5" xfId="10608"/>
    <cellStyle name="Normal 25 5 3 6" xfId="10609"/>
    <cellStyle name="Normal 25 5 3 7" xfId="10610"/>
    <cellStyle name="Normal 25 5 3 8" xfId="10611"/>
    <cellStyle name="Normal 25 5 3 9" xfId="10612"/>
    <cellStyle name="Normal 25 5 4" xfId="10613"/>
    <cellStyle name="Normal 25 5 5" xfId="10614"/>
    <cellStyle name="Normal 25 5 6" xfId="10615"/>
    <cellStyle name="Normal 25 5 7" xfId="10616"/>
    <cellStyle name="Normal 25 5 8" xfId="10617"/>
    <cellStyle name="Normal 25 5 9" xfId="10618"/>
    <cellStyle name="Normal 25 6" xfId="10619"/>
    <cellStyle name="Normal 25 6 2" xfId="10620"/>
    <cellStyle name="Normal 25 7" xfId="10621"/>
    <cellStyle name="Normal 25 7 10" xfId="10622"/>
    <cellStyle name="Normal 25 7 11" xfId="10623"/>
    <cellStyle name="Normal 25 7 12" xfId="10624"/>
    <cellStyle name="Normal 25 7 13" xfId="10625"/>
    <cellStyle name="Normal 25 7 14" xfId="10626"/>
    <cellStyle name="Normal 25 7 2" xfId="10627"/>
    <cellStyle name="Normal 25 7 2 10" xfId="10628"/>
    <cellStyle name="Normal 25 7 2 11" xfId="10629"/>
    <cellStyle name="Normal 25 7 2 12" xfId="10630"/>
    <cellStyle name="Normal 25 7 2 13" xfId="10631"/>
    <cellStyle name="Normal 25 7 2 2" xfId="10632"/>
    <cellStyle name="Normal 25 7 2 2 10" xfId="10633"/>
    <cellStyle name="Normal 25 7 2 2 11" xfId="10634"/>
    <cellStyle name="Normal 25 7 2 2 12" xfId="10635"/>
    <cellStyle name="Normal 25 7 2 2 2" xfId="10636"/>
    <cellStyle name="Normal 25 7 2 2 3" xfId="10637"/>
    <cellStyle name="Normal 25 7 2 2 4" xfId="10638"/>
    <cellStyle name="Normal 25 7 2 2 5" xfId="10639"/>
    <cellStyle name="Normal 25 7 2 2 6" xfId="10640"/>
    <cellStyle name="Normal 25 7 2 2 7" xfId="10641"/>
    <cellStyle name="Normal 25 7 2 2 8" xfId="10642"/>
    <cellStyle name="Normal 25 7 2 2 9" xfId="10643"/>
    <cellStyle name="Normal 25 7 2 3" xfId="10644"/>
    <cellStyle name="Normal 25 7 2 4" xfId="10645"/>
    <cellStyle name="Normal 25 7 2 5" xfId="10646"/>
    <cellStyle name="Normal 25 7 2 6" xfId="10647"/>
    <cellStyle name="Normal 25 7 2 7" xfId="10648"/>
    <cellStyle name="Normal 25 7 2 8" xfId="10649"/>
    <cellStyle name="Normal 25 7 2 9" xfId="10650"/>
    <cellStyle name="Normal 25 7 3" xfId="10651"/>
    <cellStyle name="Normal 25 7 3 10" xfId="10652"/>
    <cellStyle name="Normal 25 7 3 11" xfId="10653"/>
    <cellStyle name="Normal 25 7 3 12" xfId="10654"/>
    <cellStyle name="Normal 25 7 3 2" xfId="10655"/>
    <cellStyle name="Normal 25 7 3 3" xfId="10656"/>
    <cellStyle name="Normal 25 7 3 4" xfId="10657"/>
    <cellStyle name="Normal 25 7 3 5" xfId="10658"/>
    <cellStyle name="Normal 25 7 3 6" xfId="10659"/>
    <cellStyle name="Normal 25 7 3 7" xfId="10660"/>
    <cellStyle name="Normal 25 7 3 8" xfId="10661"/>
    <cellStyle name="Normal 25 7 3 9" xfId="10662"/>
    <cellStyle name="Normal 25 7 4" xfId="10663"/>
    <cellStyle name="Normal 25 7 5" xfId="10664"/>
    <cellStyle name="Normal 25 7 6" xfId="10665"/>
    <cellStyle name="Normal 25 7 7" xfId="10666"/>
    <cellStyle name="Normal 25 7 8" xfId="10667"/>
    <cellStyle name="Normal 25 7 9" xfId="10668"/>
    <cellStyle name="Normal 25 8" xfId="10669"/>
    <cellStyle name="Normal 25 8 10" xfId="10670"/>
    <cellStyle name="Normal 25 8 11" xfId="10671"/>
    <cellStyle name="Normal 25 8 12" xfId="10672"/>
    <cellStyle name="Normal 25 8 13" xfId="10673"/>
    <cellStyle name="Normal 25 8 14" xfId="10674"/>
    <cellStyle name="Normal 25 8 2" xfId="10675"/>
    <cellStyle name="Normal 25 8 2 10" xfId="10676"/>
    <cellStyle name="Normal 25 8 2 11" xfId="10677"/>
    <cellStyle name="Normal 25 8 2 12" xfId="10678"/>
    <cellStyle name="Normal 25 8 2 13" xfId="10679"/>
    <cellStyle name="Normal 25 8 2 2" xfId="10680"/>
    <cellStyle name="Normal 25 8 2 2 10" xfId="10681"/>
    <cellStyle name="Normal 25 8 2 2 11" xfId="10682"/>
    <cellStyle name="Normal 25 8 2 2 12" xfId="10683"/>
    <cellStyle name="Normal 25 8 2 2 2" xfId="10684"/>
    <cellStyle name="Normal 25 8 2 2 3" xfId="10685"/>
    <cellStyle name="Normal 25 8 2 2 4" xfId="10686"/>
    <cellStyle name="Normal 25 8 2 2 5" xfId="10687"/>
    <cellStyle name="Normal 25 8 2 2 6" xfId="10688"/>
    <cellStyle name="Normal 25 8 2 2 7" xfId="10689"/>
    <cellStyle name="Normal 25 8 2 2 8" xfId="10690"/>
    <cellStyle name="Normal 25 8 2 2 9" xfId="10691"/>
    <cellStyle name="Normal 25 8 2 3" xfId="10692"/>
    <cellStyle name="Normal 25 8 2 4" xfId="10693"/>
    <cellStyle name="Normal 25 8 2 5" xfId="10694"/>
    <cellStyle name="Normal 25 8 2 6" xfId="10695"/>
    <cellStyle name="Normal 25 8 2 7" xfId="10696"/>
    <cellStyle name="Normal 25 8 2 8" xfId="10697"/>
    <cellStyle name="Normal 25 8 2 9" xfId="10698"/>
    <cellStyle name="Normal 25 8 3" xfId="10699"/>
    <cellStyle name="Normal 25 8 3 10" xfId="10700"/>
    <cellStyle name="Normal 25 8 3 11" xfId="10701"/>
    <cellStyle name="Normal 25 8 3 12" xfId="10702"/>
    <cellStyle name="Normal 25 8 3 2" xfId="10703"/>
    <cellStyle name="Normal 25 8 3 3" xfId="10704"/>
    <cellStyle name="Normal 25 8 3 4" xfId="10705"/>
    <cellStyle name="Normal 25 8 3 5" xfId="10706"/>
    <cellStyle name="Normal 25 8 3 6" xfId="10707"/>
    <cellStyle name="Normal 25 8 3 7" xfId="10708"/>
    <cellStyle name="Normal 25 8 3 8" xfId="10709"/>
    <cellStyle name="Normal 25 8 3 9" xfId="10710"/>
    <cellStyle name="Normal 25 8 4" xfId="10711"/>
    <cellStyle name="Normal 25 8 5" xfId="10712"/>
    <cellStyle name="Normal 25 8 6" xfId="10713"/>
    <cellStyle name="Normal 25 8 7" xfId="10714"/>
    <cellStyle name="Normal 25 8 8" xfId="10715"/>
    <cellStyle name="Normal 25 8 9" xfId="10716"/>
    <cellStyle name="Normal 25 9" xfId="10717"/>
    <cellStyle name="Normal 25 9 10" xfId="10718"/>
    <cellStyle name="Normal 25 9 11" xfId="10719"/>
    <cellStyle name="Normal 25 9 12" xfId="10720"/>
    <cellStyle name="Normal 25 9 13" xfId="10721"/>
    <cellStyle name="Normal 25 9 14" xfId="10722"/>
    <cellStyle name="Normal 25 9 2" xfId="10723"/>
    <cellStyle name="Normal 25 9 2 10" xfId="10724"/>
    <cellStyle name="Normal 25 9 2 11" xfId="10725"/>
    <cellStyle name="Normal 25 9 2 12" xfId="10726"/>
    <cellStyle name="Normal 25 9 2 13" xfId="10727"/>
    <cellStyle name="Normal 25 9 2 2" xfId="10728"/>
    <cellStyle name="Normal 25 9 2 2 10" xfId="10729"/>
    <cellStyle name="Normal 25 9 2 2 11" xfId="10730"/>
    <cellStyle name="Normal 25 9 2 2 12" xfId="10731"/>
    <cellStyle name="Normal 25 9 2 2 2" xfId="10732"/>
    <cellStyle name="Normal 25 9 2 2 3" xfId="10733"/>
    <cellStyle name="Normal 25 9 2 2 4" xfId="10734"/>
    <cellStyle name="Normal 25 9 2 2 5" xfId="10735"/>
    <cellStyle name="Normal 25 9 2 2 6" xfId="10736"/>
    <cellStyle name="Normal 25 9 2 2 7" xfId="10737"/>
    <cellStyle name="Normal 25 9 2 2 8" xfId="10738"/>
    <cellStyle name="Normal 25 9 2 2 9" xfId="10739"/>
    <cellStyle name="Normal 25 9 2 3" xfId="10740"/>
    <cellStyle name="Normal 25 9 2 4" xfId="10741"/>
    <cellStyle name="Normal 25 9 2 5" xfId="10742"/>
    <cellStyle name="Normal 25 9 2 6" xfId="10743"/>
    <cellStyle name="Normal 25 9 2 7" xfId="10744"/>
    <cellStyle name="Normal 25 9 2 8" xfId="10745"/>
    <cellStyle name="Normal 25 9 2 9" xfId="10746"/>
    <cellStyle name="Normal 25 9 3" xfId="10747"/>
    <cellStyle name="Normal 25 9 3 10" xfId="10748"/>
    <cellStyle name="Normal 25 9 3 11" xfId="10749"/>
    <cellStyle name="Normal 25 9 3 12" xfId="10750"/>
    <cellStyle name="Normal 25 9 3 2" xfId="10751"/>
    <cellStyle name="Normal 25 9 3 3" xfId="10752"/>
    <cellStyle name="Normal 25 9 3 4" xfId="10753"/>
    <cellStyle name="Normal 25 9 3 5" xfId="10754"/>
    <cellStyle name="Normal 25 9 3 6" xfId="10755"/>
    <cellStyle name="Normal 25 9 3 7" xfId="10756"/>
    <cellStyle name="Normal 25 9 3 8" xfId="10757"/>
    <cellStyle name="Normal 25 9 3 9" xfId="10758"/>
    <cellStyle name="Normal 25 9 4" xfId="10759"/>
    <cellStyle name="Normal 25 9 5" xfId="10760"/>
    <cellStyle name="Normal 25 9 6" xfId="10761"/>
    <cellStyle name="Normal 25 9 7" xfId="10762"/>
    <cellStyle name="Normal 25 9 8" xfId="10763"/>
    <cellStyle name="Normal 25 9 9" xfId="10764"/>
    <cellStyle name="Normal 256" xfId="10765"/>
    <cellStyle name="Normal 256 10" xfId="10766"/>
    <cellStyle name="Normal 256 11" xfId="10767"/>
    <cellStyle name="Normal 256 12" xfId="10768"/>
    <cellStyle name="Normal 256 13" xfId="10769"/>
    <cellStyle name="Normal 256 14" xfId="10770"/>
    <cellStyle name="Normal 256 15" xfId="10771"/>
    <cellStyle name="Normal 256 2" xfId="10772"/>
    <cellStyle name="Normal 256 2 10" xfId="10773"/>
    <cellStyle name="Normal 256 2 11" xfId="10774"/>
    <cellStyle name="Normal 256 2 12" xfId="10775"/>
    <cellStyle name="Normal 256 2 13" xfId="10776"/>
    <cellStyle name="Normal 256 2 14" xfId="10777"/>
    <cellStyle name="Normal 256 2 2" xfId="10778"/>
    <cellStyle name="Normal 256 2 2 10" xfId="10779"/>
    <cellStyle name="Normal 256 2 2 11" xfId="10780"/>
    <cellStyle name="Normal 256 2 2 12" xfId="10781"/>
    <cellStyle name="Normal 256 2 2 13" xfId="10782"/>
    <cellStyle name="Normal 256 2 2 2" xfId="10783"/>
    <cellStyle name="Normal 256 2 2 2 10" xfId="10784"/>
    <cellStyle name="Normal 256 2 2 2 11" xfId="10785"/>
    <cellStyle name="Normal 256 2 2 2 12" xfId="10786"/>
    <cellStyle name="Normal 256 2 2 2 2" xfId="10787"/>
    <cellStyle name="Normal 256 2 2 2 3" xfId="10788"/>
    <cellStyle name="Normal 256 2 2 2 4" xfId="10789"/>
    <cellStyle name="Normal 256 2 2 2 5" xfId="10790"/>
    <cellStyle name="Normal 256 2 2 2 6" xfId="10791"/>
    <cellStyle name="Normal 256 2 2 2 7" xfId="10792"/>
    <cellStyle name="Normal 256 2 2 2 8" xfId="10793"/>
    <cellStyle name="Normal 256 2 2 2 9" xfId="10794"/>
    <cellStyle name="Normal 256 2 2 3" xfId="10795"/>
    <cellStyle name="Normal 256 2 2 4" xfId="10796"/>
    <cellStyle name="Normal 256 2 2 5" xfId="10797"/>
    <cellStyle name="Normal 256 2 2 6" xfId="10798"/>
    <cellStyle name="Normal 256 2 2 7" xfId="10799"/>
    <cellStyle name="Normal 256 2 2 8" xfId="10800"/>
    <cellStyle name="Normal 256 2 2 9" xfId="10801"/>
    <cellStyle name="Normal 256 2 3" xfId="10802"/>
    <cellStyle name="Normal 256 2 3 10" xfId="10803"/>
    <cellStyle name="Normal 256 2 3 11" xfId="10804"/>
    <cellStyle name="Normal 256 2 3 12" xfId="10805"/>
    <cellStyle name="Normal 256 2 3 2" xfId="10806"/>
    <cellStyle name="Normal 256 2 3 3" xfId="10807"/>
    <cellStyle name="Normal 256 2 3 4" xfId="10808"/>
    <cellStyle name="Normal 256 2 3 5" xfId="10809"/>
    <cellStyle name="Normal 256 2 3 6" xfId="10810"/>
    <cellStyle name="Normal 256 2 3 7" xfId="10811"/>
    <cellStyle name="Normal 256 2 3 8" xfId="10812"/>
    <cellStyle name="Normal 256 2 3 9" xfId="10813"/>
    <cellStyle name="Normal 256 2 4" xfId="10814"/>
    <cellStyle name="Normal 256 2 5" xfId="10815"/>
    <cellStyle name="Normal 256 2 6" xfId="10816"/>
    <cellStyle name="Normal 256 2 7" xfId="10817"/>
    <cellStyle name="Normal 256 2 8" xfId="10818"/>
    <cellStyle name="Normal 256 2 9" xfId="10819"/>
    <cellStyle name="Normal 256 3" xfId="10820"/>
    <cellStyle name="Normal 256 3 10" xfId="10821"/>
    <cellStyle name="Normal 256 3 11" xfId="10822"/>
    <cellStyle name="Normal 256 3 12" xfId="10823"/>
    <cellStyle name="Normal 256 3 13" xfId="10824"/>
    <cellStyle name="Normal 256 3 2" xfId="10825"/>
    <cellStyle name="Normal 256 3 2 10" xfId="10826"/>
    <cellStyle name="Normal 256 3 2 11" xfId="10827"/>
    <cellStyle name="Normal 256 3 2 12" xfId="10828"/>
    <cellStyle name="Normal 256 3 2 2" xfId="10829"/>
    <cellStyle name="Normal 256 3 2 3" xfId="10830"/>
    <cellStyle name="Normal 256 3 2 4" xfId="10831"/>
    <cellStyle name="Normal 256 3 2 5" xfId="10832"/>
    <cellStyle name="Normal 256 3 2 6" xfId="10833"/>
    <cellStyle name="Normal 256 3 2 7" xfId="10834"/>
    <cellStyle name="Normal 256 3 2 8" xfId="10835"/>
    <cellStyle name="Normal 256 3 2 9" xfId="10836"/>
    <cellStyle name="Normal 256 3 3" xfId="10837"/>
    <cellStyle name="Normal 256 3 4" xfId="10838"/>
    <cellStyle name="Normal 256 3 5" xfId="10839"/>
    <cellStyle name="Normal 256 3 6" xfId="10840"/>
    <cellStyle name="Normal 256 3 7" xfId="10841"/>
    <cellStyle name="Normal 256 3 8" xfId="10842"/>
    <cellStyle name="Normal 256 3 9" xfId="10843"/>
    <cellStyle name="Normal 256 4" xfId="10844"/>
    <cellStyle name="Normal 256 4 10" xfId="10845"/>
    <cellStyle name="Normal 256 4 11" xfId="10846"/>
    <cellStyle name="Normal 256 4 12" xfId="10847"/>
    <cellStyle name="Normal 256 4 2" xfId="10848"/>
    <cellStyle name="Normal 256 4 3" xfId="10849"/>
    <cellStyle name="Normal 256 4 4" xfId="10850"/>
    <cellStyle name="Normal 256 4 5" xfId="10851"/>
    <cellStyle name="Normal 256 4 6" xfId="10852"/>
    <cellStyle name="Normal 256 4 7" xfId="10853"/>
    <cellStyle name="Normal 256 4 8" xfId="10854"/>
    <cellStyle name="Normal 256 4 9" xfId="10855"/>
    <cellStyle name="Normal 256 5" xfId="10856"/>
    <cellStyle name="Normal 256 6" xfId="10857"/>
    <cellStyle name="Normal 256 7" xfId="10858"/>
    <cellStyle name="Normal 256 8" xfId="10859"/>
    <cellStyle name="Normal 256 9" xfId="10860"/>
    <cellStyle name="Normal 26" xfId="10861"/>
    <cellStyle name="Normal 26 10" xfId="10862"/>
    <cellStyle name="Normal 26 10 10" xfId="10863"/>
    <cellStyle name="Normal 26 10 11" xfId="10864"/>
    <cellStyle name="Normal 26 10 12" xfId="10865"/>
    <cellStyle name="Normal 26 10 13" xfId="10866"/>
    <cellStyle name="Normal 26 10 14" xfId="10867"/>
    <cellStyle name="Normal 26 10 2" xfId="10868"/>
    <cellStyle name="Normal 26 10 2 10" xfId="10869"/>
    <cellStyle name="Normal 26 10 2 11" xfId="10870"/>
    <cellStyle name="Normal 26 10 2 12" xfId="10871"/>
    <cellStyle name="Normal 26 10 2 13" xfId="10872"/>
    <cellStyle name="Normal 26 10 2 2" xfId="10873"/>
    <cellStyle name="Normal 26 10 2 2 10" xfId="10874"/>
    <cellStyle name="Normal 26 10 2 2 11" xfId="10875"/>
    <cellStyle name="Normal 26 10 2 2 12" xfId="10876"/>
    <cellStyle name="Normal 26 10 2 2 2" xfId="10877"/>
    <cellStyle name="Normal 26 10 2 2 3" xfId="10878"/>
    <cellStyle name="Normal 26 10 2 2 4" xfId="10879"/>
    <cellStyle name="Normal 26 10 2 2 5" xfId="10880"/>
    <cellStyle name="Normal 26 10 2 2 6" xfId="10881"/>
    <cellStyle name="Normal 26 10 2 2 7" xfId="10882"/>
    <cellStyle name="Normal 26 10 2 2 8" xfId="10883"/>
    <cellStyle name="Normal 26 10 2 2 9" xfId="10884"/>
    <cellStyle name="Normal 26 10 2 3" xfId="10885"/>
    <cellStyle name="Normal 26 10 2 4" xfId="10886"/>
    <cellStyle name="Normal 26 10 2 5" xfId="10887"/>
    <cellStyle name="Normal 26 10 2 6" xfId="10888"/>
    <cellStyle name="Normal 26 10 2 7" xfId="10889"/>
    <cellStyle name="Normal 26 10 2 8" xfId="10890"/>
    <cellStyle name="Normal 26 10 2 9" xfId="10891"/>
    <cellStyle name="Normal 26 10 3" xfId="10892"/>
    <cellStyle name="Normal 26 10 3 10" xfId="10893"/>
    <cellStyle name="Normal 26 10 3 11" xfId="10894"/>
    <cellStyle name="Normal 26 10 3 12" xfId="10895"/>
    <cellStyle name="Normal 26 10 3 2" xfId="10896"/>
    <cellStyle name="Normal 26 10 3 3" xfId="10897"/>
    <cellStyle name="Normal 26 10 3 4" xfId="10898"/>
    <cellStyle name="Normal 26 10 3 5" xfId="10899"/>
    <cellStyle name="Normal 26 10 3 6" xfId="10900"/>
    <cellStyle name="Normal 26 10 3 7" xfId="10901"/>
    <cellStyle name="Normal 26 10 3 8" xfId="10902"/>
    <cellStyle name="Normal 26 10 3 9" xfId="10903"/>
    <cellStyle name="Normal 26 10 4" xfId="10904"/>
    <cellStyle name="Normal 26 10 5" xfId="10905"/>
    <cellStyle name="Normal 26 10 6" xfId="10906"/>
    <cellStyle name="Normal 26 10 7" xfId="10907"/>
    <cellStyle name="Normal 26 10 8" xfId="10908"/>
    <cellStyle name="Normal 26 10 9" xfId="10909"/>
    <cellStyle name="Normal 26 11" xfId="10910"/>
    <cellStyle name="Normal 26 11 10" xfId="10911"/>
    <cellStyle name="Normal 26 11 11" xfId="10912"/>
    <cellStyle name="Normal 26 11 12" xfId="10913"/>
    <cellStyle name="Normal 26 11 13" xfId="10914"/>
    <cellStyle name="Normal 26 11 2" xfId="10915"/>
    <cellStyle name="Normal 26 11 2 10" xfId="10916"/>
    <cellStyle name="Normal 26 11 2 11" xfId="10917"/>
    <cellStyle name="Normal 26 11 2 12" xfId="10918"/>
    <cellStyle name="Normal 26 11 2 2" xfId="10919"/>
    <cellStyle name="Normal 26 11 2 3" xfId="10920"/>
    <cellStyle name="Normal 26 11 2 4" xfId="10921"/>
    <cellStyle name="Normal 26 11 2 5" xfId="10922"/>
    <cellStyle name="Normal 26 11 2 6" xfId="10923"/>
    <cellStyle name="Normal 26 11 2 7" xfId="10924"/>
    <cellStyle name="Normal 26 11 2 8" xfId="10925"/>
    <cellStyle name="Normal 26 11 2 9" xfId="10926"/>
    <cellStyle name="Normal 26 11 3" xfId="10927"/>
    <cellStyle name="Normal 26 11 4" xfId="10928"/>
    <cellStyle name="Normal 26 11 5" xfId="10929"/>
    <cellStyle name="Normal 26 11 6" xfId="10930"/>
    <cellStyle name="Normal 26 11 7" xfId="10931"/>
    <cellStyle name="Normal 26 11 8" xfId="10932"/>
    <cellStyle name="Normal 26 11 9" xfId="10933"/>
    <cellStyle name="Normal 26 12" xfId="10934"/>
    <cellStyle name="Normal 26 12 10" xfId="10935"/>
    <cellStyle name="Normal 26 12 11" xfId="10936"/>
    <cellStyle name="Normal 26 12 12" xfId="10937"/>
    <cellStyle name="Normal 26 12 13" xfId="10938"/>
    <cellStyle name="Normal 26 12 2" xfId="10939"/>
    <cellStyle name="Normal 26 12 2 10" xfId="10940"/>
    <cellStyle name="Normal 26 12 2 11" xfId="10941"/>
    <cellStyle name="Normal 26 12 2 12" xfId="10942"/>
    <cellStyle name="Normal 26 12 2 2" xfId="10943"/>
    <cellStyle name="Normal 26 12 2 3" xfId="10944"/>
    <cellStyle name="Normal 26 12 2 4" xfId="10945"/>
    <cellStyle name="Normal 26 12 2 5" xfId="10946"/>
    <cellStyle name="Normal 26 12 2 6" xfId="10947"/>
    <cellStyle name="Normal 26 12 2 7" xfId="10948"/>
    <cellStyle name="Normal 26 12 2 8" xfId="10949"/>
    <cellStyle name="Normal 26 12 2 9" xfId="10950"/>
    <cellStyle name="Normal 26 12 3" xfId="10951"/>
    <cellStyle name="Normal 26 12 4" xfId="10952"/>
    <cellStyle name="Normal 26 12 5" xfId="10953"/>
    <cellStyle name="Normal 26 12 6" xfId="10954"/>
    <cellStyle name="Normal 26 12 7" xfId="10955"/>
    <cellStyle name="Normal 26 12 8" xfId="10956"/>
    <cellStyle name="Normal 26 12 9" xfId="10957"/>
    <cellStyle name="Normal 26 13" xfId="10958"/>
    <cellStyle name="Normal 26 13 10" xfId="10959"/>
    <cellStyle name="Normal 26 13 11" xfId="10960"/>
    <cellStyle name="Normal 26 13 12" xfId="10961"/>
    <cellStyle name="Normal 26 13 2" xfId="10962"/>
    <cellStyle name="Normal 26 13 3" xfId="10963"/>
    <cellStyle name="Normal 26 13 4" xfId="10964"/>
    <cellStyle name="Normal 26 13 5" xfId="10965"/>
    <cellStyle name="Normal 26 13 6" xfId="10966"/>
    <cellStyle name="Normal 26 13 7" xfId="10967"/>
    <cellStyle name="Normal 26 13 8" xfId="10968"/>
    <cellStyle name="Normal 26 13 9" xfId="10969"/>
    <cellStyle name="Normal 26 14" xfId="10970"/>
    <cellStyle name="Normal 26 15" xfId="10971"/>
    <cellStyle name="Normal 26 16" xfId="10972"/>
    <cellStyle name="Normal 26 17" xfId="10973"/>
    <cellStyle name="Normal 26 18" xfId="10974"/>
    <cellStyle name="Normal 26 19" xfId="10975"/>
    <cellStyle name="Normal 26 2" xfId="10976"/>
    <cellStyle name="Normal 26 2 10" xfId="10977"/>
    <cellStyle name="Normal 26 2 11" xfId="10978"/>
    <cellStyle name="Normal 26 2 12" xfId="10979"/>
    <cellStyle name="Normal 26 2 13" xfId="10980"/>
    <cellStyle name="Normal 26 2 14" xfId="10981"/>
    <cellStyle name="Normal 26 2 15" xfId="10982"/>
    <cellStyle name="Normal 26 2 16" xfId="10983"/>
    <cellStyle name="Normal 26 2 17" xfId="10984"/>
    <cellStyle name="Normal 26 2 18" xfId="10985"/>
    <cellStyle name="Normal 26 2 2" xfId="10986"/>
    <cellStyle name="Normal 26 2 2 2" xfId="10987"/>
    <cellStyle name="Normal 26 2 3" xfId="10988"/>
    <cellStyle name="Normal 26 2 3 10" xfId="10989"/>
    <cellStyle name="Normal 26 2 3 11" xfId="10990"/>
    <cellStyle name="Normal 26 2 3 12" xfId="10991"/>
    <cellStyle name="Normal 26 2 3 13" xfId="10992"/>
    <cellStyle name="Normal 26 2 3 14" xfId="10993"/>
    <cellStyle name="Normal 26 2 3 2" xfId="10994"/>
    <cellStyle name="Normal 26 2 3 2 10" xfId="10995"/>
    <cellStyle name="Normal 26 2 3 2 11" xfId="10996"/>
    <cellStyle name="Normal 26 2 3 2 12" xfId="10997"/>
    <cellStyle name="Normal 26 2 3 2 13" xfId="10998"/>
    <cellStyle name="Normal 26 2 3 2 2" xfId="10999"/>
    <cellStyle name="Normal 26 2 3 2 2 10" xfId="11000"/>
    <cellStyle name="Normal 26 2 3 2 2 11" xfId="11001"/>
    <cellStyle name="Normal 26 2 3 2 2 12" xfId="11002"/>
    <cellStyle name="Normal 26 2 3 2 2 2" xfId="11003"/>
    <cellStyle name="Normal 26 2 3 2 2 3" xfId="11004"/>
    <cellStyle name="Normal 26 2 3 2 2 4" xfId="11005"/>
    <cellStyle name="Normal 26 2 3 2 2 5" xfId="11006"/>
    <cellStyle name="Normal 26 2 3 2 2 6" xfId="11007"/>
    <cellStyle name="Normal 26 2 3 2 2 7" xfId="11008"/>
    <cellStyle name="Normal 26 2 3 2 2 8" xfId="11009"/>
    <cellStyle name="Normal 26 2 3 2 2 9" xfId="11010"/>
    <cellStyle name="Normal 26 2 3 2 3" xfId="11011"/>
    <cellStyle name="Normal 26 2 3 2 4" xfId="11012"/>
    <cellStyle name="Normal 26 2 3 2 5" xfId="11013"/>
    <cellStyle name="Normal 26 2 3 2 6" xfId="11014"/>
    <cellStyle name="Normal 26 2 3 2 7" xfId="11015"/>
    <cellStyle name="Normal 26 2 3 2 8" xfId="11016"/>
    <cellStyle name="Normal 26 2 3 2 9" xfId="11017"/>
    <cellStyle name="Normal 26 2 3 3" xfId="11018"/>
    <cellStyle name="Normal 26 2 3 3 10" xfId="11019"/>
    <cellStyle name="Normal 26 2 3 3 11" xfId="11020"/>
    <cellStyle name="Normal 26 2 3 3 12" xfId="11021"/>
    <cellStyle name="Normal 26 2 3 3 2" xfId="11022"/>
    <cellStyle name="Normal 26 2 3 3 3" xfId="11023"/>
    <cellStyle name="Normal 26 2 3 3 4" xfId="11024"/>
    <cellStyle name="Normal 26 2 3 3 5" xfId="11025"/>
    <cellStyle name="Normal 26 2 3 3 6" xfId="11026"/>
    <cellStyle name="Normal 26 2 3 3 7" xfId="11027"/>
    <cellStyle name="Normal 26 2 3 3 8" xfId="11028"/>
    <cellStyle name="Normal 26 2 3 3 9" xfId="11029"/>
    <cellStyle name="Normal 26 2 3 4" xfId="11030"/>
    <cellStyle name="Normal 26 2 3 5" xfId="11031"/>
    <cellStyle name="Normal 26 2 3 6" xfId="11032"/>
    <cellStyle name="Normal 26 2 3 7" xfId="11033"/>
    <cellStyle name="Normal 26 2 3 8" xfId="11034"/>
    <cellStyle name="Normal 26 2 3 9" xfId="11035"/>
    <cellStyle name="Normal 26 2 4" xfId="11036"/>
    <cellStyle name="Normal 26 2 4 10" xfId="11037"/>
    <cellStyle name="Normal 26 2 4 11" xfId="11038"/>
    <cellStyle name="Normal 26 2 4 12" xfId="11039"/>
    <cellStyle name="Normal 26 2 4 13" xfId="11040"/>
    <cellStyle name="Normal 26 2 4 14" xfId="11041"/>
    <cellStyle name="Normal 26 2 4 2" xfId="11042"/>
    <cellStyle name="Normal 26 2 4 2 10" xfId="11043"/>
    <cellStyle name="Normal 26 2 4 2 11" xfId="11044"/>
    <cellStyle name="Normal 26 2 4 2 12" xfId="11045"/>
    <cellStyle name="Normal 26 2 4 2 13" xfId="11046"/>
    <cellStyle name="Normal 26 2 4 2 2" xfId="11047"/>
    <cellStyle name="Normal 26 2 4 2 2 10" xfId="11048"/>
    <cellStyle name="Normal 26 2 4 2 2 11" xfId="11049"/>
    <cellStyle name="Normal 26 2 4 2 2 12" xfId="11050"/>
    <cellStyle name="Normal 26 2 4 2 2 2" xfId="11051"/>
    <cellStyle name="Normal 26 2 4 2 2 3" xfId="11052"/>
    <cellStyle name="Normal 26 2 4 2 2 4" xfId="11053"/>
    <cellStyle name="Normal 26 2 4 2 2 5" xfId="11054"/>
    <cellStyle name="Normal 26 2 4 2 2 6" xfId="11055"/>
    <cellStyle name="Normal 26 2 4 2 2 7" xfId="11056"/>
    <cellStyle name="Normal 26 2 4 2 2 8" xfId="11057"/>
    <cellStyle name="Normal 26 2 4 2 2 9" xfId="11058"/>
    <cellStyle name="Normal 26 2 4 2 3" xfId="11059"/>
    <cellStyle name="Normal 26 2 4 2 4" xfId="11060"/>
    <cellStyle name="Normal 26 2 4 2 5" xfId="11061"/>
    <cellStyle name="Normal 26 2 4 2 6" xfId="11062"/>
    <cellStyle name="Normal 26 2 4 2 7" xfId="11063"/>
    <cellStyle name="Normal 26 2 4 2 8" xfId="11064"/>
    <cellStyle name="Normal 26 2 4 2 9" xfId="11065"/>
    <cellStyle name="Normal 26 2 4 3" xfId="11066"/>
    <cellStyle name="Normal 26 2 4 3 10" xfId="11067"/>
    <cellStyle name="Normal 26 2 4 3 11" xfId="11068"/>
    <cellStyle name="Normal 26 2 4 3 12" xfId="11069"/>
    <cellStyle name="Normal 26 2 4 3 2" xfId="11070"/>
    <cellStyle name="Normal 26 2 4 3 3" xfId="11071"/>
    <cellStyle name="Normal 26 2 4 3 4" xfId="11072"/>
    <cellStyle name="Normal 26 2 4 3 5" xfId="11073"/>
    <cellStyle name="Normal 26 2 4 3 6" xfId="11074"/>
    <cellStyle name="Normal 26 2 4 3 7" xfId="11075"/>
    <cellStyle name="Normal 26 2 4 3 8" xfId="11076"/>
    <cellStyle name="Normal 26 2 4 3 9" xfId="11077"/>
    <cellStyle name="Normal 26 2 4 4" xfId="11078"/>
    <cellStyle name="Normal 26 2 4 5" xfId="11079"/>
    <cellStyle name="Normal 26 2 4 6" xfId="11080"/>
    <cellStyle name="Normal 26 2 4 7" xfId="11081"/>
    <cellStyle name="Normal 26 2 4 8" xfId="11082"/>
    <cellStyle name="Normal 26 2 4 9" xfId="11083"/>
    <cellStyle name="Normal 26 2 5" xfId="11084"/>
    <cellStyle name="Normal 26 2 5 10" xfId="11085"/>
    <cellStyle name="Normal 26 2 5 11" xfId="11086"/>
    <cellStyle name="Normal 26 2 5 12" xfId="11087"/>
    <cellStyle name="Normal 26 2 5 13" xfId="11088"/>
    <cellStyle name="Normal 26 2 5 2" xfId="11089"/>
    <cellStyle name="Normal 26 2 5 2 10" xfId="11090"/>
    <cellStyle name="Normal 26 2 5 2 11" xfId="11091"/>
    <cellStyle name="Normal 26 2 5 2 12" xfId="11092"/>
    <cellStyle name="Normal 26 2 5 2 2" xfId="11093"/>
    <cellStyle name="Normal 26 2 5 2 3" xfId="11094"/>
    <cellStyle name="Normal 26 2 5 2 4" xfId="11095"/>
    <cellStyle name="Normal 26 2 5 2 5" xfId="11096"/>
    <cellStyle name="Normal 26 2 5 2 6" xfId="11097"/>
    <cellStyle name="Normal 26 2 5 2 7" xfId="11098"/>
    <cellStyle name="Normal 26 2 5 2 8" xfId="11099"/>
    <cellStyle name="Normal 26 2 5 2 9" xfId="11100"/>
    <cellStyle name="Normal 26 2 5 3" xfId="11101"/>
    <cellStyle name="Normal 26 2 5 4" xfId="11102"/>
    <cellStyle name="Normal 26 2 5 5" xfId="11103"/>
    <cellStyle name="Normal 26 2 5 6" xfId="11104"/>
    <cellStyle name="Normal 26 2 5 7" xfId="11105"/>
    <cellStyle name="Normal 26 2 5 8" xfId="11106"/>
    <cellStyle name="Normal 26 2 5 9" xfId="11107"/>
    <cellStyle name="Normal 26 2 6" xfId="11108"/>
    <cellStyle name="Normal 26 2 6 10" xfId="11109"/>
    <cellStyle name="Normal 26 2 6 11" xfId="11110"/>
    <cellStyle name="Normal 26 2 6 12" xfId="11111"/>
    <cellStyle name="Normal 26 2 6 13" xfId="11112"/>
    <cellStyle name="Normal 26 2 6 2" xfId="11113"/>
    <cellStyle name="Normal 26 2 6 2 10" xfId="11114"/>
    <cellStyle name="Normal 26 2 6 2 11" xfId="11115"/>
    <cellStyle name="Normal 26 2 6 2 12" xfId="11116"/>
    <cellStyle name="Normal 26 2 6 2 2" xfId="11117"/>
    <cellStyle name="Normal 26 2 6 2 3" xfId="11118"/>
    <cellStyle name="Normal 26 2 6 2 4" xfId="11119"/>
    <cellStyle name="Normal 26 2 6 2 5" xfId="11120"/>
    <cellStyle name="Normal 26 2 6 2 6" xfId="11121"/>
    <cellStyle name="Normal 26 2 6 2 7" xfId="11122"/>
    <cellStyle name="Normal 26 2 6 2 8" xfId="11123"/>
    <cellStyle name="Normal 26 2 6 2 9" xfId="11124"/>
    <cellStyle name="Normal 26 2 6 3" xfId="11125"/>
    <cellStyle name="Normal 26 2 6 4" xfId="11126"/>
    <cellStyle name="Normal 26 2 6 5" xfId="11127"/>
    <cellStyle name="Normal 26 2 6 6" xfId="11128"/>
    <cellStyle name="Normal 26 2 6 7" xfId="11129"/>
    <cellStyle name="Normal 26 2 6 8" xfId="11130"/>
    <cellStyle name="Normal 26 2 6 9" xfId="11131"/>
    <cellStyle name="Normal 26 2 7" xfId="11132"/>
    <cellStyle name="Normal 26 2 7 10" xfId="11133"/>
    <cellStyle name="Normal 26 2 7 11" xfId="11134"/>
    <cellStyle name="Normal 26 2 7 12" xfId="11135"/>
    <cellStyle name="Normal 26 2 7 2" xfId="11136"/>
    <cellStyle name="Normal 26 2 7 3" xfId="11137"/>
    <cellStyle name="Normal 26 2 7 4" xfId="11138"/>
    <cellStyle name="Normal 26 2 7 5" xfId="11139"/>
    <cellStyle name="Normal 26 2 7 6" xfId="11140"/>
    <cellStyle name="Normal 26 2 7 7" xfId="11141"/>
    <cellStyle name="Normal 26 2 7 8" xfId="11142"/>
    <cellStyle name="Normal 26 2 7 9" xfId="11143"/>
    <cellStyle name="Normal 26 2 8" xfId="11144"/>
    <cellStyle name="Normal 26 2 9" xfId="11145"/>
    <cellStyle name="Normal 26 20" xfId="11146"/>
    <cellStyle name="Normal 26 21" xfId="11147"/>
    <cellStyle name="Normal 26 22" xfId="11148"/>
    <cellStyle name="Normal 26 23" xfId="11149"/>
    <cellStyle name="Normal 26 24" xfId="11150"/>
    <cellStyle name="Normal 26 25" xfId="11151"/>
    <cellStyle name="Normal 26 3" xfId="11152"/>
    <cellStyle name="Normal 26 3 10" xfId="11153"/>
    <cellStyle name="Normal 26 3 11" xfId="11154"/>
    <cellStyle name="Normal 26 3 12" xfId="11155"/>
    <cellStyle name="Normal 26 3 13" xfId="11156"/>
    <cellStyle name="Normal 26 3 14" xfId="11157"/>
    <cellStyle name="Normal 26 3 2" xfId="11158"/>
    <cellStyle name="Normal 26 3 2 10" xfId="11159"/>
    <cellStyle name="Normal 26 3 2 11" xfId="11160"/>
    <cellStyle name="Normal 26 3 2 12" xfId="11161"/>
    <cellStyle name="Normal 26 3 2 13" xfId="11162"/>
    <cellStyle name="Normal 26 3 2 2" xfId="11163"/>
    <cellStyle name="Normal 26 3 2 2 10" xfId="11164"/>
    <cellStyle name="Normal 26 3 2 2 11" xfId="11165"/>
    <cellStyle name="Normal 26 3 2 2 12" xfId="11166"/>
    <cellStyle name="Normal 26 3 2 2 2" xfId="11167"/>
    <cellStyle name="Normal 26 3 2 2 3" xfId="11168"/>
    <cellStyle name="Normal 26 3 2 2 4" xfId="11169"/>
    <cellStyle name="Normal 26 3 2 2 5" xfId="11170"/>
    <cellStyle name="Normal 26 3 2 2 6" xfId="11171"/>
    <cellStyle name="Normal 26 3 2 2 7" xfId="11172"/>
    <cellStyle name="Normal 26 3 2 2 8" xfId="11173"/>
    <cellStyle name="Normal 26 3 2 2 9" xfId="11174"/>
    <cellStyle name="Normal 26 3 2 3" xfId="11175"/>
    <cellStyle name="Normal 26 3 2 4" xfId="11176"/>
    <cellStyle name="Normal 26 3 2 5" xfId="11177"/>
    <cellStyle name="Normal 26 3 2 6" xfId="11178"/>
    <cellStyle name="Normal 26 3 2 7" xfId="11179"/>
    <cellStyle name="Normal 26 3 2 8" xfId="11180"/>
    <cellStyle name="Normal 26 3 2 9" xfId="11181"/>
    <cellStyle name="Normal 26 3 3" xfId="11182"/>
    <cellStyle name="Normal 26 3 3 10" xfId="11183"/>
    <cellStyle name="Normal 26 3 3 11" xfId="11184"/>
    <cellStyle name="Normal 26 3 3 12" xfId="11185"/>
    <cellStyle name="Normal 26 3 3 2" xfId="11186"/>
    <cellStyle name="Normal 26 3 3 3" xfId="11187"/>
    <cellStyle name="Normal 26 3 3 4" xfId="11188"/>
    <cellStyle name="Normal 26 3 3 5" xfId="11189"/>
    <cellStyle name="Normal 26 3 3 6" xfId="11190"/>
    <cellStyle name="Normal 26 3 3 7" xfId="11191"/>
    <cellStyle name="Normal 26 3 3 8" xfId="11192"/>
    <cellStyle name="Normal 26 3 3 9" xfId="11193"/>
    <cellStyle name="Normal 26 3 4" xfId="11194"/>
    <cellStyle name="Normal 26 3 5" xfId="11195"/>
    <cellStyle name="Normal 26 3 6" xfId="11196"/>
    <cellStyle name="Normal 26 3 7" xfId="11197"/>
    <cellStyle name="Normal 26 3 8" xfId="11198"/>
    <cellStyle name="Normal 26 3 9" xfId="11199"/>
    <cellStyle name="Normal 26 4" xfId="11200"/>
    <cellStyle name="Normal 26 4 10" xfId="11201"/>
    <cellStyle name="Normal 26 4 11" xfId="11202"/>
    <cellStyle name="Normal 26 4 12" xfId="11203"/>
    <cellStyle name="Normal 26 4 13" xfId="11204"/>
    <cellStyle name="Normal 26 4 14" xfId="11205"/>
    <cellStyle name="Normal 26 4 2" xfId="11206"/>
    <cellStyle name="Normal 26 4 2 10" xfId="11207"/>
    <cellStyle name="Normal 26 4 2 11" xfId="11208"/>
    <cellStyle name="Normal 26 4 2 12" xfId="11209"/>
    <cellStyle name="Normal 26 4 2 13" xfId="11210"/>
    <cellStyle name="Normal 26 4 2 2" xfId="11211"/>
    <cellStyle name="Normal 26 4 2 2 10" xfId="11212"/>
    <cellStyle name="Normal 26 4 2 2 11" xfId="11213"/>
    <cellStyle name="Normal 26 4 2 2 12" xfId="11214"/>
    <cellStyle name="Normal 26 4 2 2 2" xfId="11215"/>
    <cellStyle name="Normal 26 4 2 2 3" xfId="11216"/>
    <cellStyle name="Normal 26 4 2 2 4" xfId="11217"/>
    <cellStyle name="Normal 26 4 2 2 5" xfId="11218"/>
    <cellStyle name="Normal 26 4 2 2 6" xfId="11219"/>
    <cellStyle name="Normal 26 4 2 2 7" xfId="11220"/>
    <cellStyle name="Normal 26 4 2 2 8" xfId="11221"/>
    <cellStyle name="Normal 26 4 2 2 9" xfId="11222"/>
    <cellStyle name="Normal 26 4 2 3" xfId="11223"/>
    <cellStyle name="Normal 26 4 2 4" xfId="11224"/>
    <cellStyle name="Normal 26 4 2 5" xfId="11225"/>
    <cellStyle name="Normal 26 4 2 6" xfId="11226"/>
    <cellStyle name="Normal 26 4 2 7" xfId="11227"/>
    <cellStyle name="Normal 26 4 2 8" xfId="11228"/>
    <cellStyle name="Normal 26 4 2 9" xfId="11229"/>
    <cellStyle name="Normal 26 4 3" xfId="11230"/>
    <cellStyle name="Normal 26 4 3 10" xfId="11231"/>
    <cellStyle name="Normal 26 4 3 11" xfId="11232"/>
    <cellStyle name="Normal 26 4 3 12" xfId="11233"/>
    <cellStyle name="Normal 26 4 3 2" xfId="11234"/>
    <cellStyle name="Normal 26 4 3 3" xfId="11235"/>
    <cellStyle name="Normal 26 4 3 4" xfId="11236"/>
    <cellStyle name="Normal 26 4 3 5" xfId="11237"/>
    <cellStyle name="Normal 26 4 3 6" xfId="11238"/>
    <cellStyle name="Normal 26 4 3 7" xfId="11239"/>
    <cellStyle name="Normal 26 4 3 8" xfId="11240"/>
    <cellStyle name="Normal 26 4 3 9" xfId="11241"/>
    <cellStyle name="Normal 26 4 4" xfId="11242"/>
    <cellStyle name="Normal 26 4 5" xfId="11243"/>
    <cellStyle name="Normal 26 4 6" xfId="11244"/>
    <cellStyle name="Normal 26 4 7" xfId="11245"/>
    <cellStyle name="Normal 26 4 8" xfId="11246"/>
    <cellStyle name="Normal 26 4 9" xfId="11247"/>
    <cellStyle name="Normal 26 5" xfId="11248"/>
    <cellStyle name="Normal 26 5 2" xfId="11249"/>
    <cellStyle name="Normal 26 6" xfId="11250"/>
    <cellStyle name="Normal 26 6 10" xfId="11251"/>
    <cellStyle name="Normal 26 6 11" xfId="11252"/>
    <cellStyle name="Normal 26 6 12" xfId="11253"/>
    <cellStyle name="Normal 26 6 13" xfId="11254"/>
    <cellStyle name="Normal 26 6 14" xfId="11255"/>
    <cellStyle name="Normal 26 6 2" xfId="11256"/>
    <cellStyle name="Normal 26 6 2 10" xfId="11257"/>
    <cellStyle name="Normal 26 6 2 11" xfId="11258"/>
    <cellStyle name="Normal 26 6 2 12" xfId="11259"/>
    <cellStyle name="Normal 26 6 2 13" xfId="11260"/>
    <cellStyle name="Normal 26 6 2 2" xfId="11261"/>
    <cellStyle name="Normal 26 6 2 2 10" xfId="11262"/>
    <cellStyle name="Normal 26 6 2 2 11" xfId="11263"/>
    <cellStyle name="Normal 26 6 2 2 12" xfId="11264"/>
    <cellStyle name="Normal 26 6 2 2 2" xfId="11265"/>
    <cellStyle name="Normal 26 6 2 2 3" xfId="11266"/>
    <cellStyle name="Normal 26 6 2 2 4" xfId="11267"/>
    <cellStyle name="Normal 26 6 2 2 5" xfId="11268"/>
    <cellStyle name="Normal 26 6 2 2 6" xfId="11269"/>
    <cellStyle name="Normal 26 6 2 2 7" xfId="11270"/>
    <cellStyle name="Normal 26 6 2 2 8" xfId="11271"/>
    <cellStyle name="Normal 26 6 2 2 9" xfId="11272"/>
    <cellStyle name="Normal 26 6 2 3" xfId="11273"/>
    <cellStyle name="Normal 26 6 2 4" xfId="11274"/>
    <cellStyle name="Normal 26 6 2 5" xfId="11275"/>
    <cellStyle name="Normal 26 6 2 6" xfId="11276"/>
    <cellStyle name="Normal 26 6 2 7" xfId="11277"/>
    <cellStyle name="Normal 26 6 2 8" xfId="11278"/>
    <cellStyle name="Normal 26 6 2 9" xfId="11279"/>
    <cellStyle name="Normal 26 6 3" xfId="11280"/>
    <cellStyle name="Normal 26 6 3 10" xfId="11281"/>
    <cellStyle name="Normal 26 6 3 11" xfId="11282"/>
    <cellStyle name="Normal 26 6 3 12" xfId="11283"/>
    <cellStyle name="Normal 26 6 3 2" xfId="11284"/>
    <cellStyle name="Normal 26 6 3 3" xfId="11285"/>
    <cellStyle name="Normal 26 6 3 4" xfId="11286"/>
    <cellStyle name="Normal 26 6 3 5" xfId="11287"/>
    <cellStyle name="Normal 26 6 3 6" xfId="11288"/>
    <cellStyle name="Normal 26 6 3 7" xfId="11289"/>
    <cellStyle name="Normal 26 6 3 8" xfId="11290"/>
    <cellStyle name="Normal 26 6 3 9" xfId="11291"/>
    <cellStyle name="Normal 26 6 4" xfId="11292"/>
    <cellStyle name="Normal 26 6 5" xfId="11293"/>
    <cellStyle name="Normal 26 6 6" xfId="11294"/>
    <cellStyle name="Normal 26 6 7" xfId="11295"/>
    <cellStyle name="Normal 26 6 8" xfId="11296"/>
    <cellStyle name="Normal 26 6 9" xfId="11297"/>
    <cellStyle name="Normal 26 7" xfId="11298"/>
    <cellStyle name="Normal 26 7 10" xfId="11299"/>
    <cellStyle name="Normal 26 7 11" xfId="11300"/>
    <cellStyle name="Normal 26 7 12" xfId="11301"/>
    <cellStyle name="Normal 26 7 13" xfId="11302"/>
    <cellStyle name="Normal 26 7 14" xfId="11303"/>
    <cellStyle name="Normal 26 7 2" xfId="11304"/>
    <cellStyle name="Normal 26 7 2 10" xfId="11305"/>
    <cellStyle name="Normal 26 7 2 11" xfId="11306"/>
    <cellStyle name="Normal 26 7 2 12" xfId="11307"/>
    <cellStyle name="Normal 26 7 2 13" xfId="11308"/>
    <cellStyle name="Normal 26 7 2 2" xfId="11309"/>
    <cellStyle name="Normal 26 7 2 2 10" xfId="11310"/>
    <cellStyle name="Normal 26 7 2 2 11" xfId="11311"/>
    <cellStyle name="Normal 26 7 2 2 12" xfId="11312"/>
    <cellStyle name="Normal 26 7 2 2 2" xfId="11313"/>
    <cellStyle name="Normal 26 7 2 2 3" xfId="11314"/>
    <cellStyle name="Normal 26 7 2 2 4" xfId="11315"/>
    <cellStyle name="Normal 26 7 2 2 5" xfId="11316"/>
    <cellStyle name="Normal 26 7 2 2 6" xfId="11317"/>
    <cellStyle name="Normal 26 7 2 2 7" xfId="11318"/>
    <cellStyle name="Normal 26 7 2 2 8" xfId="11319"/>
    <cellStyle name="Normal 26 7 2 2 9" xfId="11320"/>
    <cellStyle name="Normal 26 7 2 3" xfId="11321"/>
    <cellStyle name="Normal 26 7 2 4" xfId="11322"/>
    <cellStyle name="Normal 26 7 2 5" xfId="11323"/>
    <cellStyle name="Normal 26 7 2 6" xfId="11324"/>
    <cellStyle name="Normal 26 7 2 7" xfId="11325"/>
    <cellStyle name="Normal 26 7 2 8" xfId="11326"/>
    <cellStyle name="Normal 26 7 2 9" xfId="11327"/>
    <cellStyle name="Normal 26 7 3" xfId="11328"/>
    <cellStyle name="Normal 26 7 3 10" xfId="11329"/>
    <cellStyle name="Normal 26 7 3 11" xfId="11330"/>
    <cellStyle name="Normal 26 7 3 12" xfId="11331"/>
    <cellStyle name="Normal 26 7 3 2" xfId="11332"/>
    <cellStyle name="Normal 26 7 3 3" xfId="11333"/>
    <cellStyle name="Normal 26 7 3 4" xfId="11334"/>
    <cellStyle name="Normal 26 7 3 5" xfId="11335"/>
    <cellStyle name="Normal 26 7 3 6" xfId="11336"/>
    <cellStyle name="Normal 26 7 3 7" xfId="11337"/>
    <cellStyle name="Normal 26 7 3 8" xfId="11338"/>
    <cellStyle name="Normal 26 7 3 9" xfId="11339"/>
    <cellStyle name="Normal 26 7 4" xfId="11340"/>
    <cellStyle name="Normal 26 7 5" xfId="11341"/>
    <cellStyle name="Normal 26 7 6" xfId="11342"/>
    <cellStyle name="Normal 26 7 7" xfId="11343"/>
    <cellStyle name="Normal 26 7 8" xfId="11344"/>
    <cellStyle name="Normal 26 7 9" xfId="11345"/>
    <cellStyle name="Normal 26 8" xfId="11346"/>
    <cellStyle name="Normal 26 8 10" xfId="11347"/>
    <cellStyle name="Normal 26 8 11" xfId="11348"/>
    <cellStyle name="Normal 26 8 12" xfId="11349"/>
    <cellStyle name="Normal 26 8 13" xfId="11350"/>
    <cellStyle name="Normal 26 8 14" xfId="11351"/>
    <cellStyle name="Normal 26 8 2" xfId="11352"/>
    <cellStyle name="Normal 26 8 2 10" xfId="11353"/>
    <cellStyle name="Normal 26 8 2 11" xfId="11354"/>
    <cellStyle name="Normal 26 8 2 12" xfId="11355"/>
    <cellStyle name="Normal 26 8 2 13" xfId="11356"/>
    <cellStyle name="Normal 26 8 2 2" xfId="11357"/>
    <cellStyle name="Normal 26 8 2 2 10" xfId="11358"/>
    <cellStyle name="Normal 26 8 2 2 11" xfId="11359"/>
    <cellStyle name="Normal 26 8 2 2 12" xfId="11360"/>
    <cellStyle name="Normal 26 8 2 2 2" xfId="11361"/>
    <cellStyle name="Normal 26 8 2 2 3" xfId="11362"/>
    <cellStyle name="Normal 26 8 2 2 4" xfId="11363"/>
    <cellStyle name="Normal 26 8 2 2 5" xfId="11364"/>
    <cellStyle name="Normal 26 8 2 2 6" xfId="11365"/>
    <cellStyle name="Normal 26 8 2 2 7" xfId="11366"/>
    <cellStyle name="Normal 26 8 2 2 8" xfId="11367"/>
    <cellStyle name="Normal 26 8 2 2 9" xfId="11368"/>
    <cellStyle name="Normal 26 8 2 3" xfId="11369"/>
    <cellStyle name="Normal 26 8 2 4" xfId="11370"/>
    <cellStyle name="Normal 26 8 2 5" xfId="11371"/>
    <cellStyle name="Normal 26 8 2 6" xfId="11372"/>
    <cellStyle name="Normal 26 8 2 7" xfId="11373"/>
    <cellStyle name="Normal 26 8 2 8" xfId="11374"/>
    <cellStyle name="Normal 26 8 2 9" xfId="11375"/>
    <cellStyle name="Normal 26 8 3" xfId="11376"/>
    <cellStyle name="Normal 26 8 3 10" xfId="11377"/>
    <cellStyle name="Normal 26 8 3 11" xfId="11378"/>
    <cellStyle name="Normal 26 8 3 12" xfId="11379"/>
    <cellStyle name="Normal 26 8 3 2" xfId="11380"/>
    <cellStyle name="Normal 26 8 3 3" xfId="11381"/>
    <cellStyle name="Normal 26 8 3 4" xfId="11382"/>
    <cellStyle name="Normal 26 8 3 5" xfId="11383"/>
    <cellStyle name="Normal 26 8 3 6" xfId="11384"/>
    <cellStyle name="Normal 26 8 3 7" xfId="11385"/>
    <cellStyle name="Normal 26 8 3 8" xfId="11386"/>
    <cellStyle name="Normal 26 8 3 9" xfId="11387"/>
    <cellStyle name="Normal 26 8 4" xfId="11388"/>
    <cellStyle name="Normal 26 8 5" xfId="11389"/>
    <cellStyle name="Normal 26 8 6" xfId="11390"/>
    <cellStyle name="Normal 26 8 7" xfId="11391"/>
    <cellStyle name="Normal 26 8 8" xfId="11392"/>
    <cellStyle name="Normal 26 8 9" xfId="11393"/>
    <cellStyle name="Normal 26 9" xfId="11394"/>
    <cellStyle name="Normal 26 9 10" xfId="11395"/>
    <cellStyle name="Normal 26 9 11" xfId="11396"/>
    <cellStyle name="Normal 26 9 12" xfId="11397"/>
    <cellStyle name="Normal 26 9 13" xfId="11398"/>
    <cellStyle name="Normal 26 9 14" xfId="11399"/>
    <cellStyle name="Normal 26 9 2" xfId="11400"/>
    <cellStyle name="Normal 26 9 2 10" xfId="11401"/>
    <cellStyle name="Normal 26 9 2 11" xfId="11402"/>
    <cellStyle name="Normal 26 9 2 12" xfId="11403"/>
    <cellStyle name="Normal 26 9 2 13" xfId="11404"/>
    <cellStyle name="Normal 26 9 2 2" xfId="11405"/>
    <cellStyle name="Normal 26 9 2 2 10" xfId="11406"/>
    <cellStyle name="Normal 26 9 2 2 11" xfId="11407"/>
    <cellStyle name="Normal 26 9 2 2 12" xfId="11408"/>
    <cellStyle name="Normal 26 9 2 2 2" xfId="11409"/>
    <cellStyle name="Normal 26 9 2 2 3" xfId="11410"/>
    <cellStyle name="Normal 26 9 2 2 4" xfId="11411"/>
    <cellStyle name="Normal 26 9 2 2 5" xfId="11412"/>
    <cellStyle name="Normal 26 9 2 2 6" xfId="11413"/>
    <cellStyle name="Normal 26 9 2 2 7" xfId="11414"/>
    <cellStyle name="Normal 26 9 2 2 8" xfId="11415"/>
    <cellStyle name="Normal 26 9 2 2 9" xfId="11416"/>
    <cellStyle name="Normal 26 9 2 3" xfId="11417"/>
    <cellStyle name="Normal 26 9 2 4" xfId="11418"/>
    <cellStyle name="Normal 26 9 2 5" xfId="11419"/>
    <cellStyle name="Normal 26 9 2 6" xfId="11420"/>
    <cellStyle name="Normal 26 9 2 7" xfId="11421"/>
    <cellStyle name="Normal 26 9 2 8" xfId="11422"/>
    <cellStyle name="Normal 26 9 2 9" xfId="11423"/>
    <cellStyle name="Normal 26 9 3" xfId="11424"/>
    <cellStyle name="Normal 26 9 3 10" xfId="11425"/>
    <cellStyle name="Normal 26 9 3 11" xfId="11426"/>
    <cellStyle name="Normal 26 9 3 12" xfId="11427"/>
    <cellStyle name="Normal 26 9 3 2" xfId="11428"/>
    <cellStyle name="Normal 26 9 3 3" xfId="11429"/>
    <cellStyle name="Normal 26 9 3 4" xfId="11430"/>
    <cellStyle name="Normal 26 9 3 5" xfId="11431"/>
    <cellStyle name="Normal 26 9 3 6" xfId="11432"/>
    <cellStyle name="Normal 26 9 3 7" xfId="11433"/>
    <cellStyle name="Normal 26 9 3 8" xfId="11434"/>
    <cellStyle name="Normal 26 9 3 9" xfId="11435"/>
    <cellStyle name="Normal 26 9 4" xfId="11436"/>
    <cellStyle name="Normal 26 9 5" xfId="11437"/>
    <cellStyle name="Normal 26 9 6" xfId="11438"/>
    <cellStyle name="Normal 26 9 7" xfId="11439"/>
    <cellStyle name="Normal 26 9 8" xfId="11440"/>
    <cellStyle name="Normal 26 9 9" xfId="11441"/>
    <cellStyle name="Normal 27" xfId="11442"/>
    <cellStyle name="Normal 27 10" xfId="11443"/>
    <cellStyle name="Normal 27 2" xfId="11444"/>
    <cellStyle name="Normal 27 2 10" xfId="11445"/>
    <cellStyle name="Normal 27 2 11" xfId="11446"/>
    <cellStyle name="Normal 27 2 12" xfId="11447"/>
    <cellStyle name="Normal 27 2 13" xfId="11448"/>
    <cellStyle name="Normal 27 2 14" xfId="11449"/>
    <cellStyle name="Normal 27 2 2" xfId="11450"/>
    <cellStyle name="Normal 27 2 2 10" xfId="11451"/>
    <cellStyle name="Normal 27 2 2 11" xfId="11452"/>
    <cellStyle name="Normal 27 2 2 12" xfId="11453"/>
    <cellStyle name="Normal 27 2 2 13" xfId="11454"/>
    <cellStyle name="Normal 27 2 2 2" xfId="11455"/>
    <cellStyle name="Normal 27 2 2 2 10" xfId="11456"/>
    <cellStyle name="Normal 27 2 2 2 11" xfId="11457"/>
    <cellStyle name="Normal 27 2 2 2 12" xfId="11458"/>
    <cellStyle name="Normal 27 2 2 2 2" xfId="11459"/>
    <cellStyle name="Normal 27 2 2 2 3" xfId="11460"/>
    <cellStyle name="Normal 27 2 2 2 4" xfId="11461"/>
    <cellStyle name="Normal 27 2 2 2 5" xfId="11462"/>
    <cellStyle name="Normal 27 2 2 2 6" xfId="11463"/>
    <cellStyle name="Normal 27 2 2 2 7" xfId="11464"/>
    <cellStyle name="Normal 27 2 2 2 8" xfId="11465"/>
    <cellStyle name="Normal 27 2 2 2 9" xfId="11466"/>
    <cellStyle name="Normal 27 2 2 3" xfId="11467"/>
    <cellStyle name="Normal 27 2 2 4" xfId="11468"/>
    <cellStyle name="Normal 27 2 2 5" xfId="11469"/>
    <cellStyle name="Normal 27 2 2 6" xfId="11470"/>
    <cellStyle name="Normal 27 2 2 7" xfId="11471"/>
    <cellStyle name="Normal 27 2 2 8" xfId="11472"/>
    <cellStyle name="Normal 27 2 2 9" xfId="11473"/>
    <cellStyle name="Normal 27 2 3" xfId="11474"/>
    <cellStyle name="Normal 27 2 3 10" xfId="11475"/>
    <cellStyle name="Normal 27 2 3 11" xfId="11476"/>
    <cellStyle name="Normal 27 2 3 12" xfId="11477"/>
    <cellStyle name="Normal 27 2 3 2" xfId="11478"/>
    <cellStyle name="Normal 27 2 3 3" xfId="11479"/>
    <cellStyle name="Normal 27 2 3 4" xfId="11480"/>
    <cellStyle name="Normal 27 2 3 5" xfId="11481"/>
    <cellStyle name="Normal 27 2 3 6" xfId="11482"/>
    <cellStyle name="Normal 27 2 3 7" xfId="11483"/>
    <cellStyle name="Normal 27 2 3 8" xfId="11484"/>
    <cellStyle name="Normal 27 2 3 9" xfId="11485"/>
    <cellStyle name="Normal 27 2 4" xfId="11486"/>
    <cellStyle name="Normal 27 2 5" xfId="11487"/>
    <cellStyle name="Normal 27 2 6" xfId="11488"/>
    <cellStyle name="Normal 27 2 7" xfId="11489"/>
    <cellStyle name="Normal 27 2 8" xfId="11490"/>
    <cellStyle name="Normal 27 2 9" xfId="11491"/>
    <cellStyle name="Normal 27 3" xfId="11492"/>
    <cellStyle name="Normal 27 4" xfId="11493"/>
    <cellStyle name="Normal 27 4 2" xfId="11494"/>
    <cellStyle name="Normal 27 5" xfId="11495"/>
    <cellStyle name="Normal 27 6" xfId="11496"/>
    <cellStyle name="Normal 27 6 2" xfId="11497"/>
    <cellStyle name="Normal 27 7" xfId="11498"/>
    <cellStyle name="Normal 27 7 10" xfId="11499"/>
    <cellStyle name="Normal 27 7 11" xfId="11500"/>
    <cellStyle name="Normal 27 7 12" xfId="11501"/>
    <cellStyle name="Normal 27 7 13" xfId="11502"/>
    <cellStyle name="Normal 27 7 2" xfId="11503"/>
    <cellStyle name="Normal 27 7 2 10" xfId="11504"/>
    <cellStyle name="Normal 27 7 2 11" xfId="11505"/>
    <cellStyle name="Normal 27 7 2 12" xfId="11506"/>
    <cellStyle name="Normal 27 7 2 2" xfId="11507"/>
    <cellStyle name="Normal 27 7 2 3" xfId="11508"/>
    <cellStyle name="Normal 27 7 2 4" xfId="11509"/>
    <cellStyle name="Normal 27 7 2 5" xfId="11510"/>
    <cellStyle name="Normal 27 7 2 6" xfId="11511"/>
    <cellStyle name="Normal 27 7 2 7" xfId="11512"/>
    <cellStyle name="Normal 27 7 2 8" xfId="11513"/>
    <cellStyle name="Normal 27 7 2 9" xfId="11514"/>
    <cellStyle name="Normal 27 7 3" xfId="11515"/>
    <cellStyle name="Normal 27 7 4" xfId="11516"/>
    <cellStyle name="Normal 27 7 5" xfId="11517"/>
    <cellStyle name="Normal 27 7 6" xfId="11518"/>
    <cellStyle name="Normal 27 7 7" xfId="11519"/>
    <cellStyle name="Normal 27 7 8" xfId="11520"/>
    <cellStyle name="Normal 27 7 9" xfId="11521"/>
    <cellStyle name="Normal 27 8" xfId="11522"/>
    <cellStyle name="Normal 27 8 2" xfId="11523"/>
    <cellStyle name="Normal 27 9" xfId="11524"/>
    <cellStyle name="Normal 28" xfId="11525"/>
    <cellStyle name="Normal 28 2" xfId="11526"/>
    <cellStyle name="Normal 28 2 2" xfId="11527"/>
    <cellStyle name="Normal 28 3" xfId="11528"/>
    <cellStyle name="Normal 29" xfId="11529"/>
    <cellStyle name="Normal 29 2" xfId="11530"/>
    <cellStyle name="Normal 29 2 2" xfId="11531"/>
    <cellStyle name="Normal 29 3" xfId="11532"/>
    <cellStyle name="Normal 29 3 2" xfId="11533"/>
    <cellStyle name="Normal 29 4" xfId="11534"/>
    <cellStyle name="Normal 29 4 2" xfId="11535"/>
    <cellStyle name="Normal 29 5" xfId="11536"/>
    <cellStyle name="Normal 3" xfId="11537"/>
    <cellStyle name="Normal 3 10" xfId="11538"/>
    <cellStyle name="Normal 3 10 2" xfId="11539"/>
    <cellStyle name="Normal 3 11" xfId="11540"/>
    <cellStyle name="Normal 3 11 2" xfId="11541"/>
    <cellStyle name="Normal 3 12" xfId="11542"/>
    <cellStyle name="Normal 3 12 2" xfId="11543"/>
    <cellStyle name="Normal 3 13" xfId="11544"/>
    <cellStyle name="Normal 3 13 2" xfId="11545"/>
    <cellStyle name="Normal 3 14" xfId="11546"/>
    <cellStyle name="Normal 3 14 2" xfId="11547"/>
    <cellStyle name="Normal 3 15" xfId="11548"/>
    <cellStyle name="Normal 3 15 2" xfId="11549"/>
    <cellStyle name="Normal 3 16" xfId="11550"/>
    <cellStyle name="Normal 3 16 2" xfId="11551"/>
    <cellStyle name="Normal 3 17" xfId="11552"/>
    <cellStyle name="Normal 3 17 2" xfId="11553"/>
    <cellStyle name="Normal 3 18" xfId="11554"/>
    <cellStyle name="Normal 3 18 2" xfId="11555"/>
    <cellStyle name="Normal 3 19" xfId="11556"/>
    <cellStyle name="Normal 3 19 2" xfId="11557"/>
    <cellStyle name="Normal 3 2" xfId="11558"/>
    <cellStyle name="Normal 3 2 10" xfId="11559"/>
    <cellStyle name="Normal 3 2 10 10" xfId="11560"/>
    <cellStyle name="Normal 3 2 10 11" xfId="11561"/>
    <cellStyle name="Normal 3 2 10 12" xfId="11562"/>
    <cellStyle name="Normal 3 2 10 13" xfId="11563"/>
    <cellStyle name="Normal 3 2 10 14" xfId="11564"/>
    <cellStyle name="Normal 3 2 10 2" xfId="11565"/>
    <cellStyle name="Normal 3 2 10 2 10" xfId="11566"/>
    <cellStyle name="Normal 3 2 10 2 11" xfId="11567"/>
    <cellStyle name="Normal 3 2 10 2 12" xfId="11568"/>
    <cellStyle name="Normal 3 2 10 2 13" xfId="11569"/>
    <cellStyle name="Normal 3 2 10 2 2" xfId="11570"/>
    <cellStyle name="Normal 3 2 10 2 2 10" xfId="11571"/>
    <cellStyle name="Normal 3 2 10 2 2 11" xfId="11572"/>
    <cellStyle name="Normal 3 2 10 2 2 12" xfId="11573"/>
    <cellStyle name="Normal 3 2 10 2 2 2" xfId="11574"/>
    <cellStyle name="Normal 3 2 10 2 2 3" xfId="11575"/>
    <cellStyle name="Normal 3 2 10 2 2 4" xfId="11576"/>
    <cellStyle name="Normal 3 2 10 2 2 5" xfId="11577"/>
    <cellStyle name="Normal 3 2 10 2 2 6" xfId="11578"/>
    <cellStyle name="Normal 3 2 10 2 2 7" xfId="11579"/>
    <cellStyle name="Normal 3 2 10 2 2 8" xfId="11580"/>
    <cellStyle name="Normal 3 2 10 2 2 9" xfId="11581"/>
    <cellStyle name="Normal 3 2 10 2 3" xfId="11582"/>
    <cellStyle name="Normal 3 2 10 2 4" xfId="11583"/>
    <cellStyle name="Normal 3 2 10 2 5" xfId="11584"/>
    <cellStyle name="Normal 3 2 10 2 6" xfId="11585"/>
    <cellStyle name="Normal 3 2 10 2 7" xfId="11586"/>
    <cellStyle name="Normal 3 2 10 2 8" xfId="11587"/>
    <cellStyle name="Normal 3 2 10 2 9" xfId="11588"/>
    <cellStyle name="Normal 3 2 10 3" xfId="11589"/>
    <cellStyle name="Normal 3 2 10 3 10" xfId="11590"/>
    <cellStyle name="Normal 3 2 10 3 11" xfId="11591"/>
    <cellStyle name="Normal 3 2 10 3 12" xfId="11592"/>
    <cellStyle name="Normal 3 2 10 3 2" xfId="11593"/>
    <cellStyle name="Normal 3 2 10 3 3" xfId="11594"/>
    <cellStyle name="Normal 3 2 10 3 4" xfId="11595"/>
    <cellStyle name="Normal 3 2 10 3 5" xfId="11596"/>
    <cellStyle name="Normal 3 2 10 3 6" xfId="11597"/>
    <cellStyle name="Normal 3 2 10 3 7" xfId="11598"/>
    <cellStyle name="Normal 3 2 10 3 8" xfId="11599"/>
    <cellStyle name="Normal 3 2 10 3 9" xfId="11600"/>
    <cellStyle name="Normal 3 2 10 4" xfId="11601"/>
    <cellStyle name="Normal 3 2 10 5" xfId="11602"/>
    <cellStyle name="Normal 3 2 10 6" xfId="11603"/>
    <cellStyle name="Normal 3 2 10 7" xfId="11604"/>
    <cellStyle name="Normal 3 2 10 8" xfId="11605"/>
    <cellStyle name="Normal 3 2 10 9" xfId="11606"/>
    <cellStyle name="Normal 3 2 11" xfId="11607"/>
    <cellStyle name="Normal 3 2 11 10" xfId="11608"/>
    <cellStyle name="Normal 3 2 11 11" xfId="11609"/>
    <cellStyle name="Normal 3 2 11 12" xfId="11610"/>
    <cellStyle name="Normal 3 2 11 13" xfId="11611"/>
    <cellStyle name="Normal 3 2 11 14" xfId="11612"/>
    <cellStyle name="Normal 3 2 11 2" xfId="11613"/>
    <cellStyle name="Normal 3 2 11 2 10" xfId="11614"/>
    <cellStyle name="Normal 3 2 11 2 11" xfId="11615"/>
    <cellStyle name="Normal 3 2 11 2 12" xfId="11616"/>
    <cellStyle name="Normal 3 2 11 2 13" xfId="11617"/>
    <cellStyle name="Normal 3 2 11 2 2" xfId="11618"/>
    <cellStyle name="Normal 3 2 11 2 2 10" xfId="11619"/>
    <cellStyle name="Normal 3 2 11 2 2 11" xfId="11620"/>
    <cellStyle name="Normal 3 2 11 2 2 12" xfId="11621"/>
    <cellStyle name="Normal 3 2 11 2 2 2" xfId="11622"/>
    <cellStyle name="Normal 3 2 11 2 2 3" xfId="11623"/>
    <cellStyle name="Normal 3 2 11 2 2 4" xfId="11624"/>
    <cellStyle name="Normal 3 2 11 2 2 5" xfId="11625"/>
    <cellStyle name="Normal 3 2 11 2 2 6" xfId="11626"/>
    <cellStyle name="Normal 3 2 11 2 2 7" xfId="11627"/>
    <cellStyle name="Normal 3 2 11 2 2 8" xfId="11628"/>
    <cellStyle name="Normal 3 2 11 2 2 9" xfId="11629"/>
    <cellStyle name="Normal 3 2 11 2 3" xfId="11630"/>
    <cellStyle name="Normal 3 2 11 2 4" xfId="11631"/>
    <cellStyle name="Normal 3 2 11 2 5" xfId="11632"/>
    <cellStyle name="Normal 3 2 11 2 6" xfId="11633"/>
    <cellStyle name="Normal 3 2 11 2 7" xfId="11634"/>
    <cellStyle name="Normal 3 2 11 2 8" xfId="11635"/>
    <cellStyle name="Normal 3 2 11 2 9" xfId="11636"/>
    <cellStyle name="Normal 3 2 11 3" xfId="11637"/>
    <cellStyle name="Normal 3 2 11 3 10" xfId="11638"/>
    <cellStyle name="Normal 3 2 11 3 11" xfId="11639"/>
    <cellStyle name="Normal 3 2 11 3 12" xfId="11640"/>
    <cellStyle name="Normal 3 2 11 3 2" xfId="11641"/>
    <cellStyle name="Normal 3 2 11 3 3" xfId="11642"/>
    <cellStyle name="Normal 3 2 11 3 4" xfId="11643"/>
    <cellStyle name="Normal 3 2 11 3 5" xfId="11644"/>
    <cellStyle name="Normal 3 2 11 3 6" xfId="11645"/>
    <cellStyle name="Normal 3 2 11 3 7" xfId="11646"/>
    <cellStyle name="Normal 3 2 11 3 8" xfId="11647"/>
    <cellStyle name="Normal 3 2 11 3 9" xfId="11648"/>
    <cellStyle name="Normal 3 2 11 4" xfId="11649"/>
    <cellStyle name="Normal 3 2 11 5" xfId="11650"/>
    <cellStyle name="Normal 3 2 11 6" xfId="11651"/>
    <cellStyle name="Normal 3 2 11 7" xfId="11652"/>
    <cellStyle name="Normal 3 2 11 8" xfId="11653"/>
    <cellStyle name="Normal 3 2 11 9" xfId="11654"/>
    <cellStyle name="Normal 3 2 12" xfId="11655"/>
    <cellStyle name="Normal 3 2 12 10" xfId="11656"/>
    <cellStyle name="Normal 3 2 12 11" xfId="11657"/>
    <cellStyle name="Normal 3 2 12 12" xfId="11658"/>
    <cellStyle name="Normal 3 2 12 13" xfId="11659"/>
    <cellStyle name="Normal 3 2 12 14" xfId="11660"/>
    <cellStyle name="Normal 3 2 12 2" xfId="11661"/>
    <cellStyle name="Normal 3 2 12 2 10" xfId="11662"/>
    <cellStyle name="Normal 3 2 12 2 11" xfId="11663"/>
    <cellStyle name="Normal 3 2 12 2 12" xfId="11664"/>
    <cellStyle name="Normal 3 2 12 2 13" xfId="11665"/>
    <cellStyle name="Normal 3 2 12 2 2" xfId="11666"/>
    <cellStyle name="Normal 3 2 12 2 2 10" xfId="11667"/>
    <cellStyle name="Normal 3 2 12 2 2 11" xfId="11668"/>
    <cellStyle name="Normal 3 2 12 2 2 12" xfId="11669"/>
    <cellStyle name="Normal 3 2 12 2 2 2" xfId="11670"/>
    <cellStyle name="Normal 3 2 12 2 2 3" xfId="11671"/>
    <cellStyle name="Normal 3 2 12 2 2 4" xfId="11672"/>
    <cellStyle name="Normal 3 2 12 2 2 5" xfId="11673"/>
    <cellStyle name="Normal 3 2 12 2 2 6" xfId="11674"/>
    <cellStyle name="Normal 3 2 12 2 2 7" xfId="11675"/>
    <cellStyle name="Normal 3 2 12 2 2 8" xfId="11676"/>
    <cellStyle name="Normal 3 2 12 2 2 9" xfId="11677"/>
    <cellStyle name="Normal 3 2 12 2 3" xfId="11678"/>
    <cellStyle name="Normal 3 2 12 2 4" xfId="11679"/>
    <cellStyle name="Normal 3 2 12 2 5" xfId="11680"/>
    <cellStyle name="Normal 3 2 12 2 6" xfId="11681"/>
    <cellStyle name="Normal 3 2 12 2 7" xfId="11682"/>
    <cellStyle name="Normal 3 2 12 2 8" xfId="11683"/>
    <cellStyle name="Normal 3 2 12 2 9" xfId="11684"/>
    <cellStyle name="Normal 3 2 12 3" xfId="11685"/>
    <cellStyle name="Normal 3 2 12 3 10" xfId="11686"/>
    <cellStyle name="Normal 3 2 12 3 11" xfId="11687"/>
    <cellStyle name="Normal 3 2 12 3 12" xfId="11688"/>
    <cellStyle name="Normal 3 2 12 3 2" xfId="11689"/>
    <cellStyle name="Normal 3 2 12 3 3" xfId="11690"/>
    <cellStyle name="Normal 3 2 12 3 4" xfId="11691"/>
    <cellStyle name="Normal 3 2 12 3 5" xfId="11692"/>
    <cellStyle name="Normal 3 2 12 3 6" xfId="11693"/>
    <cellStyle name="Normal 3 2 12 3 7" xfId="11694"/>
    <cellStyle name="Normal 3 2 12 3 8" xfId="11695"/>
    <cellStyle name="Normal 3 2 12 3 9" xfId="11696"/>
    <cellStyle name="Normal 3 2 12 4" xfId="11697"/>
    <cellStyle name="Normal 3 2 12 5" xfId="11698"/>
    <cellStyle name="Normal 3 2 12 6" xfId="11699"/>
    <cellStyle name="Normal 3 2 12 7" xfId="11700"/>
    <cellStyle name="Normal 3 2 12 8" xfId="11701"/>
    <cellStyle name="Normal 3 2 12 9" xfId="11702"/>
    <cellStyle name="Normal 3 2 13" xfId="11703"/>
    <cellStyle name="Normal 3 2 13 10" xfId="11704"/>
    <cellStyle name="Normal 3 2 13 11" xfId="11705"/>
    <cellStyle name="Normal 3 2 13 12" xfId="11706"/>
    <cellStyle name="Normal 3 2 13 13" xfId="11707"/>
    <cellStyle name="Normal 3 2 13 14" xfId="11708"/>
    <cellStyle name="Normal 3 2 13 2" xfId="11709"/>
    <cellStyle name="Normal 3 2 13 2 10" xfId="11710"/>
    <cellStyle name="Normal 3 2 13 2 11" xfId="11711"/>
    <cellStyle name="Normal 3 2 13 2 12" xfId="11712"/>
    <cellStyle name="Normal 3 2 13 2 13" xfId="11713"/>
    <cellStyle name="Normal 3 2 13 2 2" xfId="11714"/>
    <cellStyle name="Normal 3 2 13 2 2 10" xfId="11715"/>
    <cellStyle name="Normal 3 2 13 2 2 11" xfId="11716"/>
    <cellStyle name="Normal 3 2 13 2 2 12" xfId="11717"/>
    <cellStyle name="Normal 3 2 13 2 2 2" xfId="11718"/>
    <cellStyle name="Normal 3 2 13 2 2 3" xfId="11719"/>
    <cellStyle name="Normal 3 2 13 2 2 4" xfId="11720"/>
    <cellStyle name="Normal 3 2 13 2 2 5" xfId="11721"/>
    <cellStyle name="Normal 3 2 13 2 2 6" xfId="11722"/>
    <cellStyle name="Normal 3 2 13 2 2 7" xfId="11723"/>
    <cellStyle name="Normal 3 2 13 2 2 8" xfId="11724"/>
    <cellStyle name="Normal 3 2 13 2 2 9" xfId="11725"/>
    <cellStyle name="Normal 3 2 13 2 3" xfId="11726"/>
    <cellStyle name="Normal 3 2 13 2 4" xfId="11727"/>
    <cellStyle name="Normal 3 2 13 2 5" xfId="11728"/>
    <cellStyle name="Normal 3 2 13 2 6" xfId="11729"/>
    <cellStyle name="Normal 3 2 13 2 7" xfId="11730"/>
    <cellStyle name="Normal 3 2 13 2 8" xfId="11731"/>
    <cellStyle name="Normal 3 2 13 2 9" xfId="11732"/>
    <cellStyle name="Normal 3 2 13 3" xfId="11733"/>
    <cellStyle name="Normal 3 2 13 3 10" xfId="11734"/>
    <cellStyle name="Normal 3 2 13 3 11" xfId="11735"/>
    <cellStyle name="Normal 3 2 13 3 12" xfId="11736"/>
    <cellStyle name="Normal 3 2 13 3 2" xfId="11737"/>
    <cellStyle name="Normal 3 2 13 3 3" xfId="11738"/>
    <cellStyle name="Normal 3 2 13 3 4" xfId="11739"/>
    <cellStyle name="Normal 3 2 13 3 5" xfId="11740"/>
    <cellStyle name="Normal 3 2 13 3 6" xfId="11741"/>
    <cellStyle name="Normal 3 2 13 3 7" xfId="11742"/>
    <cellStyle name="Normal 3 2 13 3 8" xfId="11743"/>
    <cellStyle name="Normal 3 2 13 3 9" xfId="11744"/>
    <cellStyle name="Normal 3 2 13 4" xfId="11745"/>
    <cellStyle name="Normal 3 2 13 5" xfId="11746"/>
    <cellStyle name="Normal 3 2 13 6" xfId="11747"/>
    <cellStyle name="Normal 3 2 13 7" xfId="11748"/>
    <cellStyle name="Normal 3 2 13 8" xfId="11749"/>
    <cellStyle name="Normal 3 2 13 9" xfId="11750"/>
    <cellStyle name="Normal 3 2 14" xfId="11751"/>
    <cellStyle name="Normal 3 2 14 10" xfId="11752"/>
    <cellStyle name="Normal 3 2 14 11" xfId="11753"/>
    <cellStyle name="Normal 3 2 14 12" xfId="11754"/>
    <cellStyle name="Normal 3 2 14 13" xfId="11755"/>
    <cellStyle name="Normal 3 2 14 14" xfId="11756"/>
    <cellStyle name="Normal 3 2 14 2" xfId="11757"/>
    <cellStyle name="Normal 3 2 14 2 10" xfId="11758"/>
    <cellStyle name="Normal 3 2 14 2 11" xfId="11759"/>
    <cellStyle name="Normal 3 2 14 2 12" xfId="11760"/>
    <cellStyle name="Normal 3 2 14 2 13" xfId="11761"/>
    <cellStyle name="Normal 3 2 14 2 2" xfId="11762"/>
    <cellStyle name="Normal 3 2 14 2 2 10" xfId="11763"/>
    <cellStyle name="Normal 3 2 14 2 2 11" xfId="11764"/>
    <cellStyle name="Normal 3 2 14 2 2 12" xfId="11765"/>
    <cellStyle name="Normal 3 2 14 2 2 2" xfId="11766"/>
    <cellStyle name="Normal 3 2 14 2 2 3" xfId="11767"/>
    <cellStyle name="Normal 3 2 14 2 2 4" xfId="11768"/>
    <cellStyle name="Normal 3 2 14 2 2 5" xfId="11769"/>
    <cellStyle name="Normal 3 2 14 2 2 6" xfId="11770"/>
    <cellStyle name="Normal 3 2 14 2 2 7" xfId="11771"/>
    <cellStyle name="Normal 3 2 14 2 2 8" xfId="11772"/>
    <cellStyle name="Normal 3 2 14 2 2 9" xfId="11773"/>
    <cellStyle name="Normal 3 2 14 2 3" xfId="11774"/>
    <cellStyle name="Normal 3 2 14 2 4" xfId="11775"/>
    <cellStyle name="Normal 3 2 14 2 5" xfId="11776"/>
    <cellStyle name="Normal 3 2 14 2 6" xfId="11777"/>
    <cellStyle name="Normal 3 2 14 2 7" xfId="11778"/>
    <cellStyle name="Normal 3 2 14 2 8" xfId="11779"/>
    <cellStyle name="Normal 3 2 14 2 9" xfId="11780"/>
    <cellStyle name="Normal 3 2 14 3" xfId="11781"/>
    <cellStyle name="Normal 3 2 14 3 10" xfId="11782"/>
    <cellStyle name="Normal 3 2 14 3 11" xfId="11783"/>
    <cellStyle name="Normal 3 2 14 3 12" xfId="11784"/>
    <cellStyle name="Normal 3 2 14 3 2" xfId="11785"/>
    <cellStyle name="Normal 3 2 14 3 3" xfId="11786"/>
    <cellStyle name="Normal 3 2 14 3 4" xfId="11787"/>
    <cellStyle name="Normal 3 2 14 3 5" xfId="11788"/>
    <cellStyle name="Normal 3 2 14 3 6" xfId="11789"/>
    <cellStyle name="Normal 3 2 14 3 7" xfId="11790"/>
    <cellStyle name="Normal 3 2 14 3 8" xfId="11791"/>
    <cellStyle name="Normal 3 2 14 3 9" xfId="11792"/>
    <cellStyle name="Normal 3 2 14 4" xfId="11793"/>
    <cellStyle name="Normal 3 2 14 5" xfId="11794"/>
    <cellStyle name="Normal 3 2 14 6" xfId="11795"/>
    <cellStyle name="Normal 3 2 14 7" xfId="11796"/>
    <cellStyle name="Normal 3 2 14 8" xfId="11797"/>
    <cellStyle name="Normal 3 2 14 9" xfId="11798"/>
    <cellStyle name="Normal 3 2 15" xfId="11799"/>
    <cellStyle name="Normal 3 2 15 10" xfId="11800"/>
    <cellStyle name="Normal 3 2 15 11" xfId="11801"/>
    <cellStyle name="Normal 3 2 15 12" xfId="11802"/>
    <cellStyle name="Normal 3 2 15 13" xfId="11803"/>
    <cellStyle name="Normal 3 2 15 14" xfId="11804"/>
    <cellStyle name="Normal 3 2 15 2" xfId="11805"/>
    <cellStyle name="Normal 3 2 15 2 10" xfId="11806"/>
    <cellStyle name="Normal 3 2 15 2 11" xfId="11807"/>
    <cellStyle name="Normal 3 2 15 2 12" xfId="11808"/>
    <cellStyle name="Normal 3 2 15 2 13" xfId="11809"/>
    <cellStyle name="Normal 3 2 15 2 2" xfId="11810"/>
    <cellStyle name="Normal 3 2 15 2 2 10" xfId="11811"/>
    <cellStyle name="Normal 3 2 15 2 2 11" xfId="11812"/>
    <cellStyle name="Normal 3 2 15 2 2 12" xfId="11813"/>
    <cellStyle name="Normal 3 2 15 2 2 2" xfId="11814"/>
    <cellStyle name="Normal 3 2 15 2 2 3" xfId="11815"/>
    <cellStyle name="Normal 3 2 15 2 2 4" xfId="11816"/>
    <cellStyle name="Normal 3 2 15 2 2 5" xfId="11817"/>
    <cellStyle name="Normal 3 2 15 2 2 6" xfId="11818"/>
    <cellStyle name="Normal 3 2 15 2 2 7" xfId="11819"/>
    <cellStyle name="Normal 3 2 15 2 2 8" xfId="11820"/>
    <cellStyle name="Normal 3 2 15 2 2 9" xfId="11821"/>
    <cellStyle name="Normal 3 2 15 2 3" xfId="11822"/>
    <cellStyle name="Normal 3 2 15 2 4" xfId="11823"/>
    <cellStyle name="Normal 3 2 15 2 5" xfId="11824"/>
    <cellStyle name="Normal 3 2 15 2 6" xfId="11825"/>
    <cellStyle name="Normal 3 2 15 2 7" xfId="11826"/>
    <cellStyle name="Normal 3 2 15 2 8" xfId="11827"/>
    <cellStyle name="Normal 3 2 15 2 9" xfId="11828"/>
    <cellStyle name="Normal 3 2 15 3" xfId="11829"/>
    <cellStyle name="Normal 3 2 15 3 10" xfId="11830"/>
    <cellStyle name="Normal 3 2 15 3 11" xfId="11831"/>
    <cellStyle name="Normal 3 2 15 3 12" xfId="11832"/>
    <cellStyle name="Normal 3 2 15 3 2" xfId="11833"/>
    <cellStyle name="Normal 3 2 15 3 3" xfId="11834"/>
    <cellStyle name="Normal 3 2 15 3 4" xfId="11835"/>
    <cellStyle name="Normal 3 2 15 3 5" xfId="11836"/>
    <cellStyle name="Normal 3 2 15 3 6" xfId="11837"/>
    <cellStyle name="Normal 3 2 15 3 7" xfId="11838"/>
    <cellStyle name="Normal 3 2 15 3 8" xfId="11839"/>
    <cellStyle name="Normal 3 2 15 3 9" xfId="11840"/>
    <cellStyle name="Normal 3 2 15 4" xfId="11841"/>
    <cellStyle name="Normal 3 2 15 5" xfId="11842"/>
    <cellStyle name="Normal 3 2 15 6" xfId="11843"/>
    <cellStyle name="Normal 3 2 15 7" xfId="11844"/>
    <cellStyle name="Normal 3 2 15 8" xfId="11845"/>
    <cellStyle name="Normal 3 2 15 9" xfId="11846"/>
    <cellStyle name="Normal 3 2 16" xfId="11847"/>
    <cellStyle name="Normal 3 2 16 10" xfId="11848"/>
    <cellStyle name="Normal 3 2 16 11" xfId="11849"/>
    <cellStyle name="Normal 3 2 16 12" xfId="11850"/>
    <cellStyle name="Normal 3 2 16 13" xfId="11851"/>
    <cellStyle name="Normal 3 2 16 14" xfId="11852"/>
    <cellStyle name="Normal 3 2 16 2" xfId="11853"/>
    <cellStyle name="Normal 3 2 16 2 10" xfId="11854"/>
    <cellStyle name="Normal 3 2 16 2 11" xfId="11855"/>
    <cellStyle name="Normal 3 2 16 2 12" xfId="11856"/>
    <cellStyle name="Normal 3 2 16 2 13" xfId="11857"/>
    <cellStyle name="Normal 3 2 16 2 2" xfId="11858"/>
    <cellStyle name="Normal 3 2 16 2 2 10" xfId="11859"/>
    <cellStyle name="Normal 3 2 16 2 2 11" xfId="11860"/>
    <cellStyle name="Normal 3 2 16 2 2 12" xfId="11861"/>
    <cellStyle name="Normal 3 2 16 2 2 2" xfId="11862"/>
    <cellStyle name="Normal 3 2 16 2 2 3" xfId="11863"/>
    <cellStyle name="Normal 3 2 16 2 2 4" xfId="11864"/>
    <cellStyle name="Normal 3 2 16 2 2 5" xfId="11865"/>
    <cellStyle name="Normal 3 2 16 2 2 6" xfId="11866"/>
    <cellStyle name="Normal 3 2 16 2 2 7" xfId="11867"/>
    <cellStyle name="Normal 3 2 16 2 2 8" xfId="11868"/>
    <cellStyle name="Normal 3 2 16 2 2 9" xfId="11869"/>
    <cellStyle name="Normal 3 2 16 2 3" xfId="11870"/>
    <cellStyle name="Normal 3 2 16 2 4" xfId="11871"/>
    <cellStyle name="Normal 3 2 16 2 5" xfId="11872"/>
    <cellStyle name="Normal 3 2 16 2 6" xfId="11873"/>
    <cellStyle name="Normal 3 2 16 2 7" xfId="11874"/>
    <cellStyle name="Normal 3 2 16 2 8" xfId="11875"/>
    <cellStyle name="Normal 3 2 16 2 9" xfId="11876"/>
    <cellStyle name="Normal 3 2 16 3" xfId="11877"/>
    <cellStyle name="Normal 3 2 16 3 10" xfId="11878"/>
    <cellStyle name="Normal 3 2 16 3 11" xfId="11879"/>
    <cellStyle name="Normal 3 2 16 3 12" xfId="11880"/>
    <cellStyle name="Normal 3 2 16 3 2" xfId="11881"/>
    <cellStyle name="Normal 3 2 16 3 3" xfId="11882"/>
    <cellStyle name="Normal 3 2 16 3 4" xfId="11883"/>
    <cellStyle name="Normal 3 2 16 3 5" xfId="11884"/>
    <cellStyle name="Normal 3 2 16 3 6" xfId="11885"/>
    <cellStyle name="Normal 3 2 16 3 7" xfId="11886"/>
    <cellStyle name="Normal 3 2 16 3 8" xfId="11887"/>
    <cellStyle name="Normal 3 2 16 3 9" xfId="11888"/>
    <cellStyle name="Normal 3 2 16 4" xfId="11889"/>
    <cellStyle name="Normal 3 2 16 5" xfId="11890"/>
    <cellStyle name="Normal 3 2 16 6" xfId="11891"/>
    <cellStyle name="Normal 3 2 16 7" xfId="11892"/>
    <cellStyle name="Normal 3 2 16 8" xfId="11893"/>
    <cellStyle name="Normal 3 2 16 9" xfId="11894"/>
    <cellStyle name="Normal 3 2 17" xfId="11895"/>
    <cellStyle name="Normal 3 2 17 10" xfId="11896"/>
    <cellStyle name="Normal 3 2 17 11" xfId="11897"/>
    <cellStyle name="Normal 3 2 17 12" xfId="11898"/>
    <cellStyle name="Normal 3 2 17 13" xfId="11899"/>
    <cellStyle name="Normal 3 2 17 14" xfId="11900"/>
    <cellStyle name="Normal 3 2 17 2" xfId="11901"/>
    <cellStyle name="Normal 3 2 17 2 10" xfId="11902"/>
    <cellStyle name="Normal 3 2 17 2 11" xfId="11903"/>
    <cellStyle name="Normal 3 2 17 2 12" xfId="11904"/>
    <cellStyle name="Normal 3 2 17 2 13" xfId="11905"/>
    <cellStyle name="Normal 3 2 17 2 2" xfId="11906"/>
    <cellStyle name="Normal 3 2 17 2 2 10" xfId="11907"/>
    <cellStyle name="Normal 3 2 17 2 2 11" xfId="11908"/>
    <cellStyle name="Normal 3 2 17 2 2 12" xfId="11909"/>
    <cellStyle name="Normal 3 2 17 2 2 2" xfId="11910"/>
    <cellStyle name="Normal 3 2 17 2 2 3" xfId="11911"/>
    <cellStyle name="Normal 3 2 17 2 2 4" xfId="11912"/>
    <cellStyle name="Normal 3 2 17 2 2 5" xfId="11913"/>
    <cellStyle name="Normal 3 2 17 2 2 6" xfId="11914"/>
    <cellStyle name="Normal 3 2 17 2 2 7" xfId="11915"/>
    <cellStyle name="Normal 3 2 17 2 2 8" xfId="11916"/>
    <cellStyle name="Normal 3 2 17 2 2 9" xfId="11917"/>
    <cellStyle name="Normal 3 2 17 2 3" xfId="11918"/>
    <cellStyle name="Normal 3 2 17 2 4" xfId="11919"/>
    <cellStyle name="Normal 3 2 17 2 5" xfId="11920"/>
    <cellStyle name="Normal 3 2 17 2 6" xfId="11921"/>
    <cellStyle name="Normal 3 2 17 2 7" xfId="11922"/>
    <cellStyle name="Normal 3 2 17 2 8" xfId="11923"/>
    <cellStyle name="Normal 3 2 17 2 9" xfId="11924"/>
    <cellStyle name="Normal 3 2 17 3" xfId="11925"/>
    <cellStyle name="Normal 3 2 17 3 10" xfId="11926"/>
    <cellStyle name="Normal 3 2 17 3 11" xfId="11927"/>
    <cellStyle name="Normal 3 2 17 3 12" xfId="11928"/>
    <cellStyle name="Normal 3 2 17 3 2" xfId="11929"/>
    <cellStyle name="Normal 3 2 17 3 3" xfId="11930"/>
    <cellStyle name="Normal 3 2 17 3 4" xfId="11931"/>
    <cellStyle name="Normal 3 2 17 3 5" xfId="11932"/>
    <cellStyle name="Normal 3 2 17 3 6" xfId="11933"/>
    <cellStyle name="Normal 3 2 17 3 7" xfId="11934"/>
    <cellStyle name="Normal 3 2 17 3 8" xfId="11935"/>
    <cellStyle name="Normal 3 2 17 3 9" xfId="11936"/>
    <cellStyle name="Normal 3 2 17 4" xfId="11937"/>
    <cellStyle name="Normal 3 2 17 5" xfId="11938"/>
    <cellStyle name="Normal 3 2 17 6" xfId="11939"/>
    <cellStyle name="Normal 3 2 17 7" xfId="11940"/>
    <cellStyle name="Normal 3 2 17 8" xfId="11941"/>
    <cellStyle name="Normal 3 2 17 9" xfId="11942"/>
    <cellStyle name="Normal 3 2 18" xfId="11943"/>
    <cellStyle name="Normal 3 2 18 10" xfId="11944"/>
    <cellStyle name="Normal 3 2 18 11" xfId="11945"/>
    <cellStyle name="Normal 3 2 18 12" xfId="11946"/>
    <cellStyle name="Normal 3 2 18 13" xfId="11947"/>
    <cellStyle name="Normal 3 2 18 2" xfId="11948"/>
    <cellStyle name="Normal 3 2 18 2 10" xfId="11949"/>
    <cellStyle name="Normal 3 2 18 2 11" xfId="11950"/>
    <cellStyle name="Normal 3 2 18 2 12" xfId="11951"/>
    <cellStyle name="Normal 3 2 18 2 2" xfId="11952"/>
    <cellStyle name="Normal 3 2 18 2 3" xfId="11953"/>
    <cellStyle name="Normal 3 2 18 2 4" xfId="11954"/>
    <cellStyle name="Normal 3 2 18 2 5" xfId="11955"/>
    <cellStyle name="Normal 3 2 18 2 6" xfId="11956"/>
    <cellStyle name="Normal 3 2 18 2 7" xfId="11957"/>
    <cellStyle name="Normal 3 2 18 2 8" xfId="11958"/>
    <cellStyle name="Normal 3 2 18 2 9" xfId="11959"/>
    <cellStyle name="Normal 3 2 18 3" xfId="11960"/>
    <cellStyle name="Normal 3 2 18 4" xfId="11961"/>
    <cellStyle name="Normal 3 2 18 5" xfId="11962"/>
    <cellStyle name="Normal 3 2 18 6" xfId="11963"/>
    <cellStyle name="Normal 3 2 18 7" xfId="11964"/>
    <cellStyle name="Normal 3 2 18 8" xfId="11965"/>
    <cellStyle name="Normal 3 2 18 9" xfId="11966"/>
    <cellStyle name="Normal 3 2 19" xfId="11967"/>
    <cellStyle name="Normal 3 2 19 10" xfId="11968"/>
    <cellStyle name="Normal 3 2 19 11" xfId="11969"/>
    <cellStyle name="Normal 3 2 19 12" xfId="11970"/>
    <cellStyle name="Normal 3 2 19 13" xfId="11971"/>
    <cellStyle name="Normal 3 2 19 2" xfId="11972"/>
    <cellStyle name="Normal 3 2 19 2 10" xfId="11973"/>
    <cellStyle name="Normal 3 2 19 2 11" xfId="11974"/>
    <cellStyle name="Normal 3 2 19 2 12" xfId="11975"/>
    <cellStyle name="Normal 3 2 19 2 2" xfId="11976"/>
    <cellStyle name="Normal 3 2 19 2 3" xfId="11977"/>
    <cellStyle name="Normal 3 2 19 2 4" xfId="11978"/>
    <cellStyle name="Normal 3 2 19 2 5" xfId="11979"/>
    <cellStyle name="Normal 3 2 19 2 6" xfId="11980"/>
    <cellStyle name="Normal 3 2 19 2 7" xfId="11981"/>
    <cellStyle name="Normal 3 2 19 2 8" xfId="11982"/>
    <cellStyle name="Normal 3 2 19 2 9" xfId="11983"/>
    <cellStyle name="Normal 3 2 19 3" xfId="11984"/>
    <cellStyle name="Normal 3 2 19 4" xfId="11985"/>
    <cellStyle name="Normal 3 2 19 5" xfId="11986"/>
    <cellStyle name="Normal 3 2 19 6" xfId="11987"/>
    <cellStyle name="Normal 3 2 19 7" xfId="11988"/>
    <cellStyle name="Normal 3 2 19 8" xfId="11989"/>
    <cellStyle name="Normal 3 2 19 9" xfId="11990"/>
    <cellStyle name="Normal 3 2 2" xfId="11991"/>
    <cellStyle name="Normal 3 2 2 10" xfId="11992"/>
    <cellStyle name="Normal 3 2 2 10 10" xfId="11993"/>
    <cellStyle name="Normal 3 2 2 10 11" xfId="11994"/>
    <cellStyle name="Normal 3 2 2 10 12" xfId="11995"/>
    <cellStyle name="Normal 3 2 2 10 13" xfId="11996"/>
    <cellStyle name="Normal 3 2 2 10 14" xfId="11997"/>
    <cellStyle name="Normal 3 2 2 10 2" xfId="11998"/>
    <cellStyle name="Normal 3 2 2 10 2 10" xfId="11999"/>
    <cellStyle name="Normal 3 2 2 10 2 11" xfId="12000"/>
    <cellStyle name="Normal 3 2 2 10 2 12" xfId="12001"/>
    <cellStyle name="Normal 3 2 2 10 2 13" xfId="12002"/>
    <cellStyle name="Normal 3 2 2 10 2 2" xfId="12003"/>
    <cellStyle name="Normal 3 2 2 10 2 2 10" xfId="12004"/>
    <cellStyle name="Normal 3 2 2 10 2 2 11" xfId="12005"/>
    <cellStyle name="Normal 3 2 2 10 2 2 12" xfId="12006"/>
    <cellStyle name="Normal 3 2 2 10 2 2 2" xfId="12007"/>
    <cellStyle name="Normal 3 2 2 10 2 2 3" xfId="12008"/>
    <cellStyle name="Normal 3 2 2 10 2 2 4" xfId="12009"/>
    <cellStyle name="Normal 3 2 2 10 2 2 5" xfId="12010"/>
    <cellStyle name="Normal 3 2 2 10 2 2 6" xfId="12011"/>
    <cellStyle name="Normal 3 2 2 10 2 2 7" xfId="12012"/>
    <cellStyle name="Normal 3 2 2 10 2 2 8" xfId="12013"/>
    <cellStyle name="Normal 3 2 2 10 2 2 9" xfId="12014"/>
    <cellStyle name="Normal 3 2 2 10 2 3" xfId="12015"/>
    <cellStyle name="Normal 3 2 2 10 2 4" xfId="12016"/>
    <cellStyle name="Normal 3 2 2 10 2 5" xfId="12017"/>
    <cellStyle name="Normal 3 2 2 10 2 6" xfId="12018"/>
    <cellStyle name="Normal 3 2 2 10 2 7" xfId="12019"/>
    <cellStyle name="Normal 3 2 2 10 2 8" xfId="12020"/>
    <cellStyle name="Normal 3 2 2 10 2 9" xfId="12021"/>
    <cellStyle name="Normal 3 2 2 10 3" xfId="12022"/>
    <cellStyle name="Normal 3 2 2 10 3 10" xfId="12023"/>
    <cellStyle name="Normal 3 2 2 10 3 11" xfId="12024"/>
    <cellStyle name="Normal 3 2 2 10 3 12" xfId="12025"/>
    <cellStyle name="Normal 3 2 2 10 3 2" xfId="12026"/>
    <cellStyle name="Normal 3 2 2 10 3 3" xfId="12027"/>
    <cellStyle name="Normal 3 2 2 10 3 4" xfId="12028"/>
    <cellStyle name="Normal 3 2 2 10 3 5" xfId="12029"/>
    <cellStyle name="Normal 3 2 2 10 3 6" xfId="12030"/>
    <cellStyle name="Normal 3 2 2 10 3 7" xfId="12031"/>
    <cellStyle name="Normal 3 2 2 10 3 8" xfId="12032"/>
    <cellStyle name="Normal 3 2 2 10 3 9" xfId="12033"/>
    <cellStyle name="Normal 3 2 2 10 4" xfId="12034"/>
    <cellStyle name="Normal 3 2 2 10 5" xfId="12035"/>
    <cellStyle name="Normal 3 2 2 10 6" xfId="12036"/>
    <cellStyle name="Normal 3 2 2 10 7" xfId="12037"/>
    <cellStyle name="Normal 3 2 2 10 8" xfId="12038"/>
    <cellStyle name="Normal 3 2 2 10 9" xfId="12039"/>
    <cellStyle name="Normal 3 2 2 11" xfId="12040"/>
    <cellStyle name="Normal 3 2 2 12" xfId="12041"/>
    <cellStyle name="Normal 3 2 2 12 10" xfId="12042"/>
    <cellStyle name="Normal 3 2 2 12 11" xfId="12043"/>
    <cellStyle name="Normal 3 2 2 12 12" xfId="12044"/>
    <cellStyle name="Normal 3 2 2 12 13" xfId="12045"/>
    <cellStyle name="Normal 3 2 2 12 14" xfId="12046"/>
    <cellStyle name="Normal 3 2 2 12 2" xfId="12047"/>
    <cellStyle name="Normal 3 2 2 12 2 10" xfId="12048"/>
    <cellStyle name="Normal 3 2 2 12 2 11" xfId="12049"/>
    <cellStyle name="Normal 3 2 2 12 2 12" xfId="12050"/>
    <cellStyle name="Normal 3 2 2 12 2 13" xfId="12051"/>
    <cellStyle name="Normal 3 2 2 12 2 2" xfId="12052"/>
    <cellStyle name="Normal 3 2 2 12 2 2 10" xfId="12053"/>
    <cellStyle name="Normal 3 2 2 12 2 2 11" xfId="12054"/>
    <cellStyle name="Normal 3 2 2 12 2 2 12" xfId="12055"/>
    <cellStyle name="Normal 3 2 2 12 2 2 2" xfId="12056"/>
    <cellStyle name="Normal 3 2 2 12 2 2 3" xfId="12057"/>
    <cellStyle name="Normal 3 2 2 12 2 2 4" xfId="12058"/>
    <cellStyle name="Normal 3 2 2 12 2 2 5" xfId="12059"/>
    <cellStyle name="Normal 3 2 2 12 2 2 6" xfId="12060"/>
    <cellStyle name="Normal 3 2 2 12 2 2 7" xfId="12061"/>
    <cellStyle name="Normal 3 2 2 12 2 2 8" xfId="12062"/>
    <cellStyle name="Normal 3 2 2 12 2 2 9" xfId="12063"/>
    <cellStyle name="Normal 3 2 2 12 2 3" xfId="12064"/>
    <cellStyle name="Normal 3 2 2 12 2 4" xfId="12065"/>
    <cellStyle name="Normal 3 2 2 12 2 5" xfId="12066"/>
    <cellStyle name="Normal 3 2 2 12 2 6" xfId="12067"/>
    <cellStyle name="Normal 3 2 2 12 2 7" xfId="12068"/>
    <cellStyle name="Normal 3 2 2 12 2 8" xfId="12069"/>
    <cellStyle name="Normal 3 2 2 12 2 9" xfId="12070"/>
    <cellStyle name="Normal 3 2 2 12 3" xfId="12071"/>
    <cellStyle name="Normal 3 2 2 12 3 10" xfId="12072"/>
    <cellStyle name="Normal 3 2 2 12 3 11" xfId="12073"/>
    <cellStyle name="Normal 3 2 2 12 3 12" xfId="12074"/>
    <cellStyle name="Normal 3 2 2 12 3 2" xfId="12075"/>
    <cellStyle name="Normal 3 2 2 12 3 3" xfId="12076"/>
    <cellStyle name="Normal 3 2 2 12 3 4" xfId="12077"/>
    <cellStyle name="Normal 3 2 2 12 3 5" xfId="12078"/>
    <cellStyle name="Normal 3 2 2 12 3 6" xfId="12079"/>
    <cellStyle name="Normal 3 2 2 12 3 7" xfId="12080"/>
    <cellStyle name="Normal 3 2 2 12 3 8" xfId="12081"/>
    <cellStyle name="Normal 3 2 2 12 3 9" xfId="12082"/>
    <cellStyle name="Normal 3 2 2 12 4" xfId="12083"/>
    <cellStyle name="Normal 3 2 2 12 5" xfId="12084"/>
    <cellStyle name="Normal 3 2 2 12 6" xfId="12085"/>
    <cellStyle name="Normal 3 2 2 12 7" xfId="12086"/>
    <cellStyle name="Normal 3 2 2 12 8" xfId="12087"/>
    <cellStyle name="Normal 3 2 2 12 9" xfId="12088"/>
    <cellStyle name="Normal 3 2 2 13" xfId="12089"/>
    <cellStyle name="Normal 3 2 2 13 10" xfId="12090"/>
    <cellStyle name="Normal 3 2 2 13 11" xfId="12091"/>
    <cellStyle name="Normal 3 2 2 13 12" xfId="12092"/>
    <cellStyle name="Normal 3 2 2 13 13" xfId="12093"/>
    <cellStyle name="Normal 3 2 2 13 14" xfId="12094"/>
    <cellStyle name="Normal 3 2 2 13 2" xfId="12095"/>
    <cellStyle name="Normal 3 2 2 13 2 10" xfId="12096"/>
    <cellStyle name="Normal 3 2 2 13 2 11" xfId="12097"/>
    <cellStyle name="Normal 3 2 2 13 2 12" xfId="12098"/>
    <cellStyle name="Normal 3 2 2 13 2 13" xfId="12099"/>
    <cellStyle name="Normal 3 2 2 13 2 2" xfId="12100"/>
    <cellStyle name="Normal 3 2 2 13 2 2 10" xfId="12101"/>
    <cellStyle name="Normal 3 2 2 13 2 2 11" xfId="12102"/>
    <cellStyle name="Normal 3 2 2 13 2 2 12" xfId="12103"/>
    <cellStyle name="Normal 3 2 2 13 2 2 2" xfId="12104"/>
    <cellStyle name="Normal 3 2 2 13 2 2 3" xfId="12105"/>
    <cellStyle name="Normal 3 2 2 13 2 2 4" xfId="12106"/>
    <cellStyle name="Normal 3 2 2 13 2 2 5" xfId="12107"/>
    <cellStyle name="Normal 3 2 2 13 2 2 6" xfId="12108"/>
    <cellStyle name="Normal 3 2 2 13 2 2 7" xfId="12109"/>
    <cellStyle name="Normal 3 2 2 13 2 2 8" xfId="12110"/>
    <cellStyle name="Normal 3 2 2 13 2 2 9" xfId="12111"/>
    <cellStyle name="Normal 3 2 2 13 2 3" xfId="12112"/>
    <cellStyle name="Normal 3 2 2 13 2 4" xfId="12113"/>
    <cellStyle name="Normal 3 2 2 13 2 5" xfId="12114"/>
    <cellStyle name="Normal 3 2 2 13 2 6" xfId="12115"/>
    <cellStyle name="Normal 3 2 2 13 2 7" xfId="12116"/>
    <cellStyle name="Normal 3 2 2 13 2 8" xfId="12117"/>
    <cellStyle name="Normal 3 2 2 13 2 9" xfId="12118"/>
    <cellStyle name="Normal 3 2 2 13 3" xfId="12119"/>
    <cellStyle name="Normal 3 2 2 13 3 10" xfId="12120"/>
    <cellStyle name="Normal 3 2 2 13 3 11" xfId="12121"/>
    <cellStyle name="Normal 3 2 2 13 3 12" xfId="12122"/>
    <cellStyle name="Normal 3 2 2 13 3 2" xfId="12123"/>
    <cellStyle name="Normal 3 2 2 13 3 3" xfId="12124"/>
    <cellStyle name="Normal 3 2 2 13 3 4" xfId="12125"/>
    <cellStyle name="Normal 3 2 2 13 3 5" xfId="12126"/>
    <cellStyle name="Normal 3 2 2 13 3 6" xfId="12127"/>
    <cellStyle name="Normal 3 2 2 13 3 7" xfId="12128"/>
    <cellStyle name="Normal 3 2 2 13 3 8" xfId="12129"/>
    <cellStyle name="Normal 3 2 2 13 3 9" xfId="12130"/>
    <cellStyle name="Normal 3 2 2 13 4" xfId="12131"/>
    <cellStyle name="Normal 3 2 2 13 5" xfId="12132"/>
    <cellStyle name="Normal 3 2 2 13 6" xfId="12133"/>
    <cellStyle name="Normal 3 2 2 13 7" xfId="12134"/>
    <cellStyle name="Normal 3 2 2 13 8" xfId="12135"/>
    <cellStyle name="Normal 3 2 2 13 9" xfId="12136"/>
    <cellStyle name="Normal 3 2 2 14" xfId="12137"/>
    <cellStyle name="Normal 3 2 2 14 10" xfId="12138"/>
    <cellStyle name="Normal 3 2 2 14 11" xfId="12139"/>
    <cellStyle name="Normal 3 2 2 14 12" xfId="12140"/>
    <cellStyle name="Normal 3 2 2 14 13" xfId="12141"/>
    <cellStyle name="Normal 3 2 2 14 14" xfId="12142"/>
    <cellStyle name="Normal 3 2 2 14 2" xfId="12143"/>
    <cellStyle name="Normal 3 2 2 14 2 10" xfId="12144"/>
    <cellStyle name="Normal 3 2 2 14 2 11" xfId="12145"/>
    <cellStyle name="Normal 3 2 2 14 2 12" xfId="12146"/>
    <cellStyle name="Normal 3 2 2 14 2 13" xfId="12147"/>
    <cellStyle name="Normal 3 2 2 14 2 2" xfId="12148"/>
    <cellStyle name="Normal 3 2 2 14 2 2 10" xfId="12149"/>
    <cellStyle name="Normal 3 2 2 14 2 2 11" xfId="12150"/>
    <cellStyle name="Normal 3 2 2 14 2 2 12" xfId="12151"/>
    <cellStyle name="Normal 3 2 2 14 2 2 2" xfId="12152"/>
    <cellStyle name="Normal 3 2 2 14 2 2 3" xfId="12153"/>
    <cellStyle name="Normal 3 2 2 14 2 2 4" xfId="12154"/>
    <cellStyle name="Normal 3 2 2 14 2 2 5" xfId="12155"/>
    <cellStyle name="Normal 3 2 2 14 2 2 6" xfId="12156"/>
    <cellStyle name="Normal 3 2 2 14 2 2 7" xfId="12157"/>
    <cellStyle name="Normal 3 2 2 14 2 2 8" xfId="12158"/>
    <cellStyle name="Normal 3 2 2 14 2 2 9" xfId="12159"/>
    <cellStyle name="Normal 3 2 2 14 2 3" xfId="12160"/>
    <cellStyle name="Normal 3 2 2 14 2 4" xfId="12161"/>
    <cellStyle name="Normal 3 2 2 14 2 5" xfId="12162"/>
    <cellStyle name="Normal 3 2 2 14 2 6" xfId="12163"/>
    <cellStyle name="Normal 3 2 2 14 2 7" xfId="12164"/>
    <cellStyle name="Normal 3 2 2 14 2 8" xfId="12165"/>
    <cellStyle name="Normal 3 2 2 14 2 9" xfId="12166"/>
    <cellStyle name="Normal 3 2 2 14 3" xfId="12167"/>
    <cellStyle name="Normal 3 2 2 14 3 10" xfId="12168"/>
    <cellStyle name="Normal 3 2 2 14 3 11" xfId="12169"/>
    <cellStyle name="Normal 3 2 2 14 3 12" xfId="12170"/>
    <cellStyle name="Normal 3 2 2 14 3 2" xfId="12171"/>
    <cellStyle name="Normal 3 2 2 14 3 3" xfId="12172"/>
    <cellStyle name="Normal 3 2 2 14 3 4" xfId="12173"/>
    <cellStyle name="Normal 3 2 2 14 3 5" xfId="12174"/>
    <cellStyle name="Normal 3 2 2 14 3 6" xfId="12175"/>
    <cellStyle name="Normal 3 2 2 14 3 7" xfId="12176"/>
    <cellStyle name="Normal 3 2 2 14 3 8" xfId="12177"/>
    <cellStyle name="Normal 3 2 2 14 3 9" xfId="12178"/>
    <cellStyle name="Normal 3 2 2 14 4" xfId="12179"/>
    <cellStyle name="Normal 3 2 2 14 5" xfId="12180"/>
    <cellStyle name="Normal 3 2 2 14 6" xfId="12181"/>
    <cellStyle name="Normal 3 2 2 14 7" xfId="12182"/>
    <cellStyle name="Normal 3 2 2 14 8" xfId="12183"/>
    <cellStyle name="Normal 3 2 2 14 9" xfId="12184"/>
    <cellStyle name="Normal 3 2 2 15" xfId="12185"/>
    <cellStyle name="Normal 3 2 2 15 10" xfId="12186"/>
    <cellStyle name="Normal 3 2 2 15 11" xfId="12187"/>
    <cellStyle name="Normal 3 2 2 15 12" xfId="12188"/>
    <cellStyle name="Normal 3 2 2 15 13" xfId="12189"/>
    <cellStyle name="Normal 3 2 2 15 14" xfId="12190"/>
    <cellStyle name="Normal 3 2 2 15 2" xfId="12191"/>
    <cellStyle name="Normal 3 2 2 15 2 10" xfId="12192"/>
    <cellStyle name="Normal 3 2 2 15 2 11" xfId="12193"/>
    <cellStyle name="Normal 3 2 2 15 2 12" xfId="12194"/>
    <cellStyle name="Normal 3 2 2 15 2 13" xfId="12195"/>
    <cellStyle name="Normal 3 2 2 15 2 2" xfId="12196"/>
    <cellStyle name="Normal 3 2 2 15 2 2 10" xfId="12197"/>
    <cellStyle name="Normal 3 2 2 15 2 2 11" xfId="12198"/>
    <cellStyle name="Normal 3 2 2 15 2 2 12" xfId="12199"/>
    <cellStyle name="Normal 3 2 2 15 2 2 2" xfId="12200"/>
    <cellStyle name="Normal 3 2 2 15 2 2 3" xfId="12201"/>
    <cellStyle name="Normal 3 2 2 15 2 2 4" xfId="12202"/>
    <cellStyle name="Normal 3 2 2 15 2 2 5" xfId="12203"/>
    <cellStyle name="Normal 3 2 2 15 2 2 6" xfId="12204"/>
    <cellStyle name="Normal 3 2 2 15 2 2 7" xfId="12205"/>
    <cellStyle name="Normal 3 2 2 15 2 2 8" xfId="12206"/>
    <cellStyle name="Normal 3 2 2 15 2 2 9" xfId="12207"/>
    <cellStyle name="Normal 3 2 2 15 2 3" xfId="12208"/>
    <cellStyle name="Normal 3 2 2 15 2 4" xfId="12209"/>
    <cellStyle name="Normal 3 2 2 15 2 5" xfId="12210"/>
    <cellStyle name="Normal 3 2 2 15 2 6" xfId="12211"/>
    <cellStyle name="Normal 3 2 2 15 2 7" xfId="12212"/>
    <cellStyle name="Normal 3 2 2 15 2 8" xfId="12213"/>
    <cellStyle name="Normal 3 2 2 15 2 9" xfId="12214"/>
    <cellStyle name="Normal 3 2 2 15 3" xfId="12215"/>
    <cellStyle name="Normal 3 2 2 15 3 10" xfId="12216"/>
    <cellStyle name="Normal 3 2 2 15 3 11" xfId="12217"/>
    <cellStyle name="Normal 3 2 2 15 3 12" xfId="12218"/>
    <cellStyle name="Normal 3 2 2 15 3 2" xfId="12219"/>
    <cellStyle name="Normal 3 2 2 15 3 3" xfId="12220"/>
    <cellStyle name="Normal 3 2 2 15 3 4" xfId="12221"/>
    <cellStyle name="Normal 3 2 2 15 3 5" xfId="12222"/>
    <cellStyle name="Normal 3 2 2 15 3 6" xfId="12223"/>
    <cellStyle name="Normal 3 2 2 15 3 7" xfId="12224"/>
    <cellStyle name="Normal 3 2 2 15 3 8" xfId="12225"/>
    <cellStyle name="Normal 3 2 2 15 3 9" xfId="12226"/>
    <cellStyle name="Normal 3 2 2 15 4" xfId="12227"/>
    <cellStyle name="Normal 3 2 2 15 5" xfId="12228"/>
    <cellStyle name="Normal 3 2 2 15 6" xfId="12229"/>
    <cellStyle name="Normal 3 2 2 15 7" xfId="12230"/>
    <cellStyle name="Normal 3 2 2 15 8" xfId="12231"/>
    <cellStyle name="Normal 3 2 2 15 9" xfId="12232"/>
    <cellStyle name="Normal 3 2 2 16" xfId="12233"/>
    <cellStyle name="Normal 3 2 2 16 10" xfId="12234"/>
    <cellStyle name="Normal 3 2 2 16 11" xfId="12235"/>
    <cellStyle name="Normal 3 2 2 16 12" xfId="12236"/>
    <cellStyle name="Normal 3 2 2 16 13" xfId="12237"/>
    <cellStyle name="Normal 3 2 2 16 14" xfId="12238"/>
    <cellStyle name="Normal 3 2 2 16 2" xfId="12239"/>
    <cellStyle name="Normal 3 2 2 16 2 10" xfId="12240"/>
    <cellStyle name="Normal 3 2 2 16 2 11" xfId="12241"/>
    <cellStyle name="Normal 3 2 2 16 2 12" xfId="12242"/>
    <cellStyle name="Normal 3 2 2 16 2 13" xfId="12243"/>
    <cellStyle name="Normal 3 2 2 16 2 2" xfId="12244"/>
    <cellStyle name="Normal 3 2 2 16 2 2 10" xfId="12245"/>
    <cellStyle name="Normal 3 2 2 16 2 2 11" xfId="12246"/>
    <cellStyle name="Normal 3 2 2 16 2 2 12" xfId="12247"/>
    <cellStyle name="Normal 3 2 2 16 2 2 2" xfId="12248"/>
    <cellStyle name="Normal 3 2 2 16 2 2 3" xfId="12249"/>
    <cellStyle name="Normal 3 2 2 16 2 2 4" xfId="12250"/>
    <cellStyle name="Normal 3 2 2 16 2 2 5" xfId="12251"/>
    <cellStyle name="Normal 3 2 2 16 2 2 6" xfId="12252"/>
    <cellStyle name="Normal 3 2 2 16 2 2 7" xfId="12253"/>
    <cellStyle name="Normal 3 2 2 16 2 2 8" xfId="12254"/>
    <cellStyle name="Normal 3 2 2 16 2 2 9" xfId="12255"/>
    <cellStyle name="Normal 3 2 2 16 2 3" xfId="12256"/>
    <cellStyle name="Normal 3 2 2 16 2 4" xfId="12257"/>
    <cellStyle name="Normal 3 2 2 16 2 5" xfId="12258"/>
    <cellStyle name="Normal 3 2 2 16 2 6" xfId="12259"/>
    <cellStyle name="Normal 3 2 2 16 2 7" xfId="12260"/>
    <cellStyle name="Normal 3 2 2 16 2 8" xfId="12261"/>
    <cellStyle name="Normal 3 2 2 16 2 9" xfId="12262"/>
    <cellStyle name="Normal 3 2 2 16 3" xfId="12263"/>
    <cellStyle name="Normal 3 2 2 16 3 10" xfId="12264"/>
    <cellStyle name="Normal 3 2 2 16 3 11" xfId="12265"/>
    <cellStyle name="Normal 3 2 2 16 3 12" xfId="12266"/>
    <cellStyle name="Normal 3 2 2 16 3 2" xfId="12267"/>
    <cellStyle name="Normal 3 2 2 16 3 3" xfId="12268"/>
    <cellStyle name="Normal 3 2 2 16 3 4" xfId="12269"/>
    <cellStyle name="Normal 3 2 2 16 3 5" xfId="12270"/>
    <cellStyle name="Normal 3 2 2 16 3 6" xfId="12271"/>
    <cellStyle name="Normal 3 2 2 16 3 7" xfId="12272"/>
    <cellStyle name="Normal 3 2 2 16 3 8" xfId="12273"/>
    <cellStyle name="Normal 3 2 2 16 3 9" xfId="12274"/>
    <cellStyle name="Normal 3 2 2 16 4" xfId="12275"/>
    <cellStyle name="Normal 3 2 2 16 5" xfId="12276"/>
    <cellStyle name="Normal 3 2 2 16 6" xfId="12277"/>
    <cellStyle name="Normal 3 2 2 16 7" xfId="12278"/>
    <cellStyle name="Normal 3 2 2 16 8" xfId="12279"/>
    <cellStyle name="Normal 3 2 2 16 9" xfId="12280"/>
    <cellStyle name="Normal 3 2 2 17" xfId="12281"/>
    <cellStyle name="Normal 3 2 2 17 10" xfId="12282"/>
    <cellStyle name="Normal 3 2 2 17 11" xfId="12283"/>
    <cellStyle name="Normal 3 2 2 17 12" xfId="12284"/>
    <cellStyle name="Normal 3 2 2 17 13" xfId="12285"/>
    <cellStyle name="Normal 3 2 2 17 2" xfId="12286"/>
    <cellStyle name="Normal 3 2 2 17 2 10" xfId="12287"/>
    <cellStyle name="Normal 3 2 2 17 2 11" xfId="12288"/>
    <cellStyle name="Normal 3 2 2 17 2 12" xfId="12289"/>
    <cellStyle name="Normal 3 2 2 17 2 2" xfId="12290"/>
    <cellStyle name="Normal 3 2 2 17 2 3" xfId="12291"/>
    <cellStyle name="Normal 3 2 2 17 2 4" xfId="12292"/>
    <cellStyle name="Normal 3 2 2 17 2 5" xfId="12293"/>
    <cellStyle name="Normal 3 2 2 17 2 6" xfId="12294"/>
    <cellStyle name="Normal 3 2 2 17 2 7" xfId="12295"/>
    <cellStyle name="Normal 3 2 2 17 2 8" xfId="12296"/>
    <cellStyle name="Normal 3 2 2 17 2 9" xfId="12297"/>
    <cellStyle name="Normal 3 2 2 17 3" xfId="12298"/>
    <cellStyle name="Normal 3 2 2 17 4" xfId="12299"/>
    <cellStyle name="Normal 3 2 2 17 5" xfId="12300"/>
    <cellStyle name="Normal 3 2 2 17 6" xfId="12301"/>
    <cellStyle name="Normal 3 2 2 17 7" xfId="12302"/>
    <cellStyle name="Normal 3 2 2 17 8" xfId="12303"/>
    <cellStyle name="Normal 3 2 2 17 9" xfId="12304"/>
    <cellStyle name="Normal 3 2 2 18" xfId="12305"/>
    <cellStyle name="Normal 3 2 2 18 10" xfId="12306"/>
    <cellStyle name="Normal 3 2 2 18 11" xfId="12307"/>
    <cellStyle name="Normal 3 2 2 18 12" xfId="12308"/>
    <cellStyle name="Normal 3 2 2 18 13" xfId="12309"/>
    <cellStyle name="Normal 3 2 2 18 2" xfId="12310"/>
    <cellStyle name="Normal 3 2 2 18 2 10" xfId="12311"/>
    <cellStyle name="Normal 3 2 2 18 2 11" xfId="12312"/>
    <cellStyle name="Normal 3 2 2 18 2 12" xfId="12313"/>
    <cellStyle name="Normal 3 2 2 18 2 2" xfId="12314"/>
    <cellStyle name="Normal 3 2 2 18 2 3" xfId="12315"/>
    <cellStyle name="Normal 3 2 2 18 2 4" xfId="12316"/>
    <cellStyle name="Normal 3 2 2 18 2 5" xfId="12317"/>
    <cellStyle name="Normal 3 2 2 18 2 6" xfId="12318"/>
    <cellStyle name="Normal 3 2 2 18 2 7" xfId="12319"/>
    <cellStyle name="Normal 3 2 2 18 2 8" xfId="12320"/>
    <cellStyle name="Normal 3 2 2 18 2 9" xfId="12321"/>
    <cellStyle name="Normal 3 2 2 18 3" xfId="12322"/>
    <cellStyle name="Normal 3 2 2 18 4" xfId="12323"/>
    <cellStyle name="Normal 3 2 2 18 5" xfId="12324"/>
    <cellStyle name="Normal 3 2 2 18 6" xfId="12325"/>
    <cellStyle name="Normal 3 2 2 18 7" xfId="12326"/>
    <cellStyle name="Normal 3 2 2 18 8" xfId="12327"/>
    <cellStyle name="Normal 3 2 2 18 9" xfId="12328"/>
    <cellStyle name="Normal 3 2 2 19" xfId="12329"/>
    <cellStyle name="Normal 3 2 2 19 10" xfId="12330"/>
    <cellStyle name="Normal 3 2 2 19 11" xfId="12331"/>
    <cellStyle name="Normal 3 2 2 19 12" xfId="12332"/>
    <cellStyle name="Normal 3 2 2 19 2" xfId="12333"/>
    <cellStyle name="Normal 3 2 2 19 3" xfId="12334"/>
    <cellStyle name="Normal 3 2 2 19 4" xfId="12335"/>
    <cellStyle name="Normal 3 2 2 19 5" xfId="12336"/>
    <cellStyle name="Normal 3 2 2 19 6" xfId="12337"/>
    <cellStyle name="Normal 3 2 2 19 7" xfId="12338"/>
    <cellStyle name="Normal 3 2 2 19 8" xfId="12339"/>
    <cellStyle name="Normal 3 2 2 19 9" xfId="12340"/>
    <cellStyle name="Normal 3 2 2 2" xfId="12341"/>
    <cellStyle name="Normal 3 2 2 2 10" xfId="12342"/>
    <cellStyle name="Normal 3 2 2 2 10 10" xfId="12343"/>
    <cellStyle name="Normal 3 2 2 2 10 11" xfId="12344"/>
    <cellStyle name="Normal 3 2 2 2 10 12" xfId="12345"/>
    <cellStyle name="Normal 3 2 2 2 10 13" xfId="12346"/>
    <cellStyle name="Normal 3 2 2 2 10 14" xfId="12347"/>
    <cellStyle name="Normal 3 2 2 2 10 2" xfId="12348"/>
    <cellStyle name="Normal 3 2 2 2 10 2 10" xfId="12349"/>
    <cellStyle name="Normal 3 2 2 2 10 2 11" xfId="12350"/>
    <cellStyle name="Normal 3 2 2 2 10 2 12" xfId="12351"/>
    <cellStyle name="Normal 3 2 2 2 10 2 13" xfId="12352"/>
    <cellStyle name="Normal 3 2 2 2 10 2 2" xfId="12353"/>
    <cellStyle name="Normal 3 2 2 2 10 2 2 10" xfId="12354"/>
    <cellStyle name="Normal 3 2 2 2 10 2 2 11" xfId="12355"/>
    <cellStyle name="Normal 3 2 2 2 10 2 2 12" xfId="12356"/>
    <cellStyle name="Normal 3 2 2 2 10 2 2 2" xfId="12357"/>
    <cellStyle name="Normal 3 2 2 2 10 2 2 3" xfId="12358"/>
    <cellStyle name="Normal 3 2 2 2 10 2 2 4" xfId="12359"/>
    <cellStyle name="Normal 3 2 2 2 10 2 2 5" xfId="12360"/>
    <cellStyle name="Normal 3 2 2 2 10 2 2 6" xfId="12361"/>
    <cellStyle name="Normal 3 2 2 2 10 2 2 7" xfId="12362"/>
    <cellStyle name="Normal 3 2 2 2 10 2 2 8" xfId="12363"/>
    <cellStyle name="Normal 3 2 2 2 10 2 2 9" xfId="12364"/>
    <cellStyle name="Normal 3 2 2 2 10 2 3" xfId="12365"/>
    <cellStyle name="Normal 3 2 2 2 10 2 4" xfId="12366"/>
    <cellStyle name="Normal 3 2 2 2 10 2 5" xfId="12367"/>
    <cellStyle name="Normal 3 2 2 2 10 2 6" xfId="12368"/>
    <cellStyle name="Normal 3 2 2 2 10 2 7" xfId="12369"/>
    <cellStyle name="Normal 3 2 2 2 10 2 8" xfId="12370"/>
    <cellStyle name="Normal 3 2 2 2 10 2 9" xfId="12371"/>
    <cellStyle name="Normal 3 2 2 2 10 3" xfId="12372"/>
    <cellStyle name="Normal 3 2 2 2 10 3 10" xfId="12373"/>
    <cellStyle name="Normal 3 2 2 2 10 3 11" xfId="12374"/>
    <cellStyle name="Normal 3 2 2 2 10 3 12" xfId="12375"/>
    <cellStyle name="Normal 3 2 2 2 10 3 2" xfId="12376"/>
    <cellStyle name="Normal 3 2 2 2 10 3 3" xfId="12377"/>
    <cellStyle name="Normal 3 2 2 2 10 3 4" xfId="12378"/>
    <cellStyle name="Normal 3 2 2 2 10 3 5" xfId="12379"/>
    <cellStyle name="Normal 3 2 2 2 10 3 6" xfId="12380"/>
    <cellStyle name="Normal 3 2 2 2 10 3 7" xfId="12381"/>
    <cellStyle name="Normal 3 2 2 2 10 3 8" xfId="12382"/>
    <cellStyle name="Normal 3 2 2 2 10 3 9" xfId="12383"/>
    <cellStyle name="Normal 3 2 2 2 10 4" xfId="12384"/>
    <cellStyle name="Normal 3 2 2 2 10 5" xfId="12385"/>
    <cellStyle name="Normal 3 2 2 2 10 6" xfId="12386"/>
    <cellStyle name="Normal 3 2 2 2 10 7" xfId="12387"/>
    <cellStyle name="Normal 3 2 2 2 10 8" xfId="12388"/>
    <cellStyle name="Normal 3 2 2 2 10 9" xfId="12389"/>
    <cellStyle name="Normal 3 2 2 2 11" xfId="12390"/>
    <cellStyle name="Normal 3 2 2 2 11 10" xfId="12391"/>
    <cellStyle name="Normal 3 2 2 2 11 11" xfId="12392"/>
    <cellStyle name="Normal 3 2 2 2 11 12" xfId="12393"/>
    <cellStyle name="Normal 3 2 2 2 11 13" xfId="12394"/>
    <cellStyle name="Normal 3 2 2 2 11 14" xfId="12395"/>
    <cellStyle name="Normal 3 2 2 2 11 2" xfId="12396"/>
    <cellStyle name="Normal 3 2 2 2 11 2 10" xfId="12397"/>
    <cellStyle name="Normal 3 2 2 2 11 2 11" xfId="12398"/>
    <cellStyle name="Normal 3 2 2 2 11 2 12" xfId="12399"/>
    <cellStyle name="Normal 3 2 2 2 11 2 13" xfId="12400"/>
    <cellStyle name="Normal 3 2 2 2 11 2 2" xfId="12401"/>
    <cellStyle name="Normal 3 2 2 2 11 2 2 10" xfId="12402"/>
    <cellStyle name="Normal 3 2 2 2 11 2 2 11" xfId="12403"/>
    <cellStyle name="Normal 3 2 2 2 11 2 2 12" xfId="12404"/>
    <cellStyle name="Normal 3 2 2 2 11 2 2 2" xfId="12405"/>
    <cellStyle name="Normal 3 2 2 2 11 2 2 3" xfId="12406"/>
    <cellStyle name="Normal 3 2 2 2 11 2 2 4" xfId="12407"/>
    <cellStyle name="Normal 3 2 2 2 11 2 2 5" xfId="12408"/>
    <cellStyle name="Normal 3 2 2 2 11 2 2 6" xfId="12409"/>
    <cellStyle name="Normal 3 2 2 2 11 2 2 7" xfId="12410"/>
    <cellStyle name="Normal 3 2 2 2 11 2 2 8" xfId="12411"/>
    <cellStyle name="Normal 3 2 2 2 11 2 2 9" xfId="12412"/>
    <cellStyle name="Normal 3 2 2 2 11 2 3" xfId="12413"/>
    <cellStyle name="Normal 3 2 2 2 11 2 4" xfId="12414"/>
    <cellStyle name="Normal 3 2 2 2 11 2 5" xfId="12415"/>
    <cellStyle name="Normal 3 2 2 2 11 2 6" xfId="12416"/>
    <cellStyle name="Normal 3 2 2 2 11 2 7" xfId="12417"/>
    <cellStyle name="Normal 3 2 2 2 11 2 8" xfId="12418"/>
    <cellStyle name="Normal 3 2 2 2 11 2 9" xfId="12419"/>
    <cellStyle name="Normal 3 2 2 2 11 3" xfId="12420"/>
    <cellStyle name="Normal 3 2 2 2 11 3 10" xfId="12421"/>
    <cellStyle name="Normal 3 2 2 2 11 3 11" xfId="12422"/>
    <cellStyle name="Normal 3 2 2 2 11 3 12" xfId="12423"/>
    <cellStyle name="Normal 3 2 2 2 11 3 2" xfId="12424"/>
    <cellStyle name="Normal 3 2 2 2 11 3 3" xfId="12425"/>
    <cellStyle name="Normal 3 2 2 2 11 3 4" xfId="12426"/>
    <cellStyle name="Normal 3 2 2 2 11 3 5" xfId="12427"/>
    <cellStyle name="Normal 3 2 2 2 11 3 6" xfId="12428"/>
    <cellStyle name="Normal 3 2 2 2 11 3 7" xfId="12429"/>
    <cellStyle name="Normal 3 2 2 2 11 3 8" xfId="12430"/>
    <cellStyle name="Normal 3 2 2 2 11 3 9" xfId="12431"/>
    <cellStyle name="Normal 3 2 2 2 11 4" xfId="12432"/>
    <cellStyle name="Normal 3 2 2 2 11 5" xfId="12433"/>
    <cellStyle name="Normal 3 2 2 2 11 6" xfId="12434"/>
    <cellStyle name="Normal 3 2 2 2 11 7" xfId="12435"/>
    <cellStyle name="Normal 3 2 2 2 11 8" xfId="12436"/>
    <cellStyle name="Normal 3 2 2 2 11 9" xfId="12437"/>
    <cellStyle name="Normal 3 2 2 2 12" xfId="12438"/>
    <cellStyle name="Normal 3 2 2 2 12 10" xfId="12439"/>
    <cellStyle name="Normal 3 2 2 2 12 11" xfId="12440"/>
    <cellStyle name="Normal 3 2 2 2 12 12" xfId="12441"/>
    <cellStyle name="Normal 3 2 2 2 12 13" xfId="12442"/>
    <cellStyle name="Normal 3 2 2 2 12 14" xfId="12443"/>
    <cellStyle name="Normal 3 2 2 2 12 2" xfId="12444"/>
    <cellStyle name="Normal 3 2 2 2 12 2 10" xfId="12445"/>
    <cellStyle name="Normal 3 2 2 2 12 2 11" xfId="12446"/>
    <cellStyle name="Normal 3 2 2 2 12 2 12" xfId="12447"/>
    <cellStyle name="Normal 3 2 2 2 12 2 13" xfId="12448"/>
    <cellStyle name="Normal 3 2 2 2 12 2 2" xfId="12449"/>
    <cellStyle name="Normal 3 2 2 2 12 2 2 10" xfId="12450"/>
    <cellStyle name="Normal 3 2 2 2 12 2 2 11" xfId="12451"/>
    <cellStyle name="Normal 3 2 2 2 12 2 2 12" xfId="12452"/>
    <cellStyle name="Normal 3 2 2 2 12 2 2 2" xfId="12453"/>
    <cellStyle name="Normal 3 2 2 2 12 2 2 3" xfId="12454"/>
    <cellStyle name="Normal 3 2 2 2 12 2 2 4" xfId="12455"/>
    <cellStyle name="Normal 3 2 2 2 12 2 2 5" xfId="12456"/>
    <cellStyle name="Normal 3 2 2 2 12 2 2 6" xfId="12457"/>
    <cellStyle name="Normal 3 2 2 2 12 2 2 7" xfId="12458"/>
    <cellStyle name="Normal 3 2 2 2 12 2 2 8" xfId="12459"/>
    <cellStyle name="Normal 3 2 2 2 12 2 2 9" xfId="12460"/>
    <cellStyle name="Normal 3 2 2 2 12 2 3" xfId="12461"/>
    <cellStyle name="Normal 3 2 2 2 12 2 4" xfId="12462"/>
    <cellStyle name="Normal 3 2 2 2 12 2 5" xfId="12463"/>
    <cellStyle name="Normal 3 2 2 2 12 2 6" xfId="12464"/>
    <cellStyle name="Normal 3 2 2 2 12 2 7" xfId="12465"/>
    <cellStyle name="Normal 3 2 2 2 12 2 8" xfId="12466"/>
    <cellStyle name="Normal 3 2 2 2 12 2 9" xfId="12467"/>
    <cellStyle name="Normal 3 2 2 2 12 3" xfId="12468"/>
    <cellStyle name="Normal 3 2 2 2 12 3 10" xfId="12469"/>
    <cellStyle name="Normal 3 2 2 2 12 3 11" xfId="12470"/>
    <cellStyle name="Normal 3 2 2 2 12 3 12" xfId="12471"/>
    <cellStyle name="Normal 3 2 2 2 12 3 2" xfId="12472"/>
    <cellStyle name="Normal 3 2 2 2 12 3 3" xfId="12473"/>
    <cellStyle name="Normal 3 2 2 2 12 3 4" xfId="12474"/>
    <cellStyle name="Normal 3 2 2 2 12 3 5" xfId="12475"/>
    <cellStyle name="Normal 3 2 2 2 12 3 6" xfId="12476"/>
    <cellStyle name="Normal 3 2 2 2 12 3 7" xfId="12477"/>
    <cellStyle name="Normal 3 2 2 2 12 3 8" xfId="12478"/>
    <cellStyle name="Normal 3 2 2 2 12 3 9" xfId="12479"/>
    <cellStyle name="Normal 3 2 2 2 12 4" xfId="12480"/>
    <cellStyle name="Normal 3 2 2 2 12 5" xfId="12481"/>
    <cellStyle name="Normal 3 2 2 2 12 6" xfId="12482"/>
    <cellStyle name="Normal 3 2 2 2 12 7" xfId="12483"/>
    <cellStyle name="Normal 3 2 2 2 12 8" xfId="12484"/>
    <cellStyle name="Normal 3 2 2 2 12 9" xfId="12485"/>
    <cellStyle name="Normal 3 2 2 2 13" xfId="12486"/>
    <cellStyle name="Normal 3 2 2 2 13 10" xfId="12487"/>
    <cellStyle name="Normal 3 2 2 2 13 11" xfId="12488"/>
    <cellStyle name="Normal 3 2 2 2 13 12" xfId="12489"/>
    <cellStyle name="Normal 3 2 2 2 13 13" xfId="12490"/>
    <cellStyle name="Normal 3 2 2 2 13 2" xfId="12491"/>
    <cellStyle name="Normal 3 2 2 2 13 2 10" xfId="12492"/>
    <cellStyle name="Normal 3 2 2 2 13 2 11" xfId="12493"/>
    <cellStyle name="Normal 3 2 2 2 13 2 12" xfId="12494"/>
    <cellStyle name="Normal 3 2 2 2 13 2 2" xfId="12495"/>
    <cellStyle name="Normal 3 2 2 2 13 2 3" xfId="12496"/>
    <cellStyle name="Normal 3 2 2 2 13 2 4" xfId="12497"/>
    <cellStyle name="Normal 3 2 2 2 13 2 5" xfId="12498"/>
    <cellStyle name="Normal 3 2 2 2 13 2 6" xfId="12499"/>
    <cellStyle name="Normal 3 2 2 2 13 2 7" xfId="12500"/>
    <cellStyle name="Normal 3 2 2 2 13 2 8" xfId="12501"/>
    <cellStyle name="Normal 3 2 2 2 13 2 9" xfId="12502"/>
    <cellStyle name="Normal 3 2 2 2 13 3" xfId="12503"/>
    <cellStyle name="Normal 3 2 2 2 13 4" xfId="12504"/>
    <cellStyle name="Normal 3 2 2 2 13 5" xfId="12505"/>
    <cellStyle name="Normal 3 2 2 2 13 6" xfId="12506"/>
    <cellStyle name="Normal 3 2 2 2 13 7" xfId="12507"/>
    <cellStyle name="Normal 3 2 2 2 13 8" xfId="12508"/>
    <cellStyle name="Normal 3 2 2 2 13 9" xfId="12509"/>
    <cellStyle name="Normal 3 2 2 2 14" xfId="12510"/>
    <cellStyle name="Normal 3 2 2 2 14 10" xfId="12511"/>
    <cellStyle name="Normal 3 2 2 2 14 11" xfId="12512"/>
    <cellStyle name="Normal 3 2 2 2 14 12" xfId="12513"/>
    <cellStyle name="Normal 3 2 2 2 14 13" xfId="12514"/>
    <cellStyle name="Normal 3 2 2 2 14 2" xfId="12515"/>
    <cellStyle name="Normal 3 2 2 2 14 2 10" xfId="12516"/>
    <cellStyle name="Normal 3 2 2 2 14 2 11" xfId="12517"/>
    <cellStyle name="Normal 3 2 2 2 14 2 12" xfId="12518"/>
    <cellStyle name="Normal 3 2 2 2 14 2 2" xfId="12519"/>
    <cellStyle name="Normal 3 2 2 2 14 2 3" xfId="12520"/>
    <cellStyle name="Normal 3 2 2 2 14 2 4" xfId="12521"/>
    <cellStyle name="Normal 3 2 2 2 14 2 5" xfId="12522"/>
    <cellStyle name="Normal 3 2 2 2 14 2 6" xfId="12523"/>
    <cellStyle name="Normal 3 2 2 2 14 2 7" xfId="12524"/>
    <cellStyle name="Normal 3 2 2 2 14 2 8" xfId="12525"/>
    <cellStyle name="Normal 3 2 2 2 14 2 9" xfId="12526"/>
    <cellStyle name="Normal 3 2 2 2 14 3" xfId="12527"/>
    <cellStyle name="Normal 3 2 2 2 14 4" xfId="12528"/>
    <cellStyle name="Normal 3 2 2 2 14 5" xfId="12529"/>
    <cellStyle name="Normal 3 2 2 2 14 6" xfId="12530"/>
    <cellStyle name="Normal 3 2 2 2 14 7" xfId="12531"/>
    <cellStyle name="Normal 3 2 2 2 14 8" xfId="12532"/>
    <cellStyle name="Normal 3 2 2 2 14 9" xfId="12533"/>
    <cellStyle name="Normal 3 2 2 2 15" xfId="12534"/>
    <cellStyle name="Normal 3 2 2 2 15 10" xfId="12535"/>
    <cellStyle name="Normal 3 2 2 2 15 11" xfId="12536"/>
    <cellStyle name="Normal 3 2 2 2 15 12" xfId="12537"/>
    <cellStyle name="Normal 3 2 2 2 15 2" xfId="12538"/>
    <cellStyle name="Normal 3 2 2 2 15 3" xfId="12539"/>
    <cellStyle name="Normal 3 2 2 2 15 4" xfId="12540"/>
    <cellStyle name="Normal 3 2 2 2 15 5" xfId="12541"/>
    <cellStyle name="Normal 3 2 2 2 15 6" xfId="12542"/>
    <cellStyle name="Normal 3 2 2 2 15 7" xfId="12543"/>
    <cellStyle name="Normal 3 2 2 2 15 8" xfId="12544"/>
    <cellStyle name="Normal 3 2 2 2 15 9" xfId="12545"/>
    <cellStyle name="Normal 3 2 2 2 16" xfId="12546"/>
    <cellStyle name="Normal 3 2 2 2 17" xfId="12547"/>
    <cellStyle name="Normal 3 2 2 2 18" xfId="12548"/>
    <cellStyle name="Normal 3 2 2 2 19" xfId="12549"/>
    <cellStyle name="Normal 3 2 2 2 2" xfId="12550"/>
    <cellStyle name="Normal 3 2 2 2 2 10" xfId="12551"/>
    <cellStyle name="Normal 3 2 2 2 2 10 10" xfId="12552"/>
    <cellStyle name="Normal 3 2 2 2 2 10 11" xfId="12553"/>
    <cellStyle name="Normal 3 2 2 2 2 10 12" xfId="12554"/>
    <cellStyle name="Normal 3 2 2 2 2 10 13" xfId="12555"/>
    <cellStyle name="Normal 3 2 2 2 2 10 2" xfId="12556"/>
    <cellStyle name="Normal 3 2 2 2 2 10 2 10" xfId="12557"/>
    <cellStyle name="Normal 3 2 2 2 2 10 2 11" xfId="12558"/>
    <cellStyle name="Normal 3 2 2 2 2 10 2 12" xfId="12559"/>
    <cellStyle name="Normal 3 2 2 2 2 10 2 2" xfId="12560"/>
    <cellStyle name="Normal 3 2 2 2 2 10 2 3" xfId="12561"/>
    <cellStyle name="Normal 3 2 2 2 2 10 2 4" xfId="12562"/>
    <cellStyle name="Normal 3 2 2 2 2 10 2 5" xfId="12563"/>
    <cellStyle name="Normal 3 2 2 2 2 10 2 6" xfId="12564"/>
    <cellStyle name="Normal 3 2 2 2 2 10 2 7" xfId="12565"/>
    <cellStyle name="Normal 3 2 2 2 2 10 2 8" xfId="12566"/>
    <cellStyle name="Normal 3 2 2 2 2 10 2 9" xfId="12567"/>
    <cellStyle name="Normal 3 2 2 2 2 10 3" xfId="12568"/>
    <cellStyle name="Normal 3 2 2 2 2 10 4" xfId="12569"/>
    <cellStyle name="Normal 3 2 2 2 2 10 5" xfId="12570"/>
    <cellStyle name="Normal 3 2 2 2 2 10 6" xfId="12571"/>
    <cellStyle name="Normal 3 2 2 2 2 10 7" xfId="12572"/>
    <cellStyle name="Normal 3 2 2 2 2 10 8" xfId="12573"/>
    <cellStyle name="Normal 3 2 2 2 2 10 9" xfId="12574"/>
    <cellStyle name="Normal 3 2 2 2 2 11" xfId="12575"/>
    <cellStyle name="Normal 3 2 2 2 2 11 10" xfId="12576"/>
    <cellStyle name="Normal 3 2 2 2 2 11 11" xfId="12577"/>
    <cellStyle name="Normal 3 2 2 2 2 11 12" xfId="12578"/>
    <cellStyle name="Normal 3 2 2 2 2 11 13" xfId="12579"/>
    <cellStyle name="Normal 3 2 2 2 2 11 2" xfId="12580"/>
    <cellStyle name="Normal 3 2 2 2 2 11 2 10" xfId="12581"/>
    <cellStyle name="Normal 3 2 2 2 2 11 2 11" xfId="12582"/>
    <cellStyle name="Normal 3 2 2 2 2 11 2 12" xfId="12583"/>
    <cellStyle name="Normal 3 2 2 2 2 11 2 2" xfId="12584"/>
    <cellStyle name="Normal 3 2 2 2 2 11 2 3" xfId="12585"/>
    <cellStyle name="Normal 3 2 2 2 2 11 2 4" xfId="12586"/>
    <cellStyle name="Normal 3 2 2 2 2 11 2 5" xfId="12587"/>
    <cellStyle name="Normal 3 2 2 2 2 11 2 6" xfId="12588"/>
    <cellStyle name="Normal 3 2 2 2 2 11 2 7" xfId="12589"/>
    <cellStyle name="Normal 3 2 2 2 2 11 2 8" xfId="12590"/>
    <cellStyle name="Normal 3 2 2 2 2 11 2 9" xfId="12591"/>
    <cellStyle name="Normal 3 2 2 2 2 11 3" xfId="12592"/>
    <cellStyle name="Normal 3 2 2 2 2 11 4" xfId="12593"/>
    <cellStyle name="Normal 3 2 2 2 2 11 5" xfId="12594"/>
    <cellStyle name="Normal 3 2 2 2 2 11 6" xfId="12595"/>
    <cellStyle name="Normal 3 2 2 2 2 11 7" xfId="12596"/>
    <cellStyle name="Normal 3 2 2 2 2 11 8" xfId="12597"/>
    <cellStyle name="Normal 3 2 2 2 2 11 9" xfId="12598"/>
    <cellStyle name="Normal 3 2 2 2 2 12" xfId="12599"/>
    <cellStyle name="Normal 3 2 2 2 2 12 10" xfId="12600"/>
    <cellStyle name="Normal 3 2 2 2 2 12 11" xfId="12601"/>
    <cellStyle name="Normal 3 2 2 2 2 12 12" xfId="12602"/>
    <cellStyle name="Normal 3 2 2 2 2 12 2" xfId="12603"/>
    <cellStyle name="Normal 3 2 2 2 2 12 3" xfId="12604"/>
    <cellStyle name="Normal 3 2 2 2 2 12 4" xfId="12605"/>
    <cellStyle name="Normal 3 2 2 2 2 12 5" xfId="12606"/>
    <cellStyle name="Normal 3 2 2 2 2 12 6" xfId="12607"/>
    <cellStyle name="Normal 3 2 2 2 2 12 7" xfId="12608"/>
    <cellStyle name="Normal 3 2 2 2 2 12 8" xfId="12609"/>
    <cellStyle name="Normal 3 2 2 2 2 12 9" xfId="12610"/>
    <cellStyle name="Normal 3 2 2 2 2 13" xfId="12611"/>
    <cellStyle name="Normal 3 2 2 2 2 14" xfId="12612"/>
    <cellStyle name="Normal 3 2 2 2 2 15" xfId="12613"/>
    <cellStyle name="Normal 3 2 2 2 2 16" xfId="12614"/>
    <cellStyle name="Normal 3 2 2 2 2 17" xfId="12615"/>
    <cellStyle name="Normal 3 2 2 2 2 18" xfId="12616"/>
    <cellStyle name="Normal 3 2 2 2 2 19" xfId="12617"/>
    <cellStyle name="Normal 3 2 2 2 2 2" xfId="12618"/>
    <cellStyle name="Normal 3 2 2 2 2 2 10" xfId="12619"/>
    <cellStyle name="Normal 3 2 2 2 2 2 11" xfId="12620"/>
    <cellStyle name="Normal 3 2 2 2 2 2 12" xfId="12621"/>
    <cellStyle name="Normal 3 2 2 2 2 2 13" xfId="12622"/>
    <cellStyle name="Normal 3 2 2 2 2 2 14" xfId="12623"/>
    <cellStyle name="Normal 3 2 2 2 2 2 15" xfId="12624"/>
    <cellStyle name="Normal 3 2 2 2 2 2 16" xfId="12625"/>
    <cellStyle name="Normal 3 2 2 2 2 2 17" xfId="12626"/>
    <cellStyle name="Normal 3 2 2 2 2 2 2" xfId="12627"/>
    <cellStyle name="Normal 3 2 2 2 2 2 2 10" xfId="12628"/>
    <cellStyle name="Normal 3 2 2 2 2 2 2 11" xfId="12629"/>
    <cellStyle name="Normal 3 2 2 2 2 2 2 12" xfId="12630"/>
    <cellStyle name="Normal 3 2 2 2 2 2 2 13" xfId="12631"/>
    <cellStyle name="Normal 3 2 2 2 2 2 2 14" xfId="12632"/>
    <cellStyle name="Normal 3 2 2 2 2 2 2 2" xfId="12633"/>
    <cellStyle name="Normal 3 2 2 2 2 2 2 2 10" xfId="12634"/>
    <cellStyle name="Normal 3 2 2 2 2 2 2 2 11" xfId="12635"/>
    <cellStyle name="Normal 3 2 2 2 2 2 2 2 12" xfId="12636"/>
    <cellStyle name="Normal 3 2 2 2 2 2 2 2 13" xfId="12637"/>
    <cellStyle name="Normal 3 2 2 2 2 2 2 2 2" xfId="12638"/>
    <cellStyle name="Normal 3 2 2 2 2 2 2 2 2 10" xfId="12639"/>
    <cellStyle name="Normal 3 2 2 2 2 2 2 2 2 11" xfId="12640"/>
    <cellStyle name="Normal 3 2 2 2 2 2 2 2 2 12" xfId="12641"/>
    <cellStyle name="Normal 3 2 2 2 2 2 2 2 2 2" xfId="12642"/>
    <cellStyle name="Normal 3 2 2 2 2 2 2 2 2 3" xfId="12643"/>
    <cellStyle name="Normal 3 2 2 2 2 2 2 2 2 4" xfId="12644"/>
    <cellStyle name="Normal 3 2 2 2 2 2 2 2 2 5" xfId="12645"/>
    <cellStyle name="Normal 3 2 2 2 2 2 2 2 2 6" xfId="12646"/>
    <cellStyle name="Normal 3 2 2 2 2 2 2 2 2 7" xfId="12647"/>
    <cellStyle name="Normal 3 2 2 2 2 2 2 2 2 8" xfId="12648"/>
    <cellStyle name="Normal 3 2 2 2 2 2 2 2 2 9" xfId="12649"/>
    <cellStyle name="Normal 3 2 2 2 2 2 2 2 3" xfId="12650"/>
    <cellStyle name="Normal 3 2 2 2 2 2 2 2 4" xfId="12651"/>
    <cellStyle name="Normal 3 2 2 2 2 2 2 2 5" xfId="12652"/>
    <cellStyle name="Normal 3 2 2 2 2 2 2 2 6" xfId="12653"/>
    <cellStyle name="Normal 3 2 2 2 2 2 2 2 7" xfId="12654"/>
    <cellStyle name="Normal 3 2 2 2 2 2 2 2 8" xfId="12655"/>
    <cellStyle name="Normal 3 2 2 2 2 2 2 2 9" xfId="12656"/>
    <cellStyle name="Normal 3 2 2 2 2 2 2 3" xfId="12657"/>
    <cellStyle name="Normal 3 2 2 2 2 2 2 3 10" xfId="12658"/>
    <cellStyle name="Normal 3 2 2 2 2 2 2 3 11" xfId="12659"/>
    <cellStyle name="Normal 3 2 2 2 2 2 2 3 12" xfId="12660"/>
    <cellStyle name="Normal 3 2 2 2 2 2 2 3 2" xfId="12661"/>
    <cellStyle name="Normal 3 2 2 2 2 2 2 3 3" xfId="12662"/>
    <cellStyle name="Normal 3 2 2 2 2 2 2 3 4" xfId="12663"/>
    <cellStyle name="Normal 3 2 2 2 2 2 2 3 5" xfId="12664"/>
    <cellStyle name="Normal 3 2 2 2 2 2 2 3 6" xfId="12665"/>
    <cellStyle name="Normal 3 2 2 2 2 2 2 3 7" xfId="12666"/>
    <cellStyle name="Normal 3 2 2 2 2 2 2 3 8" xfId="12667"/>
    <cellStyle name="Normal 3 2 2 2 2 2 2 3 9" xfId="12668"/>
    <cellStyle name="Normal 3 2 2 2 2 2 2 4" xfId="12669"/>
    <cellStyle name="Normal 3 2 2 2 2 2 2 5" xfId="12670"/>
    <cellStyle name="Normal 3 2 2 2 2 2 2 6" xfId="12671"/>
    <cellStyle name="Normal 3 2 2 2 2 2 2 7" xfId="12672"/>
    <cellStyle name="Normal 3 2 2 2 2 2 2 8" xfId="12673"/>
    <cellStyle name="Normal 3 2 2 2 2 2 2 9" xfId="12674"/>
    <cellStyle name="Normal 3 2 2 2 2 2 3" xfId="12675"/>
    <cellStyle name="Normal 3 2 2 2 2 2 3 10" xfId="12676"/>
    <cellStyle name="Normal 3 2 2 2 2 2 3 11" xfId="12677"/>
    <cellStyle name="Normal 3 2 2 2 2 2 3 12" xfId="12678"/>
    <cellStyle name="Normal 3 2 2 2 2 2 3 13" xfId="12679"/>
    <cellStyle name="Normal 3 2 2 2 2 2 3 14" xfId="12680"/>
    <cellStyle name="Normal 3 2 2 2 2 2 3 2" xfId="12681"/>
    <cellStyle name="Normal 3 2 2 2 2 2 3 2 10" xfId="12682"/>
    <cellStyle name="Normal 3 2 2 2 2 2 3 2 11" xfId="12683"/>
    <cellStyle name="Normal 3 2 2 2 2 2 3 2 12" xfId="12684"/>
    <cellStyle name="Normal 3 2 2 2 2 2 3 2 13" xfId="12685"/>
    <cellStyle name="Normal 3 2 2 2 2 2 3 2 2" xfId="12686"/>
    <cellStyle name="Normal 3 2 2 2 2 2 3 2 2 10" xfId="12687"/>
    <cellStyle name="Normal 3 2 2 2 2 2 3 2 2 11" xfId="12688"/>
    <cellStyle name="Normal 3 2 2 2 2 2 3 2 2 12" xfId="12689"/>
    <cellStyle name="Normal 3 2 2 2 2 2 3 2 2 2" xfId="12690"/>
    <cellStyle name="Normal 3 2 2 2 2 2 3 2 2 3" xfId="12691"/>
    <cellStyle name="Normal 3 2 2 2 2 2 3 2 2 4" xfId="12692"/>
    <cellStyle name="Normal 3 2 2 2 2 2 3 2 2 5" xfId="12693"/>
    <cellStyle name="Normal 3 2 2 2 2 2 3 2 2 6" xfId="12694"/>
    <cellStyle name="Normal 3 2 2 2 2 2 3 2 2 7" xfId="12695"/>
    <cellStyle name="Normal 3 2 2 2 2 2 3 2 2 8" xfId="12696"/>
    <cellStyle name="Normal 3 2 2 2 2 2 3 2 2 9" xfId="12697"/>
    <cellStyle name="Normal 3 2 2 2 2 2 3 2 3" xfId="12698"/>
    <cellStyle name="Normal 3 2 2 2 2 2 3 2 4" xfId="12699"/>
    <cellStyle name="Normal 3 2 2 2 2 2 3 2 5" xfId="12700"/>
    <cellStyle name="Normal 3 2 2 2 2 2 3 2 6" xfId="12701"/>
    <cellStyle name="Normal 3 2 2 2 2 2 3 2 7" xfId="12702"/>
    <cellStyle name="Normal 3 2 2 2 2 2 3 2 8" xfId="12703"/>
    <cellStyle name="Normal 3 2 2 2 2 2 3 2 9" xfId="12704"/>
    <cellStyle name="Normal 3 2 2 2 2 2 3 3" xfId="12705"/>
    <cellStyle name="Normal 3 2 2 2 2 2 3 3 10" xfId="12706"/>
    <cellStyle name="Normal 3 2 2 2 2 2 3 3 11" xfId="12707"/>
    <cellStyle name="Normal 3 2 2 2 2 2 3 3 12" xfId="12708"/>
    <cellStyle name="Normal 3 2 2 2 2 2 3 3 2" xfId="12709"/>
    <cellStyle name="Normal 3 2 2 2 2 2 3 3 3" xfId="12710"/>
    <cellStyle name="Normal 3 2 2 2 2 2 3 3 4" xfId="12711"/>
    <cellStyle name="Normal 3 2 2 2 2 2 3 3 5" xfId="12712"/>
    <cellStyle name="Normal 3 2 2 2 2 2 3 3 6" xfId="12713"/>
    <cellStyle name="Normal 3 2 2 2 2 2 3 3 7" xfId="12714"/>
    <cellStyle name="Normal 3 2 2 2 2 2 3 3 8" xfId="12715"/>
    <cellStyle name="Normal 3 2 2 2 2 2 3 3 9" xfId="12716"/>
    <cellStyle name="Normal 3 2 2 2 2 2 3 4" xfId="12717"/>
    <cellStyle name="Normal 3 2 2 2 2 2 3 5" xfId="12718"/>
    <cellStyle name="Normal 3 2 2 2 2 2 3 6" xfId="12719"/>
    <cellStyle name="Normal 3 2 2 2 2 2 3 7" xfId="12720"/>
    <cellStyle name="Normal 3 2 2 2 2 2 3 8" xfId="12721"/>
    <cellStyle name="Normal 3 2 2 2 2 2 3 9" xfId="12722"/>
    <cellStyle name="Normal 3 2 2 2 2 2 4" xfId="12723"/>
    <cellStyle name="Normal 3 2 2 2 2 2 4 10" xfId="12724"/>
    <cellStyle name="Normal 3 2 2 2 2 2 4 11" xfId="12725"/>
    <cellStyle name="Normal 3 2 2 2 2 2 4 12" xfId="12726"/>
    <cellStyle name="Normal 3 2 2 2 2 2 4 13" xfId="12727"/>
    <cellStyle name="Normal 3 2 2 2 2 2 4 2" xfId="12728"/>
    <cellStyle name="Normal 3 2 2 2 2 2 4 2 10" xfId="12729"/>
    <cellStyle name="Normal 3 2 2 2 2 2 4 2 11" xfId="12730"/>
    <cellStyle name="Normal 3 2 2 2 2 2 4 2 12" xfId="12731"/>
    <cellStyle name="Normal 3 2 2 2 2 2 4 2 2" xfId="12732"/>
    <cellStyle name="Normal 3 2 2 2 2 2 4 2 3" xfId="12733"/>
    <cellStyle name="Normal 3 2 2 2 2 2 4 2 4" xfId="12734"/>
    <cellStyle name="Normal 3 2 2 2 2 2 4 2 5" xfId="12735"/>
    <cellStyle name="Normal 3 2 2 2 2 2 4 2 6" xfId="12736"/>
    <cellStyle name="Normal 3 2 2 2 2 2 4 2 7" xfId="12737"/>
    <cellStyle name="Normal 3 2 2 2 2 2 4 2 8" xfId="12738"/>
    <cellStyle name="Normal 3 2 2 2 2 2 4 2 9" xfId="12739"/>
    <cellStyle name="Normal 3 2 2 2 2 2 4 3" xfId="12740"/>
    <cellStyle name="Normal 3 2 2 2 2 2 4 4" xfId="12741"/>
    <cellStyle name="Normal 3 2 2 2 2 2 4 5" xfId="12742"/>
    <cellStyle name="Normal 3 2 2 2 2 2 4 6" xfId="12743"/>
    <cellStyle name="Normal 3 2 2 2 2 2 4 7" xfId="12744"/>
    <cellStyle name="Normal 3 2 2 2 2 2 4 8" xfId="12745"/>
    <cellStyle name="Normal 3 2 2 2 2 2 4 9" xfId="12746"/>
    <cellStyle name="Normal 3 2 2 2 2 2 5" xfId="12747"/>
    <cellStyle name="Normal 3 2 2 2 2 2 5 10" xfId="12748"/>
    <cellStyle name="Normal 3 2 2 2 2 2 5 11" xfId="12749"/>
    <cellStyle name="Normal 3 2 2 2 2 2 5 12" xfId="12750"/>
    <cellStyle name="Normal 3 2 2 2 2 2 5 13" xfId="12751"/>
    <cellStyle name="Normal 3 2 2 2 2 2 5 2" xfId="12752"/>
    <cellStyle name="Normal 3 2 2 2 2 2 5 2 10" xfId="12753"/>
    <cellStyle name="Normal 3 2 2 2 2 2 5 2 11" xfId="12754"/>
    <cellStyle name="Normal 3 2 2 2 2 2 5 2 12" xfId="12755"/>
    <cellStyle name="Normal 3 2 2 2 2 2 5 2 2" xfId="12756"/>
    <cellStyle name="Normal 3 2 2 2 2 2 5 2 3" xfId="12757"/>
    <cellStyle name="Normal 3 2 2 2 2 2 5 2 4" xfId="12758"/>
    <cellStyle name="Normal 3 2 2 2 2 2 5 2 5" xfId="12759"/>
    <cellStyle name="Normal 3 2 2 2 2 2 5 2 6" xfId="12760"/>
    <cellStyle name="Normal 3 2 2 2 2 2 5 2 7" xfId="12761"/>
    <cellStyle name="Normal 3 2 2 2 2 2 5 2 8" xfId="12762"/>
    <cellStyle name="Normal 3 2 2 2 2 2 5 2 9" xfId="12763"/>
    <cellStyle name="Normal 3 2 2 2 2 2 5 3" xfId="12764"/>
    <cellStyle name="Normal 3 2 2 2 2 2 5 4" xfId="12765"/>
    <cellStyle name="Normal 3 2 2 2 2 2 5 5" xfId="12766"/>
    <cellStyle name="Normal 3 2 2 2 2 2 5 6" xfId="12767"/>
    <cellStyle name="Normal 3 2 2 2 2 2 5 7" xfId="12768"/>
    <cellStyle name="Normal 3 2 2 2 2 2 5 8" xfId="12769"/>
    <cellStyle name="Normal 3 2 2 2 2 2 5 9" xfId="12770"/>
    <cellStyle name="Normal 3 2 2 2 2 2 6" xfId="12771"/>
    <cellStyle name="Normal 3 2 2 2 2 2 6 10" xfId="12772"/>
    <cellStyle name="Normal 3 2 2 2 2 2 6 11" xfId="12773"/>
    <cellStyle name="Normal 3 2 2 2 2 2 6 12" xfId="12774"/>
    <cellStyle name="Normal 3 2 2 2 2 2 6 2" xfId="12775"/>
    <cellStyle name="Normal 3 2 2 2 2 2 6 3" xfId="12776"/>
    <cellStyle name="Normal 3 2 2 2 2 2 6 4" xfId="12777"/>
    <cellStyle name="Normal 3 2 2 2 2 2 6 5" xfId="12778"/>
    <cellStyle name="Normal 3 2 2 2 2 2 6 6" xfId="12779"/>
    <cellStyle name="Normal 3 2 2 2 2 2 6 7" xfId="12780"/>
    <cellStyle name="Normal 3 2 2 2 2 2 6 8" xfId="12781"/>
    <cellStyle name="Normal 3 2 2 2 2 2 6 9" xfId="12782"/>
    <cellStyle name="Normal 3 2 2 2 2 2 7" xfId="12783"/>
    <cellStyle name="Normal 3 2 2 2 2 2 8" xfId="12784"/>
    <cellStyle name="Normal 3 2 2 2 2 2 9" xfId="12785"/>
    <cellStyle name="Normal 3 2 2 2 2 20" xfId="12786"/>
    <cellStyle name="Normal 3 2 2 2 2 21" xfId="12787"/>
    <cellStyle name="Normal 3 2 2 2 2 22" xfId="12788"/>
    <cellStyle name="Normal 3 2 2 2 2 23" xfId="12789"/>
    <cellStyle name="Normal 3 2 2 2 2 24" xfId="12790"/>
    <cellStyle name="Normal 3 2 2 2 2 3" xfId="12791"/>
    <cellStyle name="Normal 3 2 2 2 2 3 10" xfId="12792"/>
    <cellStyle name="Normal 3 2 2 2 2 3 11" xfId="12793"/>
    <cellStyle name="Normal 3 2 2 2 2 3 12" xfId="12794"/>
    <cellStyle name="Normal 3 2 2 2 2 3 13" xfId="12795"/>
    <cellStyle name="Normal 3 2 2 2 2 3 14" xfId="12796"/>
    <cellStyle name="Normal 3 2 2 2 2 3 2" xfId="12797"/>
    <cellStyle name="Normal 3 2 2 2 2 3 2 10" xfId="12798"/>
    <cellStyle name="Normal 3 2 2 2 2 3 2 11" xfId="12799"/>
    <cellStyle name="Normal 3 2 2 2 2 3 2 12" xfId="12800"/>
    <cellStyle name="Normal 3 2 2 2 2 3 2 13" xfId="12801"/>
    <cellStyle name="Normal 3 2 2 2 2 3 2 2" xfId="12802"/>
    <cellStyle name="Normal 3 2 2 2 2 3 2 2 10" xfId="12803"/>
    <cellStyle name="Normal 3 2 2 2 2 3 2 2 11" xfId="12804"/>
    <cellStyle name="Normal 3 2 2 2 2 3 2 2 12" xfId="12805"/>
    <cellStyle name="Normal 3 2 2 2 2 3 2 2 2" xfId="12806"/>
    <cellStyle name="Normal 3 2 2 2 2 3 2 2 3" xfId="12807"/>
    <cellStyle name="Normal 3 2 2 2 2 3 2 2 4" xfId="12808"/>
    <cellStyle name="Normal 3 2 2 2 2 3 2 2 5" xfId="12809"/>
    <cellStyle name="Normal 3 2 2 2 2 3 2 2 6" xfId="12810"/>
    <cellStyle name="Normal 3 2 2 2 2 3 2 2 7" xfId="12811"/>
    <cellStyle name="Normal 3 2 2 2 2 3 2 2 8" xfId="12812"/>
    <cellStyle name="Normal 3 2 2 2 2 3 2 2 9" xfId="12813"/>
    <cellStyle name="Normal 3 2 2 2 2 3 2 3" xfId="12814"/>
    <cellStyle name="Normal 3 2 2 2 2 3 2 4" xfId="12815"/>
    <cellStyle name="Normal 3 2 2 2 2 3 2 5" xfId="12816"/>
    <cellStyle name="Normal 3 2 2 2 2 3 2 6" xfId="12817"/>
    <cellStyle name="Normal 3 2 2 2 2 3 2 7" xfId="12818"/>
    <cellStyle name="Normal 3 2 2 2 2 3 2 8" xfId="12819"/>
    <cellStyle name="Normal 3 2 2 2 2 3 2 9" xfId="12820"/>
    <cellStyle name="Normal 3 2 2 2 2 3 3" xfId="12821"/>
    <cellStyle name="Normal 3 2 2 2 2 3 3 10" xfId="12822"/>
    <cellStyle name="Normal 3 2 2 2 2 3 3 11" xfId="12823"/>
    <cellStyle name="Normal 3 2 2 2 2 3 3 12" xfId="12824"/>
    <cellStyle name="Normal 3 2 2 2 2 3 3 2" xfId="12825"/>
    <cellStyle name="Normal 3 2 2 2 2 3 3 3" xfId="12826"/>
    <cellStyle name="Normal 3 2 2 2 2 3 3 4" xfId="12827"/>
    <cellStyle name="Normal 3 2 2 2 2 3 3 5" xfId="12828"/>
    <cellStyle name="Normal 3 2 2 2 2 3 3 6" xfId="12829"/>
    <cellStyle name="Normal 3 2 2 2 2 3 3 7" xfId="12830"/>
    <cellStyle name="Normal 3 2 2 2 2 3 3 8" xfId="12831"/>
    <cellStyle name="Normal 3 2 2 2 2 3 3 9" xfId="12832"/>
    <cellStyle name="Normal 3 2 2 2 2 3 4" xfId="12833"/>
    <cellStyle name="Normal 3 2 2 2 2 3 5" xfId="12834"/>
    <cellStyle name="Normal 3 2 2 2 2 3 6" xfId="12835"/>
    <cellStyle name="Normal 3 2 2 2 2 3 7" xfId="12836"/>
    <cellStyle name="Normal 3 2 2 2 2 3 8" xfId="12837"/>
    <cellStyle name="Normal 3 2 2 2 2 3 9" xfId="12838"/>
    <cellStyle name="Normal 3 2 2 2 2 4" xfId="12839"/>
    <cellStyle name="Normal 3 2 2 2 2 4 10" xfId="12840"/>
    <cellStyle name="Normal 3 2 2 2 2 4 11" xfId="12841"/>
    <cellStyle name="Normal 3 2 2 2 2 4 12" xfId="12842"/>
    <cellStyle name="Normal 3 2 2 2 2 4 13" xfId="12843"/>
    <cellStyle name="Normal 3 2 2 2 2 4 14" xfId="12844"/>
    <cellStyle name="Normal 3 2 2 2 2 4 2" xfId="12845"/>
    <cellStyle name="Normal 3 2 2 2 2 4 2 10" xfId="12846"/>
    <cellStyle name="Normal 3 2 2 2 2 4 2 11" xfId="12847"/>
    <cellStyle name="Normal 3 2 2 2 2 4 2 12" xfId="12848"/>
    <cellStyle name="Normal 3 2 2 2 2 4 2 13" xfId="12849"/>
    <cellStyle name="Normal 3 2 2 2 2 4 2 2" xfId="12850"/>
    <cellStyle name="Normal 3 2 2 2 2 4 2 2 10" xfId="12851"/>
    <cellStyle name="Normal 3 2 2 2 2 4 2 2 11" xfId="12852"/>
    <cellStyle name="Normal 3 2 2 2 2 4 2 2 12" xfId="12853"/>
    <cellStyle name="Normal 3 2 2 2 2 4 2 2 2" xfId="12854"/>
    <cellStyle name="Normal 3 2 2 2 2 4 2 2 3" xfId="12855"/>
    <cellStyle name="Normal 3 2 2 2 2 4 2 2 4" xfId="12856"/>
    <cellStyle name="Normal 3 2 2 2 2 4 2 2 5" xfId="12857"/>
    <cellStyle name="Normal 3 2 2 2 2 4 2 2 6" xfId="12858"/>
    <cellStyle name="Normal 3 2 2 2 2 4 2 2 7" xfId="12859"/>
    <cellStyle name="Normal 3 2 2 2 2 4 2 2 8" xfId="12860"/>
    <cellStyle name="Normal 3 2 2 2 2 4 2 2 9" xfId="12861"/>
    <cellStyle name="Normal 3 2 2 2 2 4 2 3" xfId="12862"/>
    <cellStyle name="Normal 3 2 2 2 2 4 2 4" xfId="12863"/>
    <cellStyle name="Normal 3 2 2 2 2 4 2 5" xfId="12864"/>
    <cellStyle name="Normal 3 2 2 2 2 4 2 6" xfId="12865"/>
    <cellStyle name="Normal 3 2 2 2 2 4 2 7" xfId="12866"/>
    <cellStyle name="Normal 3 2 2 2 2 4 2 8" xfId="12867"/>
    <cellStyle name="Normal 3 2 2 2 2 4 2 9" xfId="12868"/>
    <cellStyle name="Normal 3 2 2 2 2 4 3" xfId="12869"/>
    <cellStyle name="Normal 3 2 2 2 2 4 3 10" xfId="12870"/>
    <cellStyle name="Normal 3 2 2 2 2 4 3 11" xfId="12871"/>
    <cellStyle name="Normal 3 2 2 2 2 4 3 12" xfId="12872"/>
    <cellStyle name="Normal 3 2 2 2 2 4 3 2" xfId="12873"/>
    <cellStyle name="Normal 3 2 2 2 2 4 3 3" xfId="12874"/>
    <cellStyle name="Normal 3 2 2 2 2 4 3 4" xfId="12875"/>
    <cellStyle name="Normal 3 2 2 2 2 4 3 5" xfId="12876"/>
    <cellStyle name="Normal 3 2 2 2 2 4 3 6" xfId="12877"/>
    <cellStyle name="Normal 3 2 2 2 2 4 3 7" xfId="12878"/>
    <cellStyle name="Normal 3 2 2 2 2 4 3 8" xfId="12879"/>
    <cellStyle name="Normal 3 2 2 2 2 4 3 9" xfId="12880"/>
    <cellStyle name="Normal 3 2 2 2 2 4 4" xfId="12881"/>
    <cellStyle name="Normal 3 2 2 2 2 4 5" xfId="12882"/>
    <cellStyle name="Normal 3 2 2 2 2 4 6" xfId="12883"/>
    <cellStyle name="Normal 3 2 2 2 2 4 7" xfId="12884"/>
    <cellStyle name="Normal 3 2 2 2 2 4 8" xfId="12885"/>
    <cellStyle name="Normal 3 2 2 2 2 4 9" xfId="12886"/>
    <cellStyle name="Normal 3 2 2 2 2 5" xfId="12887"/>
    <cellStyle name="Normal 3 2 2 2 2 5 10" xfId="12888"/>
    <cellStyle name="Normal 3 2 2 2 2 5 11" xfId="12889"/>
    <cellStyle name="Normal 3 2 2 2 2 5 12" xfId="12890"/>
    <cellStyle name="Normal 3 2 2 2 2 5 13" xfId="12891"/>
    <cellStyle name="Normal 3 2 2 2 2 5 14" xfId="12892"/>
    <cellStyle name="Normal 3 2 2 2 2 5 2" xfId="12893"/>
    <cellStyle name="Normal 3 2 2 2 2 5 2 10" xfId="12894"/>
    <cellStyle name="Normal 3 2 2 2 2 5 2 11" xfId="12895"/>
    <cellStyle name="Normal 3 2 2 2 2 5 2 12" xfId="12896"/>
    <cellStyle name="Normal 3 2 2 2 2 5 2 13" xfId="12897"/>
    <cellStyle name="Normal 3 2 2 2 2 5 2 2" xfId="12898"/>
    <cellStyle name="Normal 3 2 2 2 2 5 2 2 10" xfId="12899"/>
    <cellStyle name="Normal 3 2 2 2 2 5 2 2 11" xfId="12900"/>
    <cellStyle name="Normal 3 2 2 2 2 5 2 2 12" xfId="12901"/>
    <cellStyle name="Normal 3 2 2 2 2 5 2 2 2" xfId="12902"/>
    <cellStyle name="Normal 3 2 2 2 2 5 2 2 3" xfId="12903"/>
    <cellStyle name="Normal 3 2 2 2 2 5 2 2 4" xfId="12904"/>
    <cellStyle name="Normal 3 2 2 2 2 5 2 2 5" xfId="12905"/>
    <cellStyle name="Normal 3 2 2 2 2 5 2 2 6" xfId="12906"/>
    <cellStyle name="Normal 3 2 2 2 2 5 2 2 7" xfId="12907"/>
    <cellStyle name="Normal 3 2 2 2 2 5 2 2 8" xfId="12908"/>
    <cellStyle name="Normal 3 2 2 2 2 5 2 2 9" xfId="12909"/>
    <cellStyle name="Normal 3 2 2 2 2 5 2 3" xfId="12910"/>
    <cellStyle name="Normal 3 2 2 2 2 5 2 4" xfId="12911"/>
    <cellStyle name="Normal 3 2 2 2 2 5 2 5" xfId="12912"/>
    <cellStyle name="Normal 3 2 2 2 2 5 2 6" xfId="12913"/>
    <cellStyle name="Normal 3 2 2 2 2 5 2 7" xfId="12914"/>
    <cellStyle name="Normal 3 2 2 2 2 5 2 8" xfId="12915"/>
    <cellStyle name="Normal 3 2 2 2 2 5 2 9" xfId="12916"/>
    <cellStyle name="Normal 3 2 2 2 2 5 3" xfId="12917"/>
    <cellStyle name="Normal 3 2 2 2 2 5 3 10" xfId="12918"/>
    <cellStyle name="Normal 3 2 2 2 2 5 3 11" xfId="12919"/>
    <cellStyle name="Normal 3 2 2 2 2 5 3 12" xfId="12920"/>
    <cellStyle name="Normal 3 2 2 2 2 5 3 2" xfId="12921"/>
    <cellStyle name="Normal 3 2 2 2 2 5 3 3" xfId="12922"/>
    <cellStyle name="Normal 3 2 2 2 2 5 3 4" xfId="12923"/>
    <cellStyle name="Normal 3 2 2 2 2 5 3 5" xfId="12924"/>
    <cellStyle name="Normal 3 2 2 2 2 5 3 6" xfId="12925"/>
    <cellStyle name="Normal 3 2 2 2 2 5 3 7" xfId="12926"/>
    <cellStyle name="Normal 3 2 2 2 2 5 3 8" xfId="12927"/>
    <cellStyle name="Normal 3 2 2 2 2 5 3 9" xfId="12928"/>
    <cellStyle name="Normal 3 2 2 2 2 5 4" xfId="12929"/>
    <cellStyle name="Normal 3 2 2 2 2 5 5" xfId="12930"/>
    <cellStyle name="Normal 3 2 2 2 2 5 6" xfId="12931"/>
    <cellStyle name="Normal 3 2 2 2 2 5 7" xfId="12932"/>
    <cellStyle name="Normal 3 2 2 2 2 5 8" xfId="12933"/>
    <cellStyle name="Normal 3 2 2 2 2 5 9" xfId="12934"/>
    <cellStyle name="Normal 3 2 2 2 2 6" xfId="12935"/>
    <cellStyle name="Normal 3 2 2 2 2 6 10" xfId="12936"/>
    <cellStyle name="Normal 3 2 2 2 2 6 11" xfId="12937"/>
    <cellStyle name="Normal 3 2 2 2 2 6 12" xfId="12938"/>
    <cellStyle name="Normal 3 2 2 2 2 6 13" xfId="12939"/>
    <cellStyle name="Normal 3 2 2 2 2 6 14" xfId="12940"/>
    <cellStyle name="Normal 3 2 2 2 2 6 2" xfId="12941"/>
    <cellStyle name="Normal 3 2 2 2 2 6 2 10" xfId="12942"/>
    <cellStyle name="Normal 3 2 2 2 2 6 2 11" xfId="12943"/>
    <cellStyle name="Normal 3 2 2 2 2 6 2 12" xfId="12944"/>
    <cellStyle name="Normal 3 2 2 2 2 6 2 13" xfId="12945"/>
    <cellStyle name="Normal 3 2 2 2 2 6 2 2" xfId="12946"/>
    <cellStyle name="Normal 3 2 2 2 2 6 2 2 10" xfId="12947"/>
    <cellStyle name="Normal 3 2 2 2 2 6 2 2 11" xfId="12948"/>
    <cellStyle name="Normal 3 2 2 2 2 6 2 2 12" xfId="12949"/>
    <cellStyle name="Normal 3 2 2 2 2 6 2 2 2" xfId="12950"/>
    <cellStyle name="Normal 3 2 2 2 2 6 2 2 3" xfId="12951"/>
    <cellStyle name="Normal 3 2 2 2 2 6 2 2 4" xfId="12952"/>
    <cellStyle name="Normal 3 2 2 2 2 6 2 2 5" xfId="12953"/>
    <cellStyle name="Normal 3 2 2 2 2 6 2 2 6" xfId="12954"/>
    <cellStyle name="Normal 3 2 2 2 2 6 2 2 7" xfId="12955"/>
    <cellStyle name="Normal 3 2 2 2 2 6 2 2 8" xfId="12956"/>
    <cellStyle name="Normal 3 2 2 2 2 6 2 2 9" xfId="12957"/>
    <cellStyle name="Normal 3 2 2 2 2 6 2 3" xfId="12958"/>
    <cellStyle name="Normal 3 2 2 2 2 6 2 4" xfId="12959"/>
    <cellStyle name="Normal 3 2 2 2 2 6 2 5" xfId="12960"/>
    <cellStyle name="Normal 3 2 2 2 2 6 2 6" xfId="12961"/>
    <cellStyle name="Normal 3 2 2 2 2 6 2 7" xfId="12962"/>
    <cellStyle name="Normal 3 2 2 2 2 6 2 8" xfId="12963"/>
    <cellStyle name="Normal 3 2 2 2 2 6 2 9" xfId="12964"/>
    <cellStyle name="Normal 3 2 2 2 2 6 3" xfId="12965"/>
    <cellStyle name="Normal 3 2 2 2 2 6 3 10" xfId="12966"/>
    <cellStyle name="Normal 3 2 2 2 2 6 3 11" xfId="12967"/>
    <cellStyle name="Normal 3 2 2 2 2 6 3 12" xfId="12968"/>
    <cellStyle name="Normal 3 2 2 2 2 6 3 2" xfId="12969"/>
    <cellStyle name="Normal 3 2 2 2 2 6 3 3" xfId="12970"/>
    <cellStyle name="Normal 3 2 2 2 2 6 3 4" xfId="12971"/>
    <cellStyle name="Normal 3 2 2 2 2 6 3 5" xfId="12972"/>
    <cellStyle name="Normal 3 2 2 2 2 6 3 6" xfId="12973"/>
    <cellStyle name="Normal 3 2 2 2 2 6 3 7" xfId="12974"/>
    <cellStyle name="Normal 3 2 2 2 2 6 3 8" xfId="12975"/>
    <cellStyle name="Normal 3 2 2 2 2 6 3 9" xfId="12976"/>
    <cellStyle name="Normal 3 2 2 2 2 6 4" xfId="12977"/>
    <cellStyle name="Normal 3 2 2 2 2 6 5" xfId="12978"/>
    <cellStyle name="Normal 3 2 2 2 2 6 6" xfId="12979"/>
    <cellStyle name="Normal 3 2 2 2 2 6 7" xfId="12980"/>
    <cellStyle name="Normal 3 2 2 2 2 6 8" xfId="12981"/>
    <cellStyle name="Normal 3 2 2 2 2 6 9" xfId="12982"/>
    <cellStyle name="Normal 3 2 2 2 2 7" xfId="12983"/>
    <cellStyle name="Normal 3 2 2 2 2 7 10" xfId="12984"/>
    <cellStyle name="Normal 3 2 2 2 2 7 11" xfId="12985"/>
    <cellStyle name="Normal 3 2 2 2 2 7 12" xfId="12986"/>
    <cellStyle name="Normal 3 2 2 2 2 7 13" xfId="12987"/>
    <cellStyle name="Normal 3 2 2 2 2 7 14" xfId="12988"/>
    <cellStyle name="Normal 3 2 2 2 2 7 2" xfId="12989"/>
    <cellStyle name="Normal 3 2 2 2 2 7 2 10" xfId="12990"/>
    <cellStyle name="Normal 3 2 2 2 2 7 2 11" xfId="12991"/>
    <cellStyle name="Normal 3 2 2 2 2 7 2 12" xfId="12992"/>
    <cellStyle name="Normal 3 2 2 2 2 7 2 13" xfId="12993"/>
    <cellStyle name="Normal 3 2 2 2 2 7 2 2" xfId="12994"/>
    <cellStyle name="Normal 3 2 2 2 2 7 2 2 10" xfId="12995"/>
    <cellStyle name="Normal 3 2 2 2 2 7 2 2 11" xfId="12996"/>
    <cellStyle name="Normal 3 2 2 2 2 7 2 2 12" xfId="12997"/>
    <cellStyle name="Normal 3 2 2 2 2 7 2 2 2" xfId="12998"/>
    <cellStyle name="Normal 3 2 2 2 2 7 2 2 3" xfId="12999"/>
    <cellStyle name="Normal 3 2 2 2 2 7 2 2 4" xfId="13000"/>
    <cellStyle name="Normal 3 2 2 2 2 7 2 2 5" xfId="13001"/>
    <cellStyle name="Normal 3 2 2 2 2 7 2 2 6" xfId="13002"/>
    <cellStyle name="Normal 3 2 2 2 2 7 2 2 7" xfId="13003"/>
    <cellStyle name="Normal 3 2 2 2 2 7 2 2 8" xfId="13004"/>
    <cellStyle name="Normal 3 2 2 2 2 7 2 2 9" xfId="13005"/>
    <cellStyle name="Normal 3 2 2 2 2 7 2 3" xfId="13006"/>
    <cellStyle name="Normal 3 2 2 2 2 7 2 4" xfId="13007"/>
    <cellStyle name="Normal 3 2 2 2 2 7 2 5" xfId="13008"/>
    <cellStyle name="Normal 3 2 2 2 2 7 2 6" xfId="13009"/>
    <cellStyle name="Normal 3 2 2 2 2 7 2 7" xfId="13010"/>
    <cellStyle name="Normal 3 2 2 2 2 7 2 8" xfId="13011"/>
    <cellStyle name="Normal 3 2 2 2 2 7 2 9" xfId="13012"/>
    <cellStyle name="Normal 3 2 2 2 2 7 3" xfId="13013"/>
    <cellStyle name="Normal 3 2 2 2 2 7 3 10" xfId="13014"/>
    <cellStyle name="Normal 3 2 2 2 2 7 3 11" xfId="13015"/>
    <cellStyle name="Normal 3 2 2 2 2 7 3 12" xfId="13016"/>
    <cellStyle name="Normal 3 2 2 2 2 7 3 2" xfId="13017"/>
    <cellStyle name="Normal 3 2 2 2 2 7 3 3" xfId="13018"/>
    <cellStyle name="Normal 3 2 2 2 2 7 3 4" xfId="13019"/>
    <cellStyle name="Normal 3 2 2 2 2 7 3 5" xfId="13020"/>
    <cellStyle name="Normal 3 2 2 2 2 7 3 6" xfId="13021"/>
    <cellStyle name="Normal 3 2 2 2 2 7 3 7" xfId="13022"/>
    <cellStyle name="Normal 3 2 2 2 2 7 3 8" xfId="13023"/>
    <cellStyle name="Normal 3 2 2 2 2 7 3 9" xfId="13024"/>
    <cellStyle name="Normal 3 2 2 2 2 7 4" xfId="13025"/>
    <cellStyle name="Normal 3 2 2 2 2 7 5" xfId="13026"/>
    <cellStyle name="Normal 3 2 2 2 2 7 6" xfId="13027"/>
    <cellStyle name="Normal 3 2 2 2 2 7 7" xfId="13028"/>
    <cellStyle name="Normal 3 2 2 2 2 7 8" xfId="13029"/>
    <cellStyle name="Normal 3 2 2 2 2 7 9" xfId="13030"/>
    <cellStyle name="Normal 3 2 2 2 2 8" xfId="13031"/>
    <cellStyle name="Normal 3 2 2 2 2 8 10" xfId="13032"/>
    <cellStyle name="Normal 3 2 2 2 2 8 11" xfId="13033"/>
    <cellStyle name="Normal 3 2 2 2 2 8 12" xfId="13034"/>
    <cellStyle name="Normal 3 2 2 2 2 8 13" xfId="13035"/>
    <cellStyle name="Normal 3 2 2 2 2 8 14" xfId="13036"/>
    <cellStyle name="Normal 3 2 2 2 2 8 2" xfId="13037"/>
    <cellStyle name="Normal 3 2 2 2 2 8 2 10" xfId="13038"/>
    <cellStyle name="Normal 3 2 2 2 2 8 2 11" xfId="13039"/>
    <cellStyle name="Normal 3 2 2 2 2 8 2 12" xfId="13040"/>
    <cellStyle name="Normal 3 2 2 2 2 8 2 13" xfId="13041"/>
    <cellStyle name="Normal 3 2 2 2 2 8 2 2" xfId="13042"/>
    <cellStyle name="Normal 3 2 2 2 2 8 2 2 10" xfId="13043"/>
    <cellStyle name="Normal 3 2 2 2 2 8 2 2 11" xfId="13044"/>
    <cellStyle name="Normal 3 2 2 2 2 8 2 2 12" xfId="13045"/>
    <cellStyle name="Normal 3 2 2 2 2 8 2 2 2" xfId="13046"/>
    <cellStyle name="Normal 3 2 2 2 2 8 2 2 3" xfId="13047"/>
    <cellStyle name="Normal 3 2 2 2 2 8 2 2 4" xfId="13048"/>
    <cellStyle name="Normal 3 2 2 2 2 8 2 2 5" xfId="13049"/>
    <cellStyle name="Normal 3 2 2 2 2 8 2 2 6" xfId="13050"/>
    <cellStyle name="Normal 3 2 2 2 2 8 2 2 7" xfId="13051"/>
    <cellStyle name="Normal 3 2 2 2 2 8 2 2 8" xfId="13052"/>
    <cellStyle name="Normal 3 2 2 2 2 8 2 2 9" xfId="13053"/>
    <cellStyle name="Normal 3 2 2 2 2 8 2 3" xfId="13054"/>
    <cellStyle name="Normal 3 2 2 2 2 8 2 4" xfId="13055"/>
    <cellStyle name="Normal 3 2 2 2 2 8 2 5" xfId="13056"/>
    <cellStyle name="Normal 3 2 2 2 2 8 2 6" xfId="13057"/>
    <cellStyle name="Normal 3 2 2 2 2 8 2 7" xfId="13058"/>
    <cellStyle name="Normal 3 2 2 2 2 8 2 8" xfId="13059"/>
    <cellStyle name="Normal 3 2 2 2 2 8 2 9" xfId="13060"/>
    <cellStyle name="Normal 3 2 2 2 2 8 3" xfId="13061"/>
    <cellStyle name="Normal 3 2 2 2 2 8 3 10" xfId="13062"/>
    <cellStyle name="Normal 3 2 2 2 2 8 3 11" xfId="13063"/>
    <cellStyle name="Normal 3 2 2 2 2 8 3 12" xfId="13064"/>
    <cellStyle name="Normal 3 2 2 2 2 8 3 2" xfId="13065"/>
    <cellStyle name="Normal 3 2 2 2 2 8 3 3" xfId="13066"/>
    <cellStyle name="Normal 3 2 2 2 2 8 3 4" xfId="13067"/>
    <cellStyle name="Normal 3 2 2 2 2 8 3 5" xfId="13068"/>
    <cellStyle name="Normal 3 2 2 2 2 8 3 6" xfId="13069"/>
    <cellStyle name="Normal 3 2 2 2 2 8 3 7" xfId="13070"/>
    <cellStyle name="Normal 3 2 2 2 2 8 3 8" xfId="13071"/>
    <cellStyle name="Normal 3 2 2 2 2 8 3 9" xfId="13072"/>
    <cellStyle name="Normal 3 2 2 2 2 8 4" xfId="13073"/>
    <cellStyle name="Normal 3 2 2 2 2 8 5" xfId="13074"/>
    <cellStyle name="Normal 3 2 2 2 2 8 6" xfId="13075"/>
    <cellStyle name="Normal 3 2 2 2 2 8 7" xfId="13076"/>
    <cellStyle name="Normal 3 2 2 2 2 8 8" xfId="13077"/>
    <cellStyle name="Normal 3 2 2 2 2 8 9" xfId="13078"/>
    <cellStyle name="Normal 3 2 2 2 2 9" xfId="13079"/>
    <cellStyle name="Normal 3 2 2 2 2 9 10" xfId="13080"/>
    <cellStyle name="Normal 3 2 2 2 2 9 11" xfId="13081"/>
    <cellStyle name="Normal 3 2 2 2 2 9 12" xfId="13082"/>
    <cellStyle name="Normal 3 2 2 2 2 9 13" xfId="13083"/>
    <cellStyle name="Normal 3 2 2 2 2 9 14" xfId="13084"/>
    <cellStyle name="Normal 3 2 2 2 2 9 2" xfId="13085"/>
    <cellStyle name="Normal 3 2 2 2 2 9 2 10" xfId="13086"/>
    <cellStyle name="Normal 3 2 2 2 2 9 2 11" xfId="13087"/>
    <cellStyle name="Normal 3 2 2 2 2 9 2 12" xfId="13088"/>
    <cellStyle name="Normal 3 2 2 2 2 9 2 13" xfId="13089"/>
    <cellStyle name="Normal 3 2 2 2 2 9 2 2" xfId="13090"/>
    <cellStyle name="Normal 3 2 2 2 2 9 2 2 10" xfId="13091"/>
    <cellStyle name="Normal 3 2 2 2 2 9 2 2 11" xfId="13092"/>
    <cellStyle name="Normal 3 2 2 2 2 9 2 2 12" xfId="13093"/>
    <cellStyle name="Normal 3 2 2 2 2 9 2 2 2" xfId="13094"/>
    <cellStyle name="Normal 3 2 2 2 2 9 2 2 3" xfId="13095"/>
    <cellStyle name="Normal 3 2 2 2 2 9 2 2 4" xfId="13096"/>
    <cellStyle name="Normal 3 2 2 2 2 9 2 2 5" xfId="13097"/>
    <cellStyle name="Normal 3 2 2 2 2 9 2 2 6" xfId="13098"/>
    <cellStyle name="Normal 3 2 2 2 2 9 2 2 7" xfId="13099"/>
    <cellStyle name="Normal 3 2 2 2 2 9 2 2 8" xfId="13100"/>
    <cellStyle name="Normal 3 2 2 2 2 9 2 2 9" xfId="13101"/>
    <cellStyle name="Normal 3 2 2 2 2 9 2 3" xfId="13102"/>
    <cellStyle name="Normal 3 2 2 2 2 9 2 4" xfId="13103"/>
    <cellStyle name="Normal 3 2 2 2 2 9 2 5" xfId="13104"/>
    <cellStyle name="Normal 3 2 2 2 2 9 2 6" xfId="13105"/>
    <cellStyle name="Normal 3 2 2 2 2 9 2 7" xfId="13106"/>
    <cellStyle name="Normal 3 2 2 2 2 9 2 8" xfId="13107"/>
    <cellStyle name="Normal 3 2 2 2 2 9 2 9" xfId="13108"/>
    <cellStyle name="Normal 3 2 2 2 2 9 3" xfId="13109"/>
    <cellStyle name="Normal 3 2 2 2 2 9 3 10" xfId="13110"/>
    <cellStyle name="Normal 3 2 2 2 2 9 3 11" xfId="13111"/>
    <cellStyle name="Normal 3 2 2 2 2 9 3 12" xfId="13112"/>
    <cellStyle name="Normal 3 2 2 2 2 9 3 2" xfId="13113"/>
    <cellStyle name="Normal 3 2 2 2 2 9 3 3" xfId="13114"/>
    <cellStyle name="Normal 3 2 2 2 2 9 3 4" xfId="13115"/>
    <cellStyle name="Normal 3 2 2 2 2 9 3 5" xfId="13116"/>
    <cellStyle name="Normal 3 2 2 2 2 9 3 6" xfId="13117"/>
    <cellStyle name="Normal 3 2 2 2 2 9 3 7" xfId="13118"/>
    <cellStyle name="Normal 3 2 2 2 2 9 3 8" xfId="13119"/>
    <cellStyle name="Normal 3 2 2 2 2 9 3 9" xfId="13120"/>
    <cellStyle name="Normal 3 2 2 2 2 9 4" xfId="13121"/>
    <cellStyle name="Normal 3 2 2 2 2 9 5" xfId="13122"/>
    <cellStyle name="Normal 3 2 2 2 2 9 6" xfId="13123"/>
    <cellStyle name="Normal 3 2 2 2 2 9 7" xfId="13124"/>
    <cellStyle name="Normal 3 2 2 2 2 9 8" xfId="13125"/>
    <cellStyle name="Normal 3 2 2 2 2 9 9" xfId="13126"/>
    <cellStyle name="Normal 3 2 2 2 20" xfId="13127"/>
    <cellStyle name="Normal 3 2 2 2 21" xfId="13128"/>
    <cellStyle name="Normal 3 2 2 2 22" xfId="13129"/>
    <cellStyle name="Normal 3 2 2 2 23" xfId="13130"/>
    <cellStyle name="Normal 3 2 2 2 24" xfId="13131"/>
    <cellStyle name="Normal 3 2 2 2 25" xfId="13132"/>
    <cellStyle name="Normal 3 2 2 2 26" xfId="13133"/>
    <cellStyle name="Normal 3 2 2 2 27" xfId="13134"/>
    <cellStyle name="Normal 3 2 2 2 3" xfId="13135"/>
    <cellStyle name="Normal 3 2 2 2 3 10" xfId="13136"/>
    <cellStyle name="Normal 3 2 2 2 3 10 10" xfId="13137"/>
    <cellStyle name="Normal 3 2 2 2 3 10 11" xfId="13138"/>
    <cellStyle name="Normal 3 2 2 2 3 10 12" xfId="13139"/>
    <cellStyle name="Normal 3 2 2 2 3 10 13" xfId="13140"/>
    <cellStyle name="Normal 3 2 2 2 3 10 2" xfId="13141"/>
    <cellStyle name="Normal 3 2 2 2 3 10 2 10" xfId="13142"/>
    <cellStyle name="Normal 3 2 2 2 3 10 2 11" xfId="13143"/>
    <cellStyle name="Normal 3 2 2 2 3 10 2 12" xfId="13144"/>
    <cellStyle name="Normal 3 2 2 2 3 10 2 2" xfId="13145"/>
    <cellStyle name="Normal 3 2 2 2 3 10 2 3" xfId="13146"/>
    <cellStyle name="Normal 3 2 2 2 3 10 2 4" xfId="13147"/>
    <cellStyle name="Normal 3 2 2 2 3 10 2 5" xfId="13148"/>
    <cellStyle name="Normal 3 2 2 2 3 10 2 6" xfId="13149"/>
    <cellStyle name="Normal 3 2 2 2 3 10 2 7" xfId="13150"/>
    <cellStyle name="Normal 3 2 2 2 3 10 2 8" xfId="13151"/>
    <cellStyle name="Normal 3 2 2 2 3 10 2 9" xfId="13152"/>
    <cellStyle name="Normal 3 2 2 2 3 10 3" xfId="13153"/>
    <cellStyle name="Normal 3 2 2 2 3 10 4" xfId="13154"/>
    <cellStyle name="Normal 3 2 2 2 3 10 5" xfId="13155"/>
    <cellStyle name="Normal 3 2 2 2 3 10 6" xfId="13156"/>
    <cellStyle name="Normal 3 2 2 2 3 10 7" xfId="13157"/>
    <cellStyle name="Normal 3 2 2 2 3 10 8" xfId="13158"/>
    <cellStyle name="Normal 3 2 2 2 3 10 9" xfId="13159"/>
    <cellStyle name="Normal 3 2 2 2 3 11" xfId="13160"/>
    <cellStyle name="Normal 3 2 2 2 3 11 10" xfId="13161"/>
    <cellStyle name="Normal 3 2 2 2 3 11 11" xfId="13162"/>
    <cellStyle name="Normal 3 2 2 2 3 11 12" xfId="13163"/>
    <cellStyle name="Normal 3 2 2 2 3 11 13" xfId="13164"/>
    <cellStyle name="Normal 3 2 2 2 3 11 2" xfId="13165"/>
    <cellStyle name="Normal 3 2 2 2 3 11 2 10" xfId="13166"/>
    <cellStyle name="Normal 3 2 2 2 3 11 2 11" xfId="13167"/>
    <cellStyle name="Normal 3 2 2 2 3 11 2 12" xfId="13168"/>
    <cellStyle name="Normal 3 2 2 2 3 11 2 2" xfId="13169"/>
    <cellStyle name="Normal 3 2 2 2 3 11 2 3" xfId="13170"/>
    <cellStyle name="Normal 3 2 2 2 3 11 2 4" xfId="13171"/>
    <cellStyle name="Normal 3 2 2 2 3 11 2 5" xfId="13172"/>
    <cellStyle name="Normal 3 2 2 2 3 11 2 6" xfId="13173"/>
    <cellStyle name="Normal 3 2 2 2 3 11 2 7" xfId="13174"/>
    <cellStyle name="Normal 3 2 2 2 3 11 2 8" xfId="13175"/>
    <cellStyle name="Normal 3 2 2 2 3 11 2 9" xfId="13176"/>
    <cellStyle name="Normal 3 2 2 2 3 11 3" xfId="13177"/>
    <cellStyle name="Normal 3 2 2 2 3 11 4" xfId="13178"/>
    <cellStyle name="Normal 3 2 2 2 3 11 5" xfId="13179"/>
    <cellStyle name="Normal 3 2 2 2 3 11 6" xfId="13180"/>
    <cellStyle name="Normal 3 2 2 2 3 11 7" xfId="13181"/>
    <cellStyle name="Normal 3 2 2 2 3 11 8" xfId="13182"/>
    <cellStyle name="Normal 3 2 2 2 3 11 9" xfId="13183"/>
    <cellStyle name="Normal 3 2 2 2 3 12" xfId="13184"/>
    <cellStyle name="Normal 3 2 2 2 3 12 10" xfId="13185"/>
    <cellStyle name="Normal 3 2 2 2 3 12 11" xfId="13186"/>
    <cellStyle name="Normal 3 2 2 2 3 12 12" xfId="13187"/>
    <cellStyle name="Normal 3 2 2 2 3 12 2" xfId="13188"/>
    <cellStyle name="Normal 3 2 2 2 3 12 3" xfId="13189"/>
    <cellStyle name="Normal 3 2 2 2 3 12 4" xfId="13190"/>
    <cellStyle name="Normal 3 2 2 2 3 12 5" xfId="13191"/>
    <cellStyle name="Normal 3 2 2 2 3 12 6" xfId="13192"/>
    <cellStyle name="Normal 3 2 2 2 3 12 7" xfId="13193"/>
    <cellStyle name="Normal 3 2 2 2 3 12 8" xfId="13194"/>
    <cellStyle name="Normal 3 2 2 2 3 12 9" xfId="13195"/>
    <cellStyle name="Normal 3 2 2 2 3 13" xfId="13196"/>
    <cellStyle name="Normal 3 2 2 2 3 14" xfId="13197"/>
    <cellStyle name="Normal 3 2 2 2 3 15" xfId="13198"/>
    <cellStyle name="Normal 3 2 2 2 3 16" xfId="13199"/>
    <cellStyle name="Normal 3 2 2 2 3 17" xfId="13200"/>
    <cellStyle name="Normal 3 2 2 2 3 18" xfId="13201"/>
    <cellStyle name="Normal 3 2 2 2 3 19" xfId="13202"/>
    <cellStyle name="Normal 3 2 2 2 3 2" xfId="13203"/>
    <cellStyle name="Normal 3 2 2 2 3 2 10" xfId="13204"/>
    <cellStyle name="Normal 3 2 2 2 3 2 11" xfId="13205"/>
    <cellStyle name="Normal 3 2 2 2 3 2 12" xfId="13206"/>
    <cellStyle name="Normal 3 2 2 2 3 2 13" xfId="13207"/>
    <cellStyle name="Normal 3 2 2 2 3 2 14" xfId="13208"/>
    <cellStyle name="Normal 3 2 2 2 3 2 15" xfId="13209"/>
    <cellStyle name="Normal 3 2 2 2 3 2 16" xfId="13210"/>
    <cellStyle name="Normal 3 2 2 2 3 2 17" xfId="13211"/>
    <cellStyle name="Normal 3 2 2 2 3 2 2" xfId="13212"/>
    <cellStyle name="Normal 3 2 2 2 3 2 2 10" xfId="13213"/>
    <cellStyle name="Normal 3 2 2 2 3 2 2 11" xfId="13214"/>
    <cellStyle name="Normal 3 2 2 2 3 2 2 12" xfId="13215"/>
    <cellStyle name="Normal 3 2 2 2 3 2 2 13" xfId="13216"/>
    <cellStyle name="Normal 3 2 2 2 3 2 2 14" xfId="13217"/>
    <cellStyle name="Normal 3 2 2 2 3 2 2 2" xfId="13218"/>
    <cellStyle name="Normal 3 2 2 2 3 2 2 2 10" xfId="13219"/>
    <cellStyle name="Normal 3 2 2 2 3 2 2 2 11" xfId="13220"/>
    <cellStyle name="Normal 3 2 2 2 3 2 2 2 12" xfId="13221"/>
    <cellStyle name="Normal 3 2 2 2 3 2 2 2 13" xfId="13222"/>
    <cellStyle name="Normal 3 2 2 2 3 2 2 2 2" xfId="13223"/>
    <cellStyle name="Normal 3 2 2 2 3 2 2 2 2 10" xfId="13224"/>
    <cellStyle name="Normal 3 2 2 2 3 2 2 2 2 11" xfId="13225"/>
    <cellStyle name="Normal 3 2 2 2 3 2 2 2 2 12" xfId="13226"/>
    <cellStyle name="Normal 3 2 2 2 3 2 2 2 2 2" xfId="13227"/>
    <cellStyle name="Normal 3 2 2 2 3 2 2 2 2 3" xfId="13228"/>
    <cellStyle name="Normal 3 2 2 2 3 2 2 2 2 4" xfId="13229"/>
    <cellStyle name="Normal 3 2 2 2 3 2 2 2 2 5" xfId="13230"/>
    <cellStyle name="Normal 3 2 2 2 3 2 2 2 2 6" xfId="13231"/>
    <cellStyle name="Normal 3 2 2 2 3 2 2 2 2 7" xfId="13232"/>
    <cellStyle name="Normal 3 2 2 2 3 2 2 2 2 8" xfId="13233"/>
    <cellStyle name="Normal 3 2 2 2 3 2 2 2 2 9" xfId="13234"/>
    <cellStyle name="Normal 3 2 2 2 3 2 2 2 3" xfId="13235"/>
    <cellStyle name="Normal 3 2 2 2 3 2 2 2 4" xfId="13236"/>
    <cellStyle name="Normal 3 2 2 2 3 2 2 2 5" xfId="13237"/>
    <cellStyle name="Normal 3 2 2 2 3 2 2 2 6" xfId="13238"/>
    <cellStyle name="Normal 3 2 2 2 3 2 2 2 7" xfId="13239"/>
    <cellStyle name="Normal 3 2 2 2 3 2 2 2 8" xfId="13240"/>
    <cellStyle name="Normal 3 2 2 2 3 2 2 2 9" xfId="13241"/>
    <cellStyle name="Normal 3 2 2 2 3 2 2 3" xfId="13242"/>
    <cellStyle name="Normal 3 2 2 2 3 2 2 3 10" xfId="13243"/>
    <cellStyle name="Normal 3 2 2 2 3 2 2 3 11" xfId="13244"/>
    <cellStyle name="Normal 3 2 2 2 3 2 2 3 12" xfId="13245"/>
    <cellStyle name="Normal 3 2 2 2 3 2 2 3 2" xfId="13246"/>
    <cellStyle name="Normal 3 2 2 2 3 2 2 3 3" xfId="13247"/>
    <cellStyle name="Normal 3 2 2 2 3 2 2 3 4" xfId="13248"/>
    <cellStyle name="Normal 3 2 2 2 3 2 2 3 5" xfId="13249"/>
    <cellStyle name="Normal 3 2 2 2 3 2 2 3 6" xfId="13250"/>
    <cellStyle name="Normal 3 2 2 2 3 2 2 3 7" xfId="13251"/>
    <cellStyle name="Normal 3 2 2 2 3 2 2 3 8" xfId="13252"/>
    <cellStyle name="Normal 3 2 2 2 3 2 2 3 9" xfId="13253"/>
    <cellStyle name="Normal 3 2 2 2 3 2 2 4" xfId="13254"/>
    <cellStyle name="Normal 3 2 2 2 3 2 2 5" xfId="13255"/>
    <cellStyle name="Normal 3 2 2 2 3 2 2 6" xfId="13256"/>
    <cellStyle name="Normal 3 2 2 2 3 2 2 7" xfId="13257"/>
    <cellStyle name="Normal 3 2 2 2 3 2 2 8" xfId="13258"/>
    <cellStyle name="Normal 3 2 2 2 3 2 2 9" xfId="13259"/>
    <cellStyle name="Normal 3 2 2 2 3 2 3" xfId="13260"/>
    <cellStyle name="Normal 3 2 2 2 3 2 3 10" xfId="13261"/>
    <cellStyle name="Normal 3 2 2 2 3 2 3 11" xfId="13262"/>
    <cellStyle name="Normal 3 2 2 2 3 2 3 12" xfId="13263"/>
    <cellStyle name="Normal 3 2 2 2 3 2 3 13" xfId="13264"/>
    <cellStyle name="Normal 3 2 2 2 3 2 3 14" xfId="13265"/>
    <cellStyle name="Normal 3 2 2 2 3 2 3 2" xfId="13266"/>
    <cellStyle name="Normal 3 2 2 2 3 2 3 2 10" xfId="13267"/>
    <cellStyle name="Normal 3 2 2 2 3 2 3 2 11" xfId="13268"/>
    <cellStyle name="Normal 3 2 2 2 3 2 3 2 12" xfId="13269"/>
    <cellStyle name="Normal 3 2 2 2 3 2 3 2 13" xfId="13270"/>
    <cellStyle name="Normal 3 2 2 2 3 2 3 2 2" xfId="13271"/>
    <cellStyle name="Normal 3 2 2 2 3 2 3 2 2 10" xfId="13272"/>
    <cellStyle name="Normal 3 2 2 2 3 2 3 2 2 11" xfId="13273"/>
    <cellStyle name="Normal 3 2 2 2 3 2 3 2 2 12" xfId="13274"/>
    <cellStyle name="Normal 3 2 2 2 3 2 3 2 2 2" xfId="13275"/>
    <cellStyle name="Normal 3 2 2 2 3 2 3 2 2 3" xfId="13276"/>
    <cellStyle name="Normal 3 2 2 2 3 2 3 2 2 4" xfId="13277"/>
    <cellStyle name="Normal 3 2 2 2 3 2 3 2 2 5" xfId="13278"/>
    <cellStyle name="Normal 3 2 2 2 3 2 3 2 2 6" xfId="13279"/>
    <cellStyle name="Normal 3 2 2 2 3 2 3 2 2 7" xfId="13280"/>
    <cellStyle name="Normal 3 2 2 2 3 2 3 2 2 8" xfId="13281"/>
    <cellStyle name="Normal 3 2 2 2 3 2 3 2 2 9" xfId="13282"/>
    <cellStyle name="Normal 3 2 2 2 3 2 3 2 3" xfId="13283"/>
    <cellStyle name="Normal 3 2 2 2 3 2 3 2 4" xfId="13284"/>
    <cellStyle name="Normal 3 2 2 2 3 2 3 2 5" xfId="13285"/>
    <cellStyle name="Normal 3 2 2 2 3 2 3 2 6" xfId="13286"/>
    <cellStyle name="Normal 3 2 2 2 3 2 3 2 7" xfId="13287"/>
    <cellStyle name="Normal 3 2 2 2 3 2 3 2 8" xfId="13288"/>
    <cellStyle name="Normal 3 2 2 2 3 2 3 2 9" xfId="13289"/>
    <cellStyle name="Normal 3 2 2 2 3 2 3 3" xfId="13290"/>
    <cellStyle name="Normal 3 2 2 2 3 2 3 3 10" xfId="13291"/>
    <cellStyle name="Normal 3 2 2 2 3 2 3 3 11" xfId="13292"/>
    <cellStyle name="Normal 3 2 2 2 3 2 3 3 12" xfId="13293"/>
    <cellStyle name="Normal 3 2 2 2 3 2 3 3 2" xfId="13294"/>
    <cellStyle name="Normal 3 2 2 2 3 2 3 3 3" xfId="13295"/>
    <cellStyle name="Normal 3 2 2 2 3 2 3 3 4" xfId="13296"/>
    <cellStyle name="Normal 3 2 2 2 3 2 3 3 5" xfId="13297"/>
    <cellStyle name="Normal 3 2 2 2 3 2 3 3 6" xfId="13298"/>
    <cellStyle name="Normal 3 2 2 2 3 2 3 3 7" xfId="13299"/>
    <cellStyle name="Normal 3 2 2 2 3 2 3 3 8" xfId="13300"/>
    <cellStyle name="Normal 3 2 2 2 3 2 3 3 9" xfId="13301"/>
    <cellStyle name="Normal 3 2 2 2 3 2 3 4" xfId="13302"/>
    <cellStyle name="Normal 3 2 2 2 3 2 3 5" xfId="13303"/>
    <cellStyle name="Normal 3 2 2 2 3 2 3 6" xfId="13304"/>
    <cellStyle name="Normal 3 2 2 2 3 2 3 7" xfId="13305"/>
    <cellStyle name="Normal 3 2 2 2 3 2 3 8" xfId="13306"/>
    <cellStyle name="Normal 3 2 2 2 3 2 3 9" xfId="13307"/>
    <cellStyle name="Normal 3 2 2 2 3 2 4" xfId="13308"/>
    <cellStyle name="Normal 3 2 2 2 3 2 4 10" xfId="13309"/>
    <cellStyle name="Normal 3 2 2 2 3 2 4 11" xfId="13310"/>
    <cellStyle name="Normal 3 2 2 2 3 2 4 12" xfId="13311"/>
    <cellStyle name="Normal 3 2 2 2 3 2 4 13" xfId="13312"/>
    <cellStyle name="Normal 3 2 2 2 3 2 4 2" xfId="13313"/>
    <cellStyle name="Normal 3 2 2 2 3 2 4 2 10" xfId="13314"/>
    <cellStyle name="Normal 3 2 2 2 3 2 4 2 11" xfId="13315"/>
    <cellStyle name="Normal 3 2 2 2 3 2 4 2 12" xfId="13316"/>
    <cellStyle name="Normal 3 2 2 2 3 2 4 2 2" xfId="13317"/>
    <cellStyle name="Normal 3 2 2 2 3 2 4 2 3" xfId="13318"/>
    <cellStyle name="Normal 3 2 2 2 3 2 4 2 4" xfId="13319"/>
    <cellStyle name="Normal 3 2 2 2 3 2 4 2 5" xfId="13320"/>
    <cellStyle name="Normal 3 2 2 2 3 2 4 2 6" xfId="13321"/>
    <cellStyle name="Normal 3 2 2 2 3 2 4 2 7" xfId="13322"/>
    <cellStyle name="Normal 3 2 2 2 3 2 4 2 8" xfId="13323"/>
    <cellStyle name="Normal 3 2 2 2 3 2 4 2 9" xfId="13324"/>
    <cellStyle name="Normal 3 2 2 2 3 2 4 3" xfId="13325"/>
    <cellStyle name="Normal 3 2 2 2 3 2 4 4" xfId="13326"/>
    <cellStyle name="Normal 3 2 2 2 3 2 4 5" xfId="13327"/>
    <cellStyle name="Normal 3 2 2 2 3 2 4 6" xfId="13328"/>
    <cellStyle name="Normal 3 2 2 2 3 2 4 7" xfId="13329"/>
    <cellStyle name="Normal 3 2 2 2 3 2 4 8" xfId="13330"/>
    <cellStyle name="Normal 3 2 2 2 3 2 4 9" xfId="13331"/>
    <cellStyle name="Normal 3 2 2 2 3 2 5" xfId="13332"/>
    <cellStyle name="Normal 3 2 2 2 3 2 5 10" xfId="13333"/>
    <cellStyle name="Normal 3 2 2 2 3 2 5 11" xfId="13334"/>
    <cellStyle name="Normal 3 2 2 2 3 2 5 12" xfId="13335"/>
    <cellStyle name="Normal 3 2 2 2 3 2 5 13" xfId="13336"/>
    <cellStyle name="Normal 3 2 2 2 3 2 5 2" xfId="13337"/>
    <cellStyle name="Normal 3 2 2 2 3 2 5 2 10" xfId="13338"/>
    <cellStyle name="Normal 3 2 2 2 3 2 5 2 11" xfId="13339"/>
    <cellStyle name="Normal 3 2 2 2 3 2 5 2 12" xfId="13340"/>
    <cellStyle name="Normal 3 2 2 2 3 2 5 2 2" xfId="13341"/>
    <cellStyle name="Normal 3 2 2 2 3 2 5 2 3" xfId="13342"/>
    <cellStyle name="Normal 3 2 2 2 3 2 5 2 4" xfId="13343"/>
    <cellStyle name="Normal 3 2 2 2 3 2 5 2 5" xfId="13344"/>
    <cellStyle name="Normal 3 2 2 2 3 2 5 2 6" xfId="13345"/>
    <cellStyle name="Normal 3 2 2 2 3 2 5 2 7" xfId="13346"/>
    <cellStyle name="Normal 3 2 2 2 3 2 5 2 8" xfId="13347"/>
    <cellStyle name="Normal 3 2 2 2 3 2 5 2 9" xfId="13348"/>
    <cellStyle name="Normal 3 2 2 2 3 2 5 3" xfId="13349"/>
    <cellStyle name="Normal 3 2 2 2 3 2 5 4" xfId="13350"/>
    <cellStyle name="Normal 3 2 2 2 3 2 5 5" xfId="13351"/>
    <cellStyle name="Normal 3 2 2 2 3 2 5 6" xfId="13352"/>
    <cellStyle name="Normal 3 2 2 2 3 2 5 7" xfId="13353"/>
    <cellStyle name="Normal 3 2 2 2 3 2 5 8" xfId="13354"/>
    <cellStyle name="Normal 3 2 2 2 3 2 5 9" xfId="13355"/>
    <cellStyle name="Normal 3 2 2 2 3 2 6" xfId="13356"/>
    <cellStyle name="Normal 3 2 2 2 3 2 6 10" xfId="13357"/>
    <cellStyle name="Normal 3 2 2 2 3 2 6 11" xfId="13358"/>
    <cellStyle name="Normal 3 2 2 2 3 2 6 12" xfId="13359"/>
    <cellStyle name="Normal 3 2 2 2 3 2 6 2" xfId="13360"/>
    <cellStyle name="Normal 3 2 2 2 3 2 6 3" xfId="13361"/>
    <cellStyle name="Normal 3 2 2 2 3 2 6 4" xfId="13362"/>
    <cellStyle name="Normal 3 2 2 2 3 2 6 5" xfId="13363"/>
    <cellStyle name="Normal 3 2 2 2 3 2 6 6" xfId="13364"/>
    <cellStyle name="Normal 3 2 2 2 3 2 6 7" xfId="13365"/>
    <cellStyle name="Normal 3 2 2 2 3 2 6 8" xfId="13366"/>
    <cellStyle name="Normal 3 2 2 2 3 2 6 9" xfId="13367"/>
    <cellStyle name="Normal 3 2 2 2 3 2 7" xfId="13368"/>
    <cellStyle name="Normal 3 2 2 2 3 2 8" xfId="13369"/>
    <cellStyle name="Normal 3 2 2 2 3 2 9" xfId="13370"/>
    <cellStyle name="Normal 3 2 2 2 3 20" xfId="13371"/>
    <cellStyle name="Normal 3 2 2 2 3 21" xfId="13372"/>
    <cellStyle name="Normal 3 2 2 2 3 22" xfId="13373"/>
    <cellStyle name="Normal 3 2 2 2 3 23" xfId="13374"/>
    <cellStyle name="Normal 3 2 2 2 3 24" xfId="13375"/>
    <cellStyle name="Normal 3 2 2 2 3 3" xfId="13376"/>
    <cellStyle name="Normal 3 2 2 2 3 3 10" xfId="13377"/>
    <cellStyle name="Normal 3 2 2 2 3 3 11" xfId="13378"/>
    <cellStyle name="Normal 3 2 2 2 3 3 12" xfId="13379"/>
    <cellStyle name="Normal 3 2 2 2 3 3 13" xfId="13380"/>
    <cellStyle name="Normal 3 2 2 2 3 3 14" xfId="13381"/>
    <cellStyle name="Normal 3 2 2 2 3 3 2" xfId="13382"/>
    <cellStyle name="Normal 3 2 2 2 3 3 2 10" xfId="13383"/>
    <cellStyle name="Normal 3 2 2 2 3 3 2 11" xfId="13384"/>
    <cellStyle name="Normal 3 2 2 2 3 3 2 12" xfId="13385"/>
    <cellStyle name="Normal 3 2 2 2 3 3 2 13" xfId="13386"/>
    <cellStyle name="Normal 3 2 2 2 3 3 2 2" xfId="13387"/>
    <cellStyle name="Normal 3 2 2 2 3 3 2 2 10" xfId="13388"/>
    <cellStyle name="Normal 3 2 2 2 3 3 2 2 11" xfId="13389"/>
    <cellStyle name="Normal 3 2 2 2 3 3 2 2 12" xfId="13390"/>
    <cellStyle name="Normal 3 2 2 2 3 3 2 2 2" xfId="13391"/>
    <cellStyle name="Normal 3 2 2 2 3 3 2 2 3" xfId="13392"/>
    <cellStyle name="Normal 3 2 2 2 3 3 2 2 4" xfId="13393"/>
    <cellStyle name="Normal 3 2 2 2 3 3 2 2 5" xfId="13394"/>
    <cellStyle name="Normal 3 2 2 2 3 3 2 2 6" xfId="13395"/>
    <cellStyle name="Normal 3 2 2 2 3 3 2 2 7" xfId="13396"/>
    <cellStyle name="Normal 3 2 2 2 3 3 2 2 8" xfId="13397"/>
    <cellStyle name="Normal 3 2 2 2 3 3 2 2 9" xfId="13398"/>
    <cellStyle name="Normal 3 2 2 2 3 3 2 3" xfId="13399"/>
    <cellStyle name="Normal 3 2 2 2 3 3 2 4" xfId="13400"/>
    <cellStyle name="Normal 3 2 2 2 3 3 2 5" xfId="13401"/>
    <cellStyle name="Normal 3 2 2 2 3 3 2 6" xfId="13402"/>
    <cellStyle name="Normal 3 2 2 2 3 3 2 7" xfId="13403"/>
    <cellStyle name="Normal 3 2 2 2 3 3 2 8" xfId="13404"/>
    <cellStyle name="Normal 3 2 2 2 3 3 2 9" xfId="13405"/>
    <cellStyle name="Normal 3 2 2 2 3 3 3" xfId="13406"/>
    <cellStyle name="Normal 3 2 2 2 3 3 3 10" xfId="13407"/>
    <cellStyle name="Normal 3 2 2 2 3 3 3 11" xfId="13408"/>
    <cellStyle name="Normal 3 2 2 2 3 3 3 12" xfId="13409"/>
    <cellStyle name="Normal 3 2 2 2 3 3 3 2" xfId="13410"/>
    <cellStyle name="Normal 3 2 2 2 3 3 3 3" xfId="13411"/>
    <cellStyle name="Normal 3 2 2 2 3 3 3 4" xfId="13412"/>
    <cellStyle name="Normal 3 2 2 2 3 3 3 5" xfId="13413"/>
    <cellStyle name="Normal 3 2 2 2 3 3 3 6" xfId="13414"/>
    <cellStyle name="Normal 3 2 2 2 3 3 3 7" xfId="13415"/>
    <cellStyle name="Normal 3 2 2 2 3 3 3 8" xfId="13416"/>
    <cellStyle name="Normal 3 2 2 2 3 3 3 9" xfId="13417"/>
    <cellStyle name="Normal 3 2 2 2 3 3 4" xfId="13418"/>
    <cellStyle name="Normal 3 2 2 2 3 3 5" xfId="13419"/>
    <cellStyle name="Normal 3 2 2 2 3 3 6" xfId="13420"/>
    <cellStyle name="Normal 3 2 2 2 3 3 7" xfId="13421"/>
    <cellStyle name="Normal 3 2 2 2 3 3 8" xfId="13422"/>
    <cellStyle name="Normal 3 2 2 2 3 3 9" xfId="13423"/>
    <cellStyle name="Normal 3 2 2 2 3 4" xfId="13424"/>
    <cellStyle name="Normal 3 2 2 2 3 4 10" xfId="13425"/>
    <cellStyle name="Normal 3 2 2 2 3 4 11" xfId="13426"/>
    <cellStyle name="Normal 3 2 2 2 3 4 12" xfId="13427"/>
    <cellStyle name="Normal 3 2 2 2 3 4 13" xfId="13428"/>
    <cellStyle name="Normal 3 2 2 2 3 4 14" xfId="13429"/>
    <cellStyle name="Normal 3 2 2 2 3 4 2" xfId="13430"/>
    <cellStyle name="Normal 3 2 2 2 3 4 2 10" xfId="13431"/>
    <cellStyle name="Normal 3 2 2 2 3 4 2 11" xfId="13432"/>
    <cellStyle name="Normal 3 2 2 2 3 4 2 12" xfId="13433"/>
    <cellStyle name="Normal 3 2 2 2 3 4 2 13" xfId="13434"/>
    <cellStyle name="Normal 3 2 2 2 3 4 2 2" xfId="13435"/>
    <cellStyle name="Normal 3 2 2 2 3 4 2 2 10" xfId="13436"/>
    <cellStyle name="Normal 3 2 2 2 3 4 2 2 11" xfId="13437"/>
    <cellStyle name="Normal 3 2 2 2 3 4 2 2 12" xfId="13438"/>
    <cellStyle name="Normal 3 2 2 2 3 4 2 2 2" xfId="13439"/>
    <cellStyle name="Normal 3 2 2 2 3 4 2 2 3" xfId="13440"/>
    <cellStyle name="Normal 3 2 2 2 3 4 2 2 4" xfId="13441"/>
    <cellStyle name="Normal 3 2 2 2 3 4 2 2 5" xfId="13442"/>
    <cellStyle name="Normal 3 2 2 2 3 4 2 2 6" xfId="13443"/>
    <cellStyle name="Normal 3 2 2 2 3 4 2 2 7" xfId="13444"/>
    <cellStyle name="Normal 3 2 2 2 3 4 2 2 8" xfId="13445"/>
    <cellStyle name="Normal 3 2 2 2 3 4 2 2 9" xfId="13446"/>
    <cellStyle name="Normal 3 2 2 2 3 4 2 3" xfId="13447"/>
    <cellStyle name="Normal 3 2 2 2 3 4 2 4" xfId="13448"/>
    <cellStyle name="Normal 3 2 2 2 3 4 2 5" xfId="13449"/>
    <cellStyle name="Normal 3 2 2 2 3 4 2 6" xfId="13450"/>
    <cellStyle name="Normal 3 2 2 2 3 4 2 7" xfId="13451"/>
    <cellStyle name="Normal 3 2 2 2 3 4 2 8" xfId="13452"/>
    <cellStyle name="Normal 3 2 2 2 3 4 2 9" xfId="13453"/>
    <cellStyle name="Normal 3 2 2 2 3 4 3" xfId="13454"/>
    <cellStyle name="Normal 3 2 2 2 3 4 3 10" xfId="13455"/>
    <cellStyle name="Normal 3 2 2 2 3 4 3 11" xfId="13456"/>
    <cellStyle name="Normal 3 2 2 2 3 4 3 12" xfId="13457"/>
    <cellStyle name="Normal 3 2 2 2 3 4 3 2" xfId="13458"/>
    <cellStyle name="Normal 3 2 2 2 3 4 3 3" xfId="13459"/>
    <cellStyle name="Normal 3 2 2 2 3 4 3 4" xfId="13460"/>
    <cellStyle name="Normal 3 2 2 2 3 4 3 5" xfId="13461"/>
    <cellStyle name="Normal 3 2 2 2 3 4 3 6" xfId="13462"/>
    <cellStyle name="Normal 3 2 2 2 3 4 3 7" xfId="13463"/>
    <cellStyle name="Normal 3 2 2 2 3 4 3 8" xfId="13464"/>
    <cellStyle name="Normal 3 2 2 2 3 4 3 9" xfId="13465"/>
    <cellStyle name="Normal 3 2 2 2 3 4 4" xfId="13466"/>
    <cellStyle name="Normal 3 2 2 2 3 4 5" xfId="13467"/>
    <cellStyle name="Normal 3 2 2 2 3 4 6" xfId="13468"/>
    <cellStyle name="Normal 3 2 2 2 3 4 7" xfId="13469"/>
    <cellStyle name="Normal 3 2 2 2 3 4 8" xfId="13470"/>
    <cellStyle name="Normal 3 2 2 2 3 4 9" xfId="13471"/>
    <cellStyle name="Normal 3 2 2 2 3 5" xfId="13472"/>
    <cellStyle name="Normal 3 2 2 2 3 5 10" xfId="13473"/>
    <cellStyle name="Normal 3 2 2 2 3 5 11" xfId="13474"/>
    <cellStyle name="Normal 3 2 2 2 3 5 12" xfId="13475"/>
    <cellStyle name="Normal 3 2 2 2 3 5 13" xfId="13476"/>
    <cellStyle name="Normal 3 2 2 2 3 5 14" xfId="13477"/>
    <cellStyle name="Normal 3 2 2 2 3 5 2" xfId="13478"/>
    <cellStyle name="Normal 3 2 2 2 3 5 2 10" xfId="13479"/>
    <cellStyle name="Normal 3 2 2 2 3 5 2 11" xfId="13480"/>
    <cellStyle name="Normal 3 2 2 2 3 5 2 12" xfId="13481"/>
    <cellStyle name="Normal 3 2 2 2 3 5 2 13" xfId="13482"/>
    <cellStyle name="Normal 3 2 2 2 3 5 2 2" xfId="13483"/>
    <cellStyle name="Normal 3 2 2 2 3 5 2 2 10" xfId="13484"/>
    <cellStyle name="Normal 3 2 2 2 3 5 2 2 11" xfId="13485"/>
    <cellStyle name="Normal 3 2 2 2 3 5 2 2 12" xfId="13486"/>
    <cellStyle name="Normal 3 2 2 2 3 5 2 2 2" xfId="13487"/>
    <cellStyle name="Normal 3 2 2 2 3 5 2 2 3" xfId="13488"/>
    <cellStyle name="Normal 3 2 2 2 3 5 2 2 4" xfId="13489"/>
    <cellStyle name="Normal 3 2 2 2 3 5 2 2 5" xfId="13490"/>
    <cellStyle name="Normal 3 2 2 2 3 5 2 2 6" xfId="13491"/>
    <cellStyle name="Normal 3 2 2 2 3 5 2 2 7" xfId="13492"/>
    <cellStyle name="Normal 3 2 2 2 3 5 2 2 8" xfId="13493"/>
    <cellStyle name="Normal 3 2 2 2 3 5 2 2 9" xfId="13494"/>
    <cellStyle name="Normal 3 2 2 2 3 5 2 3" xfId="13495"/>
    <cellStyle name="Normal 3 2 2 2 3 5 2 4" xfId="13496"/>
    <cellStyle name="Normal 3 2 2 2 3 5 2 5" xfId="13497"/>
    <cellStyle name="Normal 3 2 2 2 3 5 2 6" xfId="13498"/>
    <cellStyle name="Normal 3 2 2 2 3 5 2 7" xfId="13499"/>
    <cellStyle name="Normal 3 2 2 2 3 5 2 8" xfId="13500"/>
    <cellStyle name="Normal 3 2 2 2 3 5 2 9" xfId="13501"/>
    <cellStyle name="Normal 3 2 2 2 3 5 3" xfId="13502"/>
    <cellStyle name="Normal 3 2 2 2 3 5 3 10" xfId="13503"/>
    <cellStyle name="Normal 3 2 2 2 3 5 3 11" xfId="13504"/>
    <cellStyle name="Normal 3 2 2 2 3 5 3 12" xfId="13505"/>
    <cellStyle name="Normal 3 2 2 2 3 5 3 2" xfId="13506"/>
    <cellStyle name="Normal 3 2 2 2 3 5 3 3" xfId="13507"/>
    <cellStyle name="Normal 3 2 2 2 3 5 3 4" xfId="13508"/>
    <cellStyle name="Normal 3 2 2 2 3 5 3 5" xfId="13509"/>
    <cellStyle name="Normal 3 2 2 2 3 5 3 6" xfId="13510"/>
    <cellStyle name="Normal 3 2 2 2 3 5 3 7" xfId="13511"/>
    <cellStyle name="Normal 3 2 2 2 3 5 3 8" xfId="13512"/>
    <cellStyle name="Normal 3 2 2 2 3 5 3 9" xfId="13513"/>
    <cellStyle name="Normal 3 2 2 2 3 5 4" xfId="13514"/>
    <cellStyle name="Normal 3 2 2 2 3 5 5" xfId="13515"/>
    <cellStyle name="Normal 3 2 2 2 3 5 6" xfId="13516"/>
    <cellStyle name="Normal 3 2 2 2 3 5 7" xfId="13517"/>
    <cellStyle name="Normal 3 2 2 2 3 5 8" xfId="13518"/>
    <cellStyle name="Normal 3 2 2 2 3 5 9" xfId="13519"/>
    <cellStyle name="Normal 3 2 2 2 3 6" xfId="13520"/>
    <cellStyle name="Normal 3 2 2 2 3 6 10" xfId="13521"/>
    <cellStyle name="Normal 3 2 2 2 3 6 11" xfId="13522"/>
    <cellStyle name="Normal 3 2 2 2 3 6 12" xfId="13523"/>
    <cellStyle name="Normal 3 2 2 2 3 6 13" xfId="13524"/>
    <cellStyle name="Normal 3 2 2 2 3 6 14" xfId="13525"/>
    <cellStyle name="Normal 3 2 2 2 3 6 2" xfId="13526"/>
    <cellStyle name="Normal 3 2 2 2 3 6 2 10" xfId="13527"/>
    <cellStyle name="Normal 3 2 2 2 3 6 2 11" xfId="13528"/>
    <cellStyle name="Normal 3 2 2 2 3 6 2 12" xfId="13529"/>
    <cellStyle name="Normal 3 2 2 2 3 6 2 13" xfId="13530"/>
    <cellStyle name="Normal 3 2 2 2 3 6 2 2" xfId="13531"/>
    <cellStyle name="Normal 3 2 2 2 3 6 2 2 10" xfId="13532"/>
    <cellStyle name="Normal 3 2 2 2 3 6 2 2 11" xfId="13533"/>
    <cellStyle name="Normal 3 2 2 2 3 6 2 2 12" xfId="13534"/>
    <cellStyle name="Normal 3 2 2 2 3 6 2 2 2" xfId="13535"/>
    <cellStyle name="Normal 3 2 2 2 3 6 2 2 3" xfId="13536"/>
    <cellStyle name="Normal 3 2 2 2 3 6 2 2 4" xfId="13537"/>
    <cellStyle name="Normal 3 2 2 2 3 6 2 2 5" xfId="13538"/>
    <cellStyle name="Normal 3 2 2 2 3 6 2 2 6" xfId="13539"/>
    <cellStyle name="Normal 3 2 2 2 3 6 2 2 7" xfId="13540"/>
    <cellStyle name="Normal 3 2 2 2 3 6 2 2 8" xfId="13541"/>
    <cellStyle name="Normal 3 2 2 2 3 6 2 2 9" xfId="13542"/>
    <cellStyle name="Normal 3 2 2 2 3 6 2 3" xfId="13543"/>
    <cellStyle name="Normal 3 2 2 2 3 6 2 4" xfId="13544"/>
    <cellStyle name="Normal 3 2 2 2 3 6 2 5" xfId="13545"/>
    <cellStyle name="Normal 3 2 2 2 3 6 2 6" xfId="13546"/>
    <cellStyle name="Normal 3 2 2 2 3 6 2 7" xfId="13547"/>
    <cellStyle name="Normal 3 2 2 2 3 6 2 8" xfId="13548"/>
    <cellStyle name="Normal 3 2 2 2 3 6 2 9" xfId="13549"/>
    <cellStyle name="Normal 3 2 2 2 3 6 3" xfId="13550"/>
    <cellStyle name="Normal 3 2 2 2 3 6 3 10" xfId="13551"/>
    <cellStyle name="Normal 3 2 2 2 3 6 3 11" xfId="13552"/>
    <cellStyle name="Normal 3 2 2 2 3 6 3 12" xfId="13553"/>
    <cellStyle name="Normal 3 2 2 2 3 6 3 2" xfId="13554"/>
    <cellStyle name="Normal 3 2 2 2 3 6 3 3" xfId="13555"/>
    <cellStyle name="Normal 3 2 2 2 3 6 3 4" xfId="13556"/>
    <cellStyle name="Normal 3 2 2 2 3 6 3 5" xfId="13557"/>
    <cellStyle name="Normal 3 2 2 2 3 6 3 6" xfId="13558"/>
    <cellStyle name="Normal 3 2 2 2 3 6 3 7" xfId="13559"/>
    <cellStyle name="Normal 3 2 2 2 3 6 3 8" xfId="13560"/>
    <cellStyle name="Normal 3 2 2 2 3 6 3 9" xfId="13561"/>
    <cellStyle name="Normal 3 2 2 2 3 6 4" xfId="13562"/>
    <cellStyle name="Normal 3 2 2 2 3 6 5" xfId="13563"/>
    <cellStyle name="Normal 3 2 2 2 3 6 6" xfId="13564"/>
    <cellStyle name="Normal 3 2 2 2 3 6 7" xfId="13565"/>
    <cellStyle name="Normal 3 2 2 2 3 6 8" xfId="13566"/>
    <cellStyle name="Normal 3 2 2 2 3 6 9" xfId="13567"/>
    <cellStyle name="Normal 3 2 2 2 3 7" xfId="13568"/>
    <cellStyle name="Normal 3 2 2 2 3 7 10" xfId="13569"/>
    <cellStyle name="Normal 3 2 2 2 3 7 11" xfId="13570"/>
    <cellStyle name="Normal 3 2 2 2 3 7 12" xfId="13571"/>
    <cellStyle name="Normal 3 2 2 2 3 7 13" xfId="13572"/>
    <cellStyle name="Normal 3 2 2 2 3 7 14" xfId="13573"/>
    <cellStyle name="Normal 3 2 2 2 3 7 2" xfId="13574"/>
    <cellStyle name="Normal 3 2 2 2 3 7 2 10" xfId="13575"/>
    <cellStyle name="Normal 3 2 2 2 3 7 2 11" xfId="13576"/>
    <cellStyle name="Normal 3 2 2 2 3 7 2 12" xfId="13577"/>
    <cellStyle name="Normal 3 2 2 2 3 7 2 13" xfId="13578"/>
    <cellStyle name="Normal 3 2 2 2 3 7 2 2" xfId="13579"/>
    <cellStyle name="Normal 3 2 2 2 3 7 2 2 10" xfId="13580"/>
    <cellStyle name="Normal 3 2 2 2 3 7 2 2 11" xfId="13581"/>
    <cellStyle name="Normal 3 2 2 2 3 7 2 2 12" xfId="13582"/>
    <cellStyle name="Normal 3 2 2 2 3 7 2 2 2" xfId="13583"/>
    <cellStyle name="Normal 3 2 2 2 3 7 2 2 3" xfId="13584"/>
    <cellStyle name="Normal 3 2 2 2 3 7 2 2 4" xfId="13585"/>
    <cellStyle name="Normal 3 2 2 2 3 7 2 2 5" xfId="13586"/>
    <cellStyle name="Normal 3 2 2 2 3 7 2 2 6" xfId="13587"/>
    <cellStyle name="Normal 3 2 2 2 3 7 2 2 7" xfId="13588"/>
    <cellStyle name="Normal 3 2 2 2 3 7 2 2 8" xfId="13589"/>
    <cellStyle name="Normal 3 2 2 2 3 7 2 2 9" xfId="13590"/>
    <cellStyle name="Normal 3 2 2 2 3 7 2 3" xfId="13591"/>
    <cellStyle name="Normal 3 2 2 2 3 7 2 4" xfId="13592"/>
    <cellStyle name="Normal 3 2 2 2 3 7 2 5" xfId="13593"/>
    <cellStyle name="Normal 3 2 2 2 3 7 2 6" xfId="13594"/>
    <cellStyle name="Normal 3 2 2 2 3 7 2 7" xfId="13595"/>
    <cellStyle name="Normal 3 2 2 2 3 7 2 8" xfId="13596"/>
    <cellStyle name="Normal 3 2 2 2 3 7 2 9" xfId="13597"/>
    <cellStyle name="Normal 3 2 2 2 3 7 3" xfId="13598"/>
    <cellStyle name="Normal 3 2 2 2 3 7 3 10" xfId="13599"/>
    <cellStyle name="Normal 3 2 2 2 3 7 3 11" xfId="13600"/>
    <cellStyle name="Normal 3 2 2 2 3 7 3 12" xfId="13601"/>
    <cellStyle name="Normal 3 2 2 2 3 7 3 2" xfId="13602"/>
    <cellStyle name="Normal 3 2 2 2 3 7 3 3" xfId="13603"/>
    <cellStyle name="Normal 3 2 2 2 3 7 3 4" xfId="13604"/>
    <cellStyle name="Normal 3 2 2 2 3 7 3 5" xfId="13605"/>
    <cellStyle name="Normal 3 2 2 2 3 7 3 6" xfId="13606"/>
    <cellStyle name="Normal 3 2 2 2 3 7 3 7" xfId="13607"/>
    <cellStyle name="Normal 3 2 2 2 3 7 3 8" xfId="13608"/>
    <cellStyle name="Normal 3 2 2 2 3 7 3 9" xfId="13609"/>
    <cellStyle name="Normal 3 2 2 2 3 7 4" xfId="13610"/>
    <cellStyle name="Normal 3 2 2 2 3 7 5" xfId="13611"/>
    <cellStyle name="Normal 3 2 2 2 3 7 6" xfId="13612"/>
    <cellStyle name="Normal 3 2 2 2 3 7 7" xfId="13613"/>
    <cellStyle name="Normal 3 2 2 2 3 7 8" xfId="13614"/>
    <cellStyle name="Normal 3 2 2 2 3 7 9" xfId="13615"/>
    <cellStyle name="Normal 3 2 2 2 3 8" xfId="13616"/>
    <cellStyle name="Normal 3 2 2 2 3 8 10" xfId="13617"/>
    <cellStyle name="Normal 3 2 2 2 3 8 11" xfId="13618"/>
    <cellStyle name="Normal 3 2 2 2 3 8 12" xfId="13619"/>
    <cellStyle name="Normal 3 2 2 2 3 8 13" xfId="13620"/>
    <cellStyle name="Normal 3 2 2 2 3 8 14" xfId="13621"/>
    <cellStyle name="Normal 3 2 2 2 3 8 2" xfId="13622"/>
    <cellStyle name="Normal 3 2 2 2 3 8 2 10" xfId="13623"/>
    <cellStyle name="Normal 3 2 2 2 3 8 2 11" xfId="13624"/>
    <cellStyle name="Normal 3 2 2 2 3 8 2 12" xfId="13625"/>
    <cellStyle name="Normal 3 2 2 2 3 8 2 13" xfId="13626"/>
    <cellStyle name="Normal 3 2 2 2 3 8 2 2" xfId="13627"/>
    <cellStyle name="Normal 3 2 2 2 3 8 2 2 10" xfId="13628"/>
    <cellStyle name="Normal 3 2 2 2 3 8 2 2 11" xfId="13629"/>
    <cellStyle name="Normal 3 2 2 2 3 8 2 2 12" xfId="13630"/>
    <cellStyle name="Normal 3 2 2 2 3 8 2 2 2" xfId="13631"/>
    <cellStyle name="Normal 3 2 2 2 3 8 2 2 3" xfId="13632"/>
    <cellStyle name="Normal 3 2 2 2 3 8 2 2 4" xfId="13633"/>
    <cellStyle name="Normal 3 2 2 2 3 8 2 2 5" xfId="13634"/>
    <cellStyle name="Normal 3 2 2 2 3 8 2 2 6" xfId="13635"/>
    <cellStyle name="Normal 3 2 2 2 3 8 2 2 7" xfId="13636"/>
    <cellStyle name="Normal 3 2 2 2 3 8 2 2 8" xfId="13637"/>
    <cellStyle name="Normal 3 2 2 2 3 8 2 2 9" xfId="13638"/>
    <cellStyle name="Normal 3 2 2 2 3 8 2 3" xfId="13639"/>
    <cellStyle name="Normal 3 2 2 2 3 8 2 4" xfId="13640"/>
    <cellStyle name="Normal 3 2 2 2 3 8 2 5" xfId="13641"/>
    <cellStyle name="Normal 3 2 2 2 3 8 2 6" xfId="13642"/>
    <cellStyle name="Normal 3 2 2 2 3 8 2 7" xfId="13643"/>
    <cellStyle name="Normal 3 2 2 2 3 8 2 8" xfId="13644"/>
    <cellStyle name="Normal 3 2 2 2 3 8 2 9" xfId="13645"/>
    <cellStyle name="Normal 3 2 2 2 3 8 3" xfId="13646"/>
    <cellStyle name="Normal 3 2 2 2 3 8 3 10" xfId="13647"/>
    <cellStyle name="Normal 3 2 2 2 3 8 3 11" xfId="13648"/>
    <cellStyle name="Normal 3 2 2 2 3 8 3 12" xfId="13649"/>
    <cellStyle name="Normal 3 2 2 2 3 8 3 2" xfId="13650"/>
    <cellStyle name="Normal 3 2 2 2 3 8 3 3" xfId="13651"/>
    <cellStyle name="Normal 3 2 2 2 3 8 3 4" xfId="13652"/>
    <cellStyle name="Normal 3 2 2 2 3 8 3 5" xfId="13653"/>
    <cellStyle name="Normal 3 2 2 2 3 8 3 6" xfId="13654"/>
    <cellStyle name="Normal 3 2 2 2 3 8 3 7" xfId="13655"/>
    <cellStyle name="Normal 3 2 2 2 3 8 3 8" xfId="13656"/>
    <cellStyle name="Normal 3 2 2 2 3 8 3 9" xfId="13657"/>
    <cellStyle name="Normal 3 2 2 2 3 8 4" xfId="13658"/>
    <cellStyle name="Normal 3 2 2 2 3 8 5" xfId="13659"/>
    <cellStyle name="Normal 3 2 2 2 3 8 6" xfId="13660"/>
    <cellStyle name="Normal 3 2 2 2 3 8 7" xfId="13661"/>
    <cellStyle name="Normal 3 2 2 2 3 8 8" xfId="13662"/>
    <cellStyle name="Normal 3 2 2 2 3 8 9" xfId="13663"/>
    <cellStyle name="Normal 3 2 2 2 3 9" xfId="13664"/>
    <cellStyle name="Normal 3 2 2 2 3 9 10" xfId="13665"/>
    <cellStyle name="Normal 3 2 2 2 3 9 11" xfId="13666"/>
    <cellStyle name="Normal 3 2 2 2 3 9 12" xfId="13667"/>
    <cellStyle name="Normal 3 2 2 2 3 9 13" xfId="13668"/>
    <cellStyle name="Normal 3 2 2 2 3 9 14" xfId="13669"/>
    <cellStyle name="Normal 3 2 2 2 3 9 2" xfId="13670"/>
    <cellStyle name="Normal 3 2 2 2 3 9 2 10" xfId="13671"/>
    <cellStyle name="Normal 3 2 2 2 3 9 2 11" xfId="13672"/>
    <cellStyle name="Normal 3 2 2 2 3 9 2 12" xfId="13673"/>
    <cellStyle name="Normal 3 2 2 2 3 9 2 13" xfId="13674"/>
    <cellStyle name="Normal 3 2 2 2 3 9 2 2" xfId="13675"/>
    <cellStyle name="Normal 3 2 2 2 3 9 2 2 10" xfId="13676"/>
    <cellStyle name="Normal 3 2 2 2 3 9 2 2 11" xfId="13677"/>
    <cellStyle name="Normal 3 2 2 2 3 9 2 2 12" xfId="13678"/>
    <cellStyle name="Normal 3 2 2 2 3 9 2 2 2" xfId="13679"/>
    <cellStyle name="Normal 3 2 2 2 3 9 2 2 3" xfId="13680"/>
    <cellStyle name="Normal 3 2 2 2 3 9 2 2 4" xfId="13681"/>
    <cellStyle name="Normal 3 2 2 2 3 9 2 2 5" xfId="13682"/>
    <cellStyle name="Normal 3 2 2 2 3 9 2 2 6" xfId="13683"/>
    <cellStyle name="Normal 3 2 2 2 3 9 2 2 7" xfId="13684"/>
    <cellStyle name="Normal 3 2 2 2 3 9 2 2 8" xfId="13685"/>
    <cellStyle name="Normal 3 2 2 2 3 9 2 2 9" xfId="13686"/>
    <cellStyle name="Normal 3 2 2 2 3 9 2 3" xfId="13687"/>
    <cellStyle name="Normal 3 2 2 2 3 9 2 4" xfId="13688"/>
    <cellStyle name="Normal 3 2 2 2 3 9 2 5" xfId="13689"/>
    <cellStyle name="Normal 3 2 2 2 3 9 2 6" xfId="13690"/>
    <cellStyle name="Normal 3 2 2 2 3 9 2 7" xfId="13691"/>
    <cellStyle name="Normal 3 2 2 2 3 9 2 8" xfId="13692"/>
    <cellStyle name="Normal 3 2 2 2 3 9 2 9" xfId="13693"/>
    <cellStyle name="Normal 3 2 2 2 3 9 3" xfId="13694"/>
    <cellStyle name="Normal 3 2 2 2 3 9 3 10" xfId="13695"/>
    <cellStyle name="Normal 3 2 2 2 3 9 3 11" xfId="13696"/>
    <cellStyle name="Normal 3 2 2 2 3 9 3 12" xfId="13697"/>
    <cellStyle name="Normal 3 2 2 2 3 9 3 2" xfId="13698"/>
    <cellStyle name="Normal 3 2 2 2 3 9 3 3" xfId="13699"/>
    <cellStyle name="Normal 3 2 2 2 3 9 3 4" xfId="13700"/>
    <cellStyle name="Normal 3 2 2 2 3 9 3 5" xfId="13701"/>
    <cellStyle name="Normal 3 2 2 2 3 9 3 6" xfId="13702"/>
    <cellStyle name="Normal 3 2 2 2 3 9 3 7" xfId="13703"/>
    <cellStyle name="Normal 3 2 2 2 3 9 3 8" xfId="13704"/>
    <cellStyle name="Normal 3 2 2 2 3 9 3 9" xfId="13705"/>
    <cellStyle name="Normal 3 2 2 2 3 9 4" xfId="13706"/>
    <cellStyle name="Normal 3 2 2 2 3 9 5" xfId="13707"/>
    <cellStyle name="Normal 3 2 2 2 3 9 6" xfId="13708"/>
    <cellStyle name="Normal 3 2 2 2 3 9 7" xfId="13709"/>
    <cellStyle name="Normal 3 2 2 2 3 9 8" xfId="13710"/>
    <cellStyle name="Normal 3 2 2 2 3 9 9" xfId="13711"/>
    <cellStyle name="Normal 3 2 2 2 4" xfId="13712"/>
    <cellStyle name="Normal 3 2 2 2 4 10" xfId="13713"/>
    <cellStyle name="Normal 3 2 2 2 4 10 10" xfId="13714"/>
    <cellStyle name="Normal 3 2 2 2 4 10 11" xfId="13715"/>
    <cellStyle name="Normal 3 2 2 2 4 10 12" xfId="13716"/>
    <cellStyle name="Normal 3 2 2 2 4 10 13" xfId="13717"/>
    <cellStyle name="Normal 3 2 2 2 4 10 2" xfId="13718"/>
    <cellStyle name="Normal 3 2 2 2 4 10 2 10" xfId="13719"/>
    <cellStyle name="Normal 3 2 2 2 4 10 2 11" xfId="13720"/>
    <cellStyle name="Normal 3 2 2 2 4 10 2 12" xfId="13721"/>
    <cellStyle name="Normal 3 2 2 2 4 10 2 2" xfId="13722"/>
    <cellStyle name="Normal 3 2 2 2 4 10 2 3" xfId="13723"/>
    <cellStyle name="Normal 3 2 2 2 4 10 2 4" xfId="13724"/>
    <cellStyle name="Normal 3 2 2 2 4 10 2 5" xfId="13725"/>
    <cellStyle name="Normal 3 2 2 2 4 10 2 6" xfId="13726"/>
    <cellStyle name="Normal 3 2 2 2 4 10 2 7" xfId="13727"/>
    <cellStyle name="Normal 3 2 2 2 4 10 2 8" xfId="13728"/>
    <cellStyle name="Normal 3 2 2 2 4 10 2 9" xfId="13729"/>
    <cellStyle name="Normal 3 2 2 2 4 10 3" xfId="13730"/>
    <cellStyle name="Normal 3 2 2 2 4 10 4" xfId="13731"/>
    <cellStyle name="Normal 3 2 2 2 4 10 5" xfId="13732"/>
    <cellStyle name="Normal 3 2 2 2 4 10 6" xfId="13733"/>
    <cellStyle name="Normal 3 2 2 2 4 10 7" xfId="13734"/>
    <cellStyle name="Normal 3 2 2 2 4 10 8" xfId="13735"/>
    <cellStyle name="Normal 3 2 2 2 4 10 9" xfId="13736"/>
    <cellStyle name="Normal 3 2 2 2 4 11" xfId="13737"/>
    <cellStyle name="Normal 3 2 2 2 4 11 10" xfId="13738"/>
    <cellStyle name="Normal 3 2 2 2 4 11 11" xfId="13739"/>
    <cellStyle name="Normal 3 2 2 2 4 11 12" xfId="13740"/>
    <cellStyle name="Normal 3 2 2 2 4 11 2" xfId="13741"/>
    <cellStyle name="Normal 3 2 2 2 4 11 3" xfId="13742"/>
    <cellStyle name="Normal 3 2 2 2 4 11 4" xfId="13743"/>
    <cellStyle name="Normal 3 2 2 2 4 11 5" xfId="13744"/>
    <cellStyle name="Normal 3 2 2 2 4 11 6" xfId="13745"/>
    <cellStyle name="Normal 3 2 2 2 4 11 7" xfId="13746"/>
    <cellStyle name="Normal 3 2 2 2 4 11 8" xfId="13747"/>
    <cellStyle name="Normal 3 2 2 2 4 11 9" xfId="13748"/>
    <cellStyle name="Normal 3 2 2 2 4 12" xfId="13749"/>
    <cellStyle name="Normal 3 2 2 2 4 13" xfId="13750"/>
    <cellStyle name="Normal 3 2 2 2 4 14" xfId="13751"/>
    <cellStyle name="Normal 3 2 2 2 4 15" xfId="13752"/>
    <cellStyle name="Normal 3 2 2 2 4 16" xfId="13753"/>
    <cellStyle name="Normal 3 2 2 2 4 17" xfId="13754"/>
    <cellStyle name="Normal 3 2 2 2 4 18" xfId="13755"/>
    <cellStyle name="Normal 3 2 2 2 4 19" xfId="13756"/>
    <cellStyle name="Normal 3 2 2 2 4 2" xfId="13757"/>
    <cellStyle name="Normal 3 2 2 2 4 2 10" xfId="13758"/>
    <cellStyle name="Normal 3 2 2 2 4 2 11" xfId="13759"/>
    <cellStyle name="Normal 3 2 2 2 4 2 12" xfId="13760"/>
    <cellStyle name="Normal 3 2 2 2 4 2 13" xfId="13761"/>
    <cellStyle name="Normal 3 2 2 2 4 2 14" xfId="13762"/>
    <cellStyle name="Normal 3 2 2 2 4 2 15" xfId="13763"/>
    <cellStyle name="Normal 3 2 2 2 4 2 16" xfId="13764"/>
    <cellStyle name="Normal 3 2 2 2 4 2 17" xfId="13765"/>
    <cellStyle name="Normal 3 2 2 2 4 2 2" xfId="13766"/>
    <cellStyle name="Normal 3 2 2 2 4 2 2 10" xfId="13767"/>
    <cellStyle name="Normal 3 2 2 2 4 2 2 11" xfId="13768"/>
    <cellStyle name="Normal 3 2 2 2 4 2 2 12" xfId="13769"/>
    <cellStyle name="Normal 3 2 2 2 4 2 2 13" xfId="13770"/>
    <cellStyle name="Normal 3 2 2 2 4 2 2 14" xfId="13771"/>
    <cellStyle name="Normal 3 2 2 2 4 2 2 2" xfId="13772"/>
    <cellStyle name="Normal 3 2 2 2 4 2 2 2 10" xfId="13773"/>
    <cellStyle name="Normal 3 2 2 2 4 2 2 2 11" xfId="13774"/>
    <cellStyle name="Normal 3 2 2 2 4 2 2 2 12" xfId="13775"/>
    <cellStyle name="Normal 3 2 2 2 4 2 2 2 13" xfId="13776"/>
    <cellStyle name="Normal 3 2 2 2 4 2 2 2 2" xfId="13777"/>
    <cellStyle name="Normal 3 2 2 2 4 2 2 2 2 10" xfId="13778"/>
    <cellStyle name="Normal 3 2 2 2 4 2 2 2 2 11" xfId="13779"/>
    <cellStyle name="Normal 3 2 2 2 4 2 2 2 2 12" xfId="13780"/>
    <cellStyle name="Normal 3 2 2 2 4 2 2 2 2 2" xfId="13781"/>
    <cellStyle name="Normal 3 2 2 2 4 2 2 2 2 3" xfId="13782"/>
    <cellStyle name="Normal 3 2 2 2 4 2 2 2 2 4" xfId="13783"/>
    <cellStyle name="Normal 3 2 2 2 4 2 2 2 2 5" xfId="13784"/>
    <cellStyle name="Normal 3 2 2 2 4 2 2 2 2 6" xfId="13785"/>
    <cellStyle name="Normal 3 2 2 2 4 2 2 2 2 7" xfId="13786"/>
    <cellStyle name="Normal 3 2 2 2 4 2 2 2 2 8" xfId="13787"/>
    <cellStyle name="Normal 3 2 2 2 4 2 2 2 2 9" xfId="13788"/>
    <cellStyle name="Normal 3 2 2 2 4 2 2 2 3" xfId="13789"/>
    <cellStyle name="Normal 3 2 2 2 4 2 2 2 4" xfId="13790"/>
    <cellStyle name="Normal 3 2 2 2 4 2 2 2 5" xfId="13791"/>
    <cellStyle name="Normal 3 2 2 2 4 2 2 2 6" xfId="13792"/>
    <cellStyle name="Normal 3 2 2 2 4 2 2 2 7" xfId="13793"/>
    <cellStyle name="Normal 3 2 2 2 4 2 2 2 8" xfId="13794"/>
    <cellStyle name="Normal 3 2 2 2 4 2 2 2 9" xfId="13795"/>
    <cellStyle name="Normal 3 2 2 2 4 2 2 3" xfId="13796"/>
    <cellStyle name="Normal 3 2 2 2 4 2 2 3 10" xfId="13797"/>
    <cellStyle name="Normal 3 2 2 2 4 2 2 3 11" xfId="13798"/>
    <cellStyle name="Normal 3 2 2 2 4 2 2 3 12" xfId="13799"/>
    <cellStyle name="Normal 3 2 2 2 4 2 2 3 2" xfId="13800"/>
    <cellStyle name="Normal 3 2 2 2 4 2 2 3 3" xfId="13801"/>
    <cellStyle name="Normal 3 2 2 2 4 2 2 3 4" xfId="13802"/>
    <cellStyle name="Normal 3 2 2 2 4 2 2 3 5" xfId="13803"/>
    <cellStyle name="Normal 3 2 2 2 4 2 2 3 6" xfId="13804"/>
    <cellStyle name="Normal 3 2 2 2 4 2 2 3 7" xfId="13805"/>
    <cellStyle name="Normal 3 2 2 2 4 2 2 3 8" xfId="13806"/>
    <cellStyle name="Normal 3 2 2 2 4 2 2 3 9" xfId="13807"/>
    <cellStyle name="Normal 3 2 2 2 4 2 2 4" xfId="13808"/>
    <cellStyle name="Normal 3 2 2 2 4 2 2 5" xfId="13809"/>
    <cellStyle name="Normal 3 2 2 2 4 2 2 6" xfId="13810"/>
    <cellStyle name="Normal 3 2 2 2 4 2 2 7" xfId="13811"/>
    <cellStyle name="Normal 3 2 2 2 4 2 2 8" xfId="13812"/>
    <cellStyle name="Normal 3 2 2 2 4 2 2 9" xfId="13813"/>
    <cellStyle name="Normal 3 2 2 2 4 2 3" xfId="13814"/>
    <cellStyle name="Normal 3 2 2 2 4 2 3 10" xfId="13815"/>
    <cellStyle name="Normal 3 2 2 2 4 2 3 11" xfId="13816"/>
    <cellStyle name="Normal 3 2 2 2 4 2 3 12" xfId="13817"/>
    <cellStyle name="Normal 3 2 2 2 4 2 3 13" xfId="13818"/>
    <cellStyle name="Normal 3 2 2 2 4 2 3 14" xfId="13819"/>
    <cellStyle name="Normal 3 2 2 2 4 2 3 2" xfId="13820"/>
    <cellStyle name="Normal 3 2 2 2 4 2 3 2 10" xfId="13821"/>
    <cellStyle name="Normal 3 2 2 2 4 2 3 2 11" xfId="13822"/>
    <cellStyle name="Normal 3 2 2 2 4 2 3 2 12" xfId="13823"/>
    <cellStyle name="Normal 3 2 2 2 4 2 3 2 13" xfId="13824"/>
    <cellStyle name="Normal 3 2 2 2 4 2 3 2 2" xfId="13825"/>
    <cellStyle name="Normal 3 2 2 2 4 2 3 2 2 10" xfId="13826"/>
    <cellStyle name="Normal 3 2 2 2 4 2 3 2 2 11" xfId="13827"/>
    <cellStyle name="Normal 3 2 2 2 4 2 3 2 2 12" xfId="13828"/>
    <cellStyle name="Normal 3 2 2 2 4 2 3 2 2 2" xfId="13829"/>
    <cellStyle name="Normal 3 2 2 2 4 2 3 2 2 3" xfId="13830"/>
    <cellStyle name="Normal 3 2 2 2 4 2 3 2 2 4" xfId="13831"/>
    <cellStyle name="Normal 3 2 2 2 4 2 3 2 2 5" xfId="13832"/>
    <cellStyle name="Normal 3 2 2 2 4 2 3 2 2 6" xfId="13833"/>
    <cellStyle name="Normal 3 2 2 2 4 2 3 2 2 7" xfId="13834"/>
    <cellStyle name="Normal 3 2 2 2 4 2 3 2 2 8" xfId="13835"/>
    <cellStyle name="Normal 3 2 2 2 4 2 3 2 2 9" xfId="13836"/>
    <cellStyle name="Normal 3 2 2 2 4 2 3 2 3" xfId="13837"/>
    <cellStyle name="Normal 3 2 2 2 4 2 3 2 4" xfId="13838"/>
    <cellStyle name="Normal 3 2 2 2 4 2 3 2 5" xfId="13839"/>
    <cellStyle name="Normal 3 2 2 2 4 2 3 2 6" xfId="13840"/>
    <cellStyle name="Normal 3 2 2 2 4 2 3 2 7" xfId="13841"/>
    <cellStyle name="Normal 3 2 2 2 4 2 3 2 8" xfId="13842"/>
    <cellStyle name="Normal 3 2 2 2 4 2 3 2 9" xfId="13843"/>
    <cellStyle name="Normal 3 2 2 2 4 2 3 3" xfId="13844"/>
    <cellStyle name="Normal 3 2 2 2 4 2 3 3 10" xfId="13845"/>
    <cellStyle name="Normal 3 2 2 2 4 2 3 3 11" xfId="13846"/>
    <cellStyle name="Normal 3 2 2 2 4 2 3 3 12" xfId="13847"/>
    <cellStyle name="Normal 3 2 2 2 4 2 3 3 2" xfId="13848"/>
    <cellStyle name="Normal 3 2 2 2 4 2 3 3 3" xfId="13849"/>
    <cellStyle name="Normal 3 2 2 2 4 2 3 3 4" xfId="13850"/>
    <cellStyle name="Normal 3 2 2 2 4 2 3 3 5" xfId="13851"/>
    <cellStyle name="Normal 3 2 2 2 4 2 3 3 6" xfId="13852"/>
    <cellStyle name="Normal 3 2 2 2 4 2 3 3 7" xfId="13853"/>
    <cellStyle name="Normal 3 2 2 2 4 2 3 3 8" xfId="13854"/>
    <cellStyle name="Normal 3 2 2 2 4 2 3 3 9" xfId="13855"/>
    <cellStyle name="Normal 3 2 2 2 4 2 3 4" xfId="13856"/>
    <cellStyle name="Normal 3 2 2 2 4 2 3 5" xfId="13857"/>
    <cellStyle name="Normal 3 2 2 2 4 2 3 6" xfId="13858"/>
    <cellStyle name="Normal 3 2 2 2 4 2 3 7" xfId="13859"/>
    <cellStyle name="Normal 3 2 2 2 4 2 3 8" xfId="13860"/>
    <cellStyle name="Normal 3 2 2 2 4 2 3 9" xfId="13861"/>
    <cellStyle name="Normal 3 2 2 2 4 2 4" xfId="13862"/>
    <cellStyle name="Normal 3 2 2 2 4 2 4 10" xfId="13863"/>
    <cellStyle name="Normal 3 2 2 2 4 2 4 11" xfId="13864"/>
    <cellStyle name="Normal 3 2 2 2 4 2 4 12" xfId="13865"/>
    <cellStyle name="Normal 3 2 2 2 4 2 4 13" xfId="13866"/>
    <cellStyle name="Normal 3 2 2 2 4 2 4 2" xfId="13867"/>
    <cellStyle name="Normal 3 2 2 2 4 2 4 2 10" xfId="13868"/>
    <cellStyle name="Normal 3 2 2 2 4 2 4 2 11" xfId="13869"/>
    <cellStyle name="Normal 3 2 2 2 4 2 4 2 12" xfId="13870"/>
    <cellStyle name="Normal 3 2 2 2 4 2 4 2 2" xfId="13871"/>
    <cellStyle name="Normal 3 2 2 2 4 2 4 2 3" xfId="13872"/>
    <cellStyle name="Normal 3 2 2 2 4 2 4 2 4" xfId="13873"/>
    <cellStyle name="Normal 3 2 2 2 4 2 4 2 5" xfId="13874"/>
    <cellStyle name="Normal 3 2 2 2 4 2 4 2 6" xfId="13875"/>
    <cellStyle name="Normal 3 2 2 2 4 2 4 2 7" xfId="13876"/>
    <cellStyle name="Normal 3 2 2 2 4 2 4 2 8" xfId="13877"/>
    <cellStyle name="Normal 3 2 2 2 4 2 4 2 9" xfId="13878"/>
    <cellStyle name="Normal 3 2 2 2 4 2 4 3" xfId="13879"/>
    <cellStyle name="Normal 3 2 2 2 4 2 4 4" xfId="13880"/>
    <cellStyle name="Normal 3 2 2 2 4 2 4 5" xfId="13881"/>
    <cellStyle name="Normal 3 2 2 2 4 2 4 6" xfId="13882"/>
    <cellStyle name="Normal 3 2 2 2 4 2 4 7" xfId="13883"/>
    <cellStyle name="Normal 3 2 2 2 4 2 4 8" xfId="13884"/>
    <cellStyle name="Normal 3 2 2 2 4 2 4 9" xfId="13885"/>
    <cellStyle name="Normal 3 2 2 2 4 2 5" xfId="13886"/>
    <cellStyle name="Normal 3 2 2 2 4 2 5 10" xfId="13887"/>
    <cellStyle name="Normal 3 2 2 2 4 2 5 11" xfId="13888"/>
    <cellStyle name="Normal 3 2 2 2 4 2 5 12" xfId="13889"/>
    <cellStyle name="Normal 3 2 2 2 4 2 5 13" xfId="13890"/>
    <cellStyle name="Normal 3 2 2 2 4 2 5 2" xfId="13891"/>
    <cellStyle name="Normal 3 2 2 2 4 2 5 2 10" xfId="13892"/>
    <cellStyle name="Normal 3 2 2 2 4 2 5 2 11" xfId="13893"/>
    <cellStyle name="Normal 3 2 2 2 4 2 5 2 12" xfId="13894"/>
    <cellStyle name="Normal 3 2 2 2 4 2 5 2 2" xfId="13895"/>
    <cellStyle name="Normal 3 2 2 2 4 2 5 2 3" xfId="13896"/>
    <cellStyle name="Normal 3 2 2 2 4 2 5 2 4" xfId="13897"/>
    <cellStyle name="Normal 3 2 2 2 4 2 5 2 5" xfId="13898"/>
    <cellStyle name="Normal 3 2 2 2 4 2 5 2 6" xfId="13899"/>
    <cellStyle name="Normal 3 2 2 2 4 2 5 2 7" xfId="13900"/>
    <cellStyle name="Normal 3 2 2 2 4 2 5 2 8" xfId="13901"/>
    <cellStyle name="Normal 3 2 2 2 4 2 5 2 9" xfId="13902"/>
    <cellStyle name="Normal 3 2 2 2 4 2 5 3" xfId="13903"/>
    <cellStyle name="Normal 3 2 2 2 4 2 5 4" xfId="13904"/>
    <cellStyle name="Normal 3 2 2 2 4 2 5 5" xfId="13905"/>
    <cellStyle name="Normal 3 2 2 2 4 2 5 6" xfId="13906"/>
    <cellStyle name="Normal 3 2 2 2 4 2 5 7" xfId="13907"/>
    <cellStyle name="Normal 3 2 2 2 4 2 5 8" xfId="13908"/>
    <cellStyle name="Normal 3 2 2 2 4 2 5 9" xfId="13909"/>
    <cellStyle name="Normal 3 2 2 2 4 2 6" xfId="13910"/>
    <cellStyle name="Normal 3 2 2 2 4 2 6 10" xfId="13911"/>
    <cellStyle name="Normal 3 2 2 2 4 2 6 11" xfId="13912"/>
    <cellStyle name="Normal 3 2 2 2 4 2 6 12" xfId="13913"/>
    <cellStyle name="Normal 3 2 2 2 4 2 6 2" xfId="13914"/>
    <cellStyle name="Normal 3 2 2 2 4 2 6 3" xfId="13915"/>
    <cellStyle name="Normal 3 2 2 2 4 2 6 4" xfId="13916"/>
    <cellStyle name="Normal 3 2 2 2 4 2 6 5" xfId="13917"/>
    <cellStyle name="Normal 3 2 2 2 4 2 6 6" xfId="13918"/>
    <cellStyle name="Normal 3 2 2 2 4 2 6 7" xfId="13919"/>
    <cellStyle name="Normal 3 2 2 2 4 2 6 8" xfId="13920"/>
    <cellStyle name="Normal 3 2 2 2 4 2 6 9" xfId="13921"/>
    <cellStyle name="Normal 3 2 2 2 4 2 7" xfId="13922"/>
    <cellStyle name="Normal 3 2 2 2 4 2 8" xfId="13923"/>
    <cellStyle name="Normal 3 2 2 2 4 2 9" xfId="13924"/>
    <cellStyle name="Normal 3 2 2 2 4 20" xfId="13925"/>
    <cellStyle name="Normal 3 2 2 2 4 21" xfId="13926"/>
    <cellStyle name="Normal 3 2 2 2 4 22" xfId="13927"/>
    <cellStyle name="Normal 3 2 2 2 4 23" xfId="13928"/>
    <cellStyle name="Normal 3 2 2 2 4 3" xfId="13929"/>
    <cellStyle name="Normal 3 2 2 2 4 3 10" xfId="13930"/>
    <cellStyle name="Normal 3 2 2 2 4 3 11" xfId="13931"/>
    <cellStyle name="Normal 3 2 2 2 4 3 12" xfId="13932"/>
    <cellStyle name="Normal 3 2 2 2 4 3 13" xfId="13933"/>
    <cellStyle name="Normal 3 2 2 2 4 3 14" xfId="13934"/>
    <cellStyle name="Normal 3 2 2 2 4 3 2" xfId="13935"/>
    <cellStyle name="Normal 3 2 2 2 4 3 2 10" xfId="13936"/>
    <cellStyle name="Normal 3 2 2 2 4 3 2 11" xfId="13937"/>
    <cellStyle name="Normal 3 2 2 2 4 3 2 12" xfId="13938"/>
    <cellStyle name="Normal 3 2 2 2 4 3 2 13" xfId="13939"/>
    <cellStyle name="Normal 3 2 2 2 4 3 2 2" xfId="13940"/>
    <cellStyle name="Normal 3 2 2 2 4 3 2 2 10" xfId="13941"/>
    <cellStyle name="Normal 3 2 2 2 4 3 2 2 11" xfId="13942"/>
    <cellStyle name="Normal 3 2 2 2 4 3 2 2 12" xfId="13943"/>
    <cellStyle name="Normal 3 2 2 2 4 3 2 2 2" xfId="13944"/>
    <cellStyle name="Normal 3 2 2 2 4 3 2 2 3" xfId="13945"/>
    <cellStyle name="Normal 3 2 2 2 4 3 2 2 4" xfId="13946"/>
    <cellStyle name="Normal 3 2 2 2 4 3 2 2 5" xfId="13947"/>
    <cellStyle name="Normal 3 2 2 2 4 3 2 2 6" xfId="13948"/>
    <cellStyle name="Normal 3 2 2 2 4 3 2 2 7" xfId="13949"/>
    <cellStyle name="Normal 3 2 2 2 4 3 2 2 8" xfId="13950"/>
    <cellStyle name="Normal 3 2 2 2 4 3 2 2 9" xfId="13951"/>
    <cellStyle name="Normal 3 2 2 2 4 3 2 3" xfId="13952"/>
    <cellStyle name="Normal 3 2 2 2 4 3 2 4" xfId="13953"/>
    <cellStyle name="Normal 3 2 2 2 4 3 2 5" xfId="13954"/>
    <cellStyle name="Normal 3 2 2 2 4 3 2 6" xfId="13955"/>
    <cellStyle name="Normal 3 2 2 2 4 3 2 7" xfId="13956"/>
    <cellStyle name="Normal 3 2 2 2 4 3 2 8" xfId="13957"/>
    <cellStyle name="Normal 3 2 2 2 4 3 2 9" xfId="13958"/>
    <cellStyle name="Normal 3 2 2 2 4 3 3" xfId="13959"/>
    <cellStyle name="Normal 3 2 2 2 4 3 3 10" xfId="13960"/>
    <cellStyle name="Normal 3 2 2 2 4 3 3 11" xfId="13961"/>
    <cellStyle name="Normal 3 2 2 2 4 3 3 12" xfId="13962"/>
    <cellStyle name="Normal 3 2 2 2 4 3 3 2" xfId="13963"/>
    <cellStyle name="Normal 3 2 2 2 4 3 3 3" xfId="13964"/>
    <cellStyle name="Normal 3 2 2 2 4 3 3 4" xfId="13965"/>
    <cellStyle name="Normal 3 2 2 2 4 3 3 5" xfId="13966"/>
    <cellStyle name="Normal 3 2 2 2 4 3 3 6" xfId="13967"/>
    <cellStyle name="Normal 3 2 2 2 4 3 3 7" xfId="13968"/>
    <cellStyle name="Normal 3 2 2 2 4 3 3 8" xfId="13969"/>
    <cellStyle name="Normal 3 2 2 2 4 3 3 9" xfId="13970"/>
    <cellStyle name="Normal 3 2 2 2 4 3 4" xfId="13971"/>
    <cellStyle name="Normal 3 2 2 2 4 3 5" xfId="13972"/>
    <cellStyle name="Normal 3 2 2 2 4 3 6" xfId="13973"/>
    <cellStyle name="Normal 3 2 2 2 4 3 7" xfId="13974"/>
    <cellStyle name="Normal 3 2 2 2 4 3 8" xfId="13975"/>
    <cellStyle name="Normal 3 2 2 2 4 3 9" xfId="13976"/>
    <cellStyle name="Normal 3 2 2 2 4 4" xfId="13977"/>
    <cellStyle name="Normal 3 2 2 2 4 4 10" xfId="13978"/>
    <cellStyle name="Normal 3 2 2 2 4 4 11" xfId="13979"/>
    <cellStyle name="Normal 3 2 2 2 4 4 12" xfId="13980"/>
    <cellStyle name="Normal 3 2 2 2 4 4 13" xfId="13981"/>
    <cellStyle name="Normal 3 2 2 2 4 4 14" xfId="13982"/>
    <cellStyle name="Normal 3 2 2 2 4 4 2" xfId="13983"/>
    <cellStyle name="Normal 3 2 2 2 4 4 2 10" xfId="13984"/>
    <cellStyle name="Normal 3 2 2 2 4 4 2 11" xfId="13985"/>
    <cellStyle name="Normal 3 2 2 2 4 4 2 12" xfId="13986"/>
    <cellStyle name="Normal 3 2 2 2 4 4 2 13" xfId="13987"/>
    <cellStyle name="Normal 3 2 2 2 4 4 2 2" xfId="13988"/>
    <cellStyle name="Normal 3 2 2 2 4 4 2 2 10" xfId="13989"/>
    <cellStyle name="Normal 3 2 2 2 4 4 2 2 11" xfId="13990"/>
    <cellStyle name="Normal 3 2 2 2 4 4 2 2 12" xfId="13991"/>
    <cellStyle name="Normal 3 2 2 2 4 4 2 2 2" xfId="13992"/>
    <cellStyle name="Normal 3 2 2 2 4 4 2 2 3" xfId="13993"/>
    <cellStyle name="Normal 3 2 2 2 4 4 2 2 4" xfId="13994"/>
    <cellStyle name="Normal 3 2 2 2 4 4 2 2 5" xfId="13995"/>
    <cellStyle name="Normal 3 2 2 2 4 4 2 2 6" xfId="13996"/>
    <cellStyle name="Normal 3 2 2 2 4 4 2 2 7" xfId="13997"/>
    <cellStyle name="Normal 3 2 2 2 4 4 2 2 8" xfId="13998"/>
    <cellStyle name="Normal 3 2 2 2 4 4 2 2 9" xfId="13999"/>
    <cellStyle name="Normal 3 2 2 2 4 4 2 3" xfId="14000"/>
    <cellStyle name="Normal 3 2 2 2 4 4 2 4" xfId="14001"/>
    <cellStyle name="Normal 3 2 2 2 4 4 2 5" xfId="14002"/>
    <cellStyle name="Normal 3 2 2 2 4 4 2 6" xfId="14003"/>
    <cellStyle name="Normal 3 2 2 2 4 4 2 7" xfId="14004"/>
    <cellStyle name="Normal 3 2 2 2 4 4 2 8" xfId="14005"/>
    <cellStyle name="Normal 3 2 2 2 4 4 2 9" xfId="14006"/>
    <cellStyle name="Normal 3 2 2 2 4 4 3" xfId="14007"/>
    <cellStyle name="Normal 3 2 2 2 4 4 3 10" xfId="14008"/>
    <cellStyle name="Normal 3 2 2 2 4 4 3 11" xfId="14009"/>
    <cellStyle name="Normal 3 2 2 2 4 4 3 12" xfId="14010"/>
    <cellStyle name="Normal 3 2 2 2 4 4 3 2" xfId="14011"/>
    <cellStyle name="Normal 3 2 2 2 4 4 3 3" xfId="14012"/>
    <cellStyle name="Normal 3 2 2 2 4 4 3 4" xfId="14013"/>
    <cellStyle name="Normal 3 2 2 2 4 4 3 5" xfId="14014"/>
    <cellStyle name="Normal 3 2 2 2 4 4 3 6" xfId="14015"/>
    <cellStyle name="Normal 3 2 2 2 4 4 3 7" xfId="14016"/>
    <cellStyle name="Normal 3 2 2 2 4 4 3 8" xfId="14017"/>
    <cellStyle name="Normal 3 2 2 2 4 4 3 9" xfId="14018"/>
    <cellStyle name="Normal 3 2 2 2 4 4 4" xfId="14019"/>
    <cellStyle name="Normal 3 2 2 2 4 4 5" xfId="14020"/>
    <cellStyle name="Normal 3 2 2 2 4 4 6" xfId="14021"/>
    <cellStyle name="Normal 3 2 2 2 4 4 7" xfId="14022"/>
    <cellStyle name="Normal 3 2 2 2 4 4 8" xfId="14023"/>
    <cellStyle name="Normal 3 2 2 2 4 4 9" xfId="14024"/>
    <cellStyle name="Normal 3 2 2 2 4 5" xfId="14025"/>
    <cellStyle name="Normal 3 2 2 2 4 5 10" xfId="14026"/>
    <cellStyle name="Normal 3 2 2 2 4 5 11" xfId="14027"/>
    <cellStyle name="Normal 3 2 2 2 4 5 12" xfId="14028"/>
    <cellStyle name="Normal 3 2 2 2 4 5 13" xfId="14029"/>
    <cellStyle name="Normal 3 2 2 2 4 5 14" xfId="14030"/>
    <cellStyle name="Normal 3 2 2 2 4 5 2" xfId="14031"/>
    <cellStyle name="Normal 3 2 2 2 4 5 2 10" xfId="14032"/>
    <cellStyle name="Normal 3 2 2 2 4 5 2 11" xfId="14033"/>
    <cellStyle name="Normal 3 2 2 2 4 5 2 12" xfId="14034"/>
    <cellStyle name="Normal 3 2 2 2 4 5 2 13" xfId="14035"/>
    <cellStyle name="Normal 3 2 2 2 4 5 2 2" xfId="14036"/>
    <cellStyle name="Normal 3 2 2 2 4 5 2 2 10" xfId="14037"/>
    <cellStyle name="Normal 3 2 2 2 4 5 2 2 11" xfId="14038"/>
    <cellStyle name="Normal 3 2 2 2 4 5 2 2 12" xfId="14039"/>
    <cellStyle name="Normal 3 2 2 2 4 5 2 2 2" xfId="14040"/>
    <cellStyle name="Normal 3 2 2 2 4 5 2 2 3" xfId="14041"/>
    <cellStyle name="Normal 3 2 2 2 4 5 2 2 4" xfId="14042"/>
    <cellStyle name="Normal 3 2 2 2 4 5 2 2 5" xfId="14043"/>
    <cellStyle name="Normal 3 2 2 2 4 5 2 2 6" xfId="14044"/>
    <cellStyle name="Normal 3 2 2 2 4 5 2 2 7" xfId="14045"/>
    <cellStyle name="Normal 3 2 2 2 4 5 2 2 8" xfId="14046"/>
    <cellStyle name="Normal 3 2 2 2 4 5 2 2 9" xfId="14047"/>
    <cellStyle name="Normal 3 2 2 2 4 5 2 3" xfId="14048"/>
    <cellStyle name="Normal 3 2 2 2 4 5 2 4" xfId="14049"/>
    <cellStyle name="Normal 3 2 2 2 4 5 2 5" xfId="14050"/>
    <cellStyle name="Normal 3 2 2 2 4 5 2 6" xfId="14051"/>
    <cellStyle name="Normal 3 2 2 2 4 5 2 7" xfId="14052"/>
    <cellStyle name="Normal 3 2 2 2 4 5 2 8" xfId="14053"/>
    <cellStyle name="Normal 3 2 2 2 4 5 2 9" xfId="14054"/>
    <cellStyle name="Normal 3 2 2 2 4 5 3" xfId="14055"/>
    <cellStyle name="Normal 3 2 2 2 4 5 3 10" xfId="14056"/>
    <cellStyle name="Normal 3 2 2 2 4 5 3 11" xfId="14057"/>
    <cellStyle name="Normal 3 2 2 2 4 5 3 12" xfId="14058"/>
    <cellStyle name="Normal 3 2 2 2 4 5 3 2" xfId="14059"/>
    <cellStyle name="Normal 3 2 2 2 4 5 3 3" xfId="14060"/>
    <cellStyle name="Normal 3 2 2 2 4 5 3 4" xfId="14061"/>
    <cellStyle name="Normal 3 2 2 2 4 5 3 5" xfId="14062"/>
    <cellStyle name="Normal 3 2 2 2 4 5 3 6" xfId="14063"/>
    <cellStyle name="Normal 3 2 2 2 4 5 3 7" xfId="14064"/>
    <cellStyle name="Normal 3 2 2 2 4 5 3 8" xfId="14065"/>
    <cellStyle name="Normal 3 2 2 2 4 5 3 9" xfId="14066"/>
    <cellStyle name="Normal 3 2 2 2 4 5 4" xfId="14067"/>
    <cellStyle name="Normal 3 2 2 2 4 5 5" xfId="14068"/>
    <cellStyle name="Normal 3 2 2 2 4 5 6" xfId="14069"/>
    <cellStyle name="Normal 3 2 2 2 4 5 7" xfId="14070"/>
    <cellStyle name="Normal 3 2 2 2 4 5 8" xfId="14071"/>
    <cellStyle name="Normal 3 2 2 2 4 5 9" xfId="14072"/>
    <cellStyle name="Normal 3 2 2 2 4 6" xfId="14073"/>
    <cellStyle name="Normal 3 2 2 2 4 6 10" xfId="14074"/>
    <cellStyle name="Normal 3 2 2 2 4 6 11" xfId="14075"/>
    <cellStyle name="Normal 3 2 2 2 4 6 12" xfId="14076"/>
    <cellStyle name="Normal 3 2 2 2 4 6 13" xfId="14077"/>
    <cellStyle name="Normal 3 2 2 2 4 6 14" xfId="14078"/>
    <cellStyle name="Normal 3 2 2 2 4 6 2" xfId="14079"/>
    <cellStyle name="Normal 3 2 2 2 4 6 2 10" xfId="14080"/>
    <cellStyle name="Normal 3 2 2 2 4 6 2 11" xfId="14081"/>
    <cellStyle name="Normal 3 2 2 2 4 6 2 12" xfId="14082"/>
    <cellStyle name="Normal 3 2 2 2 4 6 2 13" xfId="14083"/>
    <cellStyle name="Normal 3 2 2 2 4 6 2 2" xfId="14084"/>
    <cellStyle name="Normal 3 2 2 2 4 6 2 2 10" xfId="14085"/>
    <cellStyle name="Normal 3 2 2 2 4 6 2 2 11" xfId="14086"/>
    <cellStyle name="Normal 3 2 2 2 4 6 2 2 12" xfId="14087"/>
    <cellStyle name="Normal 3 2 2 2 4 6 2 2 2" xfId="14088"/>
    <cellStyle name="Normal 3 2 2 2 4 6 2 2 3" xfId="14089"/>
    <cellStyle name="Normal 3 2 2 2 4 6 2 2 4" xfId="14090"/>
    <cellStyle name="Normal 3 2 2 2 4 6 2 2 5" xfId="14091"/>
    <cellStyle name="Normal 3 2 2 2 4 6 2 2 6" xfId="14092"/>
    <cellStyle name="Normal 3 2 2 2 4 6 2 2 7" xfId="14093"/>
    <cellStyle name="Normal 3 2 2 2 4 6 2 2 8" xfId="14094"/>
    <cellStyle name="Normal 3 2 2 2 4 6 2 2 9" xfId="14095"/>
    <cellStyle name="Normal 3 2 2 2 4 6 2 3" xfId="14096"/>
    <cellStyle name="Normal 3 2 2 2 4 6 2 4" xfId="14097"/>
    <cellStyle name="Normal 3 2 2 2 4 6 2 5" xfId="14098"/>
    <cellStyle name="Normal 3 2 2 2 4 6 2 6" xfId="14099"/>
    <cellStyle name="Normal 3 2 2 2 4 6 2 7" xfId="14100"/>
    <cellStyle name="Normal 3 2 2 2 4 6 2 8" xfId="14101"/>
    <cellStyle name="Normal 3 2 2 2 4 6 2 9" xfId="14102"/>
    <cellStyle name="Normal 3 2 2 2 4 6 3" xfId="14103"/>
    <cellStyle name="Normal 3 2 2 2 4 6 3 10" xfId="14104"/>
    <cellStyle name="Normal 3 2 2 2 4 6 3 11" xfId="14105"/>
    <cellStyle name="Normal 3 2 2 2 4 6 3 12" xfId="14106"/>
    <cellStyle name="Normal 3 2 2 2 4 6 3 2" xfId="14107"/>
    <cellStyle name="Normal 3 2 2 2 4 6 3 3" xfId="14108"/>
    <cellStyle name="Normal 3 2 2 2 4 6 3 4" xfId="14109"/>
    <cellStyle name="Normal 3 2 2 2 4 6 3 5" xfId="14110"/>
    <cellStyle name="Normal 3 2 2 2 4 6 3 6" xfId="14111"/>
    <cellStyle name="Normal 3 2 2 2 4 6 3 7" xfId="14112"/>
    <cellStyle name="Normal 3 2 2 2 4 6 3 8" xfId="14113"/>
    <cellStyle name="Normal 3 2 2 2 4 6 3 9" xfId="14114"/>
    <cellStyle name="Normal 3 2 2 2 4 6 4" xfId="14115"/>
    <cellStyle name="Normal 3 2 2 2 4 6 5" xfId="14116"/>
    <cellStyle name="Normal 3 2 2 2 4 6 6" xfId="14117"/>
    <cellStyle name="Normal 3 2 2 2 4 6 7" xfId="14118"/>
    <cellStyle name="Normal 3 2 2 2 4 6 8" xfId="14119"/>
    <cellStyle name="Normal 3 2 2 2 4 6 9" xfId="14120"/>
    <cellStyle name="Normal 3 2 2 2 4 7" xfId="14121"/>
    <cellStyle name="Normal 3 2 2 2 4 7 10" xfId="14122"/>
    <cellStyle name="Normal 3 2 2 2 4 7 11" xfId="14123"/>
    <cellStyle name="Normal 3 2 2 2 4 7 12" xfId="14124"/>
    <cellStyle name="Normal 3 2 2 2 4 7 13" xfId="14125"/>
    <cellStyle name="Normal 3 2 2 2 4 7 14" xfId="14126"/>
    <cellStyle name="Normal 3 2 2 2 4 7 2" xfId="14127"/>
    <cellStyle name="Normal 3 2 2 2 4 7 2 10" xfId="14128"/>
    <cellStyle name="Normal 3 2 2 2 4 7 2 11" xfId="14129"/>
    <cellStyle name="Normal 3 2 2 2 4 7 2 12" xfId="14130"/>
    <cellStyle name="Normal 3 2 2 2 4 7 2 13" xfId="14131"/>
    <cellStyle name="Normal 3 2 2 2 4 7 2 2" xfId="14132"/>
    <cellStyle name="Normal 3 2 2 2 4 7 2 2 10" xfId="14133"/>
    <cellStyle name="Normal 3 2 2 2 4 7 2 2 11" xfId="14134"/>
    <cellStyle name="Normal 3 2 2 2 4 7 2 2 12" xfId="14135"/>
    <cellStyle name="Normal 3 2 2 2 4 7 2 2 2" xfId="14136"/>
    <cellStyle name="Normal 3 2 2 2 4 7 2 2 3" xfId="14137"/>
    <cellStyle name="Normal 3 2 2 2 4 7 2 2 4" xfId="14138"/>
    <cellStyle name="Normal 3 2 2 2 4 7 2 2 5" xfId="14139"/>
    <cellStyle name="Normal 3 2 2 2 4 7 2 2 6" xfId="14140"/>
    <cellStyle name="Normal 3 2 2 2 4 7 2 2 7" xfId="14141"/>
    <cellStyle name="Normal 3 2 2 2 4 7 2 2 8" xfId="14142"/>
    <cellStyle name="Normal 3 2 2 2 4 7 2 2 9" xfId="14143"/>
    <cellStyle name="Normal 3 2 2 2 4 7 2 3" xfId="14144"/>
    <cellStyle name="Normal 3 2 2 2 4 7 2 4" xfId="14145"/>
    <cellStyle name="Normal 3 2 2 2 4 7 2 5" xfId="14146"/>
    <cellStyle name="Normal 3 2 2 2 4 7 2 6" xfId="14147"/>
    <cellStyle name="Normal 3 2 2 2 4 7 2 7" xfId="14148"/>
    <cellStyle name="Normal 3 2 2 2 4 7 2 8" xfId="14149"/>
    <cellStyle name="Normal 3 2 2 2 4 7 2 9" xfId="14150"/>
    <cellStyle name="Normal 3 2 2 2 4 7 3" xfId="14151"/>
    <cellStyle name="Normal 3 2 2 2 4 7 3 10" xfId="14152"/>
    <cellStyle name="Normal 3 2 2 2 4 7 3 11" xfId="14153"/>
    <cellStyle name="Normal 3 2 2 2 4 7 3 12" xfId="14154"/>
    <cellStyle name="Normal 3 2 2 2 4 7 3 2" xfId="14155"/>
    <cellStyle name="Normal 3 2 2 2 4 7 3 3" xfId="14156"/>
    <cellStyle name="Normal 3 2 2 2 4 7 3 4" xfId="14157"/>
    <cellStyle name="Normal 3 2 2 2 4 7 3 5" xfId="14158"/>
    <cellStyle name="Normal 3 2 2 2 4 7 3 6" xfId="14159"/>
    <cellStyle name="Normal 3 2 2 2 4 7 3 7" xfId="14160"/>
    <cellStyle name="Normal 3 2 2 2 4 7 3 8" xfId="14161"/>
    <cellStyle name="Normal 3 2 2 2 4 7 3 9" xfId="14162"/>
    <cellStyle name="Normal 3 2 2 2 4 7 4" xfId="14163"/>
    <cellStyle name="Normal 3 2 2 2 4 7 5" xfId="14164"/>
    <cellStyle name="Normal 3 2 2 2 4 7 6" xfId="14165"/>
    <cellStyle name="Normal 3 2 2 2 4 7 7" xfId="14166"/>
    <cellStyle name="Normal 3 2 2 2 4 7 8" xfId="14167"/>
    <cellStyle name="Normal 3 2 2 2 4 7 9" xfId="14168"/>
    <cellStyle name="Normal 3 2 2 2 4 8" xfId="14169"/>
    <cellStyle name="Normal 3 2 2 2 4 8 10" xfId="14170"/>
    <cellStyle name="Normal 3 2 2 2 4 8 11" xfId="14171"/>
    <cellStyle name="Normal 3 2 2 2 4 8 12" xfId="14172"/>
    <cellStyle name="Normal 3 2 2 2 4 8 13" xfId="14173"/>
    <cellStyle name="Normal 3 2 2 2 4 8 14" xfId="14174"/>
    <cellStyle name="Normal 3 2 2 2 4 8 2" xfId="14175"/>
    <cellStyle name="Normal 3 2 2 2 4 8 2 10" xfId="14176"/>
    <cellStyle name="Normal 3 2 2 2 4 8 2 11" xfId="14177"/>
    <cellStyle name="Normal 3 2 2 2 4 8 2 12" xfId="14178"/>
    <cellStyle name="Normal 3 2 2 2 4 8 2 13" xfId="14179"/>
    <cellStyle name="Normal 3 2 2 2 4 8 2 2" xfId="14180"/>
    <cellStyle name="Normal 3 2 2 2 4 8 2 2 10" xfId="14181"/>
    <cellStyle name="Normal 3 2 2 2 4 8 2 2 11" xfId="14182"/>
    <cellStyle name="Normal 3 2 2 2 4 8 2 2 12" xfId="14183"/>
    <cellStyle name="Normal 3 2 2 2 4 8 2 2 2" xfId="14184"/>
    <cellStyle name="Normal 3 2 2 2 4 8 2 2 3" xfId="14185"/>
    <cellStyle name="Normal 3 2 2 2 4 8 2 2 4" xfId="14186"/>
    <cellStyle name="Normal 3 2 2 2 4 8 2 2 5" xfId="14187"/>
    <cellStyle name="Normal 3 2 2 2 4 8 2 2 6" xfId="14188"/>
    <cellStyle name="Normal 3 2 2 2 4 8 2 2 7" xfId="14189"/>
    <cellStyle name="Normal 3 2 2 2 4 8 2 2 8" xfId="14190"/>
    <cellStyle name="Normal 3 2 2 2 4 8 2 2 9" xfId="14191"/>
    <cellStyle name="Normal 3 2 2 2 4 8 2 3" xfId="14192"/>
    <cellStyle name="Normal 3 2 2 2 4 8 2 4" xfId="14193"/>
    <cellStyle name="Normal 3 2 2 2 4 8 2 5" xfId="14194"/>
    <cellStyle name="Normal 3 2 2 2 4 8 2 6" xfId="14195"/>
    <cellStyle name="Normal 3 2 2 2 4 8 2 7" xfId="14196"/>
    <cellStyle name="Normal 3 2 2 2 4 8 2 8" xfId="14197"/>
    <cellStyle name="Normal 3 2 2 2 4 8 2 9" xfId="14198"/>
    <cellStyle name="Normal 3 2 2 2 4 8 3" xfId="14199"/>
    <cellStyle name="Normal 3 2 2 2 4 8 3 10" xfId="14200"/>
    <cellStyle name="Normal 3 2 2 2 4 8 3 11" xfId="14201"/>
    <cellStyle name="Normal 3 2 2 2 4 8 3 12" xfId="14202"/>
    <cellStyle name="Normal 3 2 2 2 4 8 3 2" xfId="14203"/>
    <cellStyle name="Normal 3 2 2 2 4 8 3 3" xfId="14204"/>
    <cellStyle name="Normal 3 2 2 2 4 8 3 4" xfId="14205"/>
    <cellStyle name="Normal 3 2 2 2 4 8 3 5" xfId="14206"/>
    <cellStyle name="Normal 3 2 2 2 4 8 3 6" xfId="14207"/>
    <cellStyle name="Normal 3 2 2 2 4 8 3 7" xfId="14208"/>
    <cellStyle name="Normal 3 2 2 2 4 8 3 8" xfId="14209"/>
    <cellStyle name="Normal 3 2 2 2 4 8 3 9" xfId="14210"/>
    <cellStyle name="Normal 3 2 2 2 4 8 4" xfId="14211"/>
    <cellStyle name="Normal 3 2 2 2 4 8 5" xfId="14212"/>
    <cellStyle name="Normal 3 2 2 2 4 8 6" xfId="14213"/>
    <cellStyle name="Normal 3 2 2 2 4 8 7" xfId="14214"/>
    <cellStyle name="Normal 3 2 2 2 4 8 8" xfId="14215"/>
    <cellStyle name="Normal 3 2 2 2 4 8 9" xfId="14216"/>
    <cellStyle name="Normal 3 2 2 2 4 9" xfId="14217"/>
    <cellStyle name="Normal 3 2 2 2 4 9 10" xfId="14218"/>
    <cellStyle name="Normal 3 2 2 2 4 9 11" xfId="14219"/>
    <cellStyle name="Normal 3 2 2 2 4 9 12" xfId="14220"/>
    <cellStyle name="Normal 3 2 2 2 4 9 13" xfId="14221"/>
    <cellStyle name="Normal 3 2 2 2 4 9 2" xfId="14222"/>
    <cellStyle name="Normal 3 2 2 2 4 9 2 10" xfId="14223"/>
    <cellStyle name="Normal 3 2 2 2 4 9 2 11" xfId="14224"/>
    <cellStyle name="Normal 3 2 2 2 4 9 2 12" xfId="14225"/>
    <cellStyle name="Normal 3 2 2 2 4 9 2 2" xfId="14226"/>
    <cellStyle name="Normal 3 2 2 2 4 9 2 3" xfId="14227"/>
    <cellStyle name="Normal 3 2 2 2 4 9 2 4" xfId="14228"/>
    <cellStyle name="Normal 3 2 2 2 4 9 2 5" xfId="14229"/>
    <cellStyle name="Normal 3 2 2 2 4 9 2 6" xfId="14230"/>
    <cellStyle name="Normal 3 2 2 2 4 9 2 7" xfId="14231"/>
    <cellStyle name="Normal 3 2 2 2 4 9 2 8" xfId="14232"/>
    <cellStyle name="Normal 3 2 2 2 4 9 2 9" xfId="14233"/>
    <cellStyle name="Normal 3 2 2 2 4 9 3" xfId="14234"/>
    <cellStyle name="Normal 3 2 2 2 4 9 4" xfId="14235"/>
    <cellStyle name="Normal 3 2 2 2 4 9 5" xfId="14236"/>
    <cellStyle name="Normal 3 2 2 2 4 9 6" xfId="14237"/>
    <cellStyle name="Normal 3 2 2 2 4 9 7" xfId="14238"/>
    <cellStyle name="Normal 3 2 2 2 4 9 8" xfId="14239"/>
    <cellStyle name="Normal 3 2 2 2 4 9 9" xfId="14240"/>
    <cellStyle name="Normal 3 2 2 2 5" xfId="14241"/>
    <cellStyle name="Normal 3 2 2 2 5 10" xfId="14242"/>
    <cellStyle name="Normal 3 2 2 2 5 11" xfId="14243"/>
    <cellStyle name="Normal 3 2 2 2 5 12" xfId="14244"/>
    <cellStyle name="Normal 3 2 2 2 5 13" xfId="14245"/>
    <cellStyle name="Normal 3 2 2 2 5 14" xfId="14246"/>
    <cellStyle name="Normal 3 2 2 2 5 15" xfId="14247"/>
    <cellStyle name="Normal 3 2 2 2 5 16" xfId="14248"/>
    <cellStyle name="Normal 3 2 2 2 5 17" xfId="14249"/>
    <cellStyle name="Normal 3 2 2 2 5 2" xfId="14250"/>
    <cellStyle name="Normal 3 2 2 2 5 2 10" xfId="14251"/>
    <cellStyle name="Normal 3 2 2 2 5 2 11" xfId="14252"/>
    <cellStyle name="Normal 3 2 2 2 5 2 12" xfId="14253"/>
    <cellStyle name="Normal 3 2 2 2 5 2 13" xfId="14254"/>
    <cellStyle name="Normal 3 2 2 2 5 2 14" xfId="14255"/>
    <cellStyle name="Normal 3 2 2 2 5 2 2" xfId="14256"/>
    <cellStyle name="Normal 3 2 2 2 5 2 2 10" xfId="14257"/>
    <cellStyle name="Normal 3 2 2 2 5 2 2 11" xfId="14258"/>
    <cellStyle name="Normal 3 2 2 2 5 2 2 12" xfId="14259"/>
    <cellStyle name="Normal 3 2 2 2 5 2 2 13" xfId="14260"/>
    <cellStyle name="Normal 3 2 2 2 5 2 2 2" xfId="14261"/>
    <cellStyle name="Normal 3 2 2 2 5 2 2 2 10" xfId="14262"/>
    <cellStyle name="Normal 3 2 2 2 5 2 2 2 11" xfId="14263"/>
    <cellStyle name="Normal 3 2 2 2 5 2 2 2 12" xfId="14264"/>
    <cellStyle name="Normal 3 2 2 2 5 2 2 2 2" xfId="14265"/>
    <cellStyle name="Normal 3 2 2 2 5 2 2 2 3" xfId="14266"/>
    <cellStyle name="Normal 3 2 2 2 5 2 2 2 4" xfId="14267"/>
    <cellStyle name="Normal 3 2 2 2 5 2 2 2 5" xfId="14268"/>
    <cellStyle name="Normal 3 2 2 2 5 2 2 2 6" xfId="14269"/>
    <cellStyle name="Normal 3 2 2 2 5 2 2 2 7" xfId="14270"/>
    <cellStyle name="Normal 3 2 2 2 5 2 2 2 8" xfId="14271"/>
    <cellStyle name="Normal 3 2 2 2 5 2 2 2 9" xfId="14272"/>
    <cellStyle name="Normal 3 2 2 2 5 2 2 3" xfId="14273"/>
    <cellStyle name="Normal 3 2 2 2 5 2 2 4" xfId="14274"/>
    <cellStyle name="Normal 3 2 2 2 5 2 2 5" xfId="14275"/>
    <cellStyle name="Normal 3 2 2 2 5 2 2 6" xfId="14276"/>
    <cellStyle name="Normal 3 2 2 2 5 2 2 7" xfId="14277"/>
    <cellStyle name="Normal 3 2 2 2 5 2 2 8" xfId="14278"/>
    <cellStyle name="Normal 3 2 2 2 5 2 2 9" xfId="14279"/>
    <cellStyle name="Normal 3 2 2 2 5 2 3" xfId="14280"/>
    <cellStyle name="Normal 3 2 2 2 5 2 3 10" xfId="14281"/>
    <cellStyle name="Normal 3 2 2 2 5 2 3 11" xfId="14282"/>
    <cellStyle name="Normal 3 2 2 2 5 2 3 12" xfId="14283"/>
    <cellStyle name="Normal 3 2 2 2 5 2 3 2" xfId="14284"/>
    <cellStyle name="Normal 3 2 2 2 5 2 3 3" xfId="14285"/>
    <cellStyle name="Normal 3 2 2 2 5 2 3 4" xfId="14286"/>
    <cellStyle name="Normal 3 2 2 2 5 2 3 5" xfId="14287"/>
    <cellStyle name="Normal 3 2 2 2 5 2 3 6" xfId="14288"/>
    <cellStyle name="Normal 3 2 2 2 5 2 3 7" xfId="14289"/>
    <cellStyle name="Normal 3 2 2 2 5 2 3 8" xfId="14290"/>
    <cellStyle name="Normal 3 2 2 2 5 2 3 9" xfId="14291"/>
    <cellStyle name="Normal 3 2 2 2 5 2 4" xfId="14292"/>
    <cellStyle name="Normal 3 2 2 2 5 2 5" xfId="14293"/>
    <cellStyle name="Normal 3 2 2 2 5 2 6" xfId="14294"/>
    <cellStyle name="Normal 3 2 2 2 5 2 7" xfId="14295"/>
    <cellStyle name="Normal 3 2 2 2 5 2 8" xfId="14296"/>
    <cellStyle name="Normal 3 2 2 2 5 2 9" xfId="14297"/>
    <cellStyle name="Normal 3 2 2 2 5 3" xfId="14298"/>
    <cellStyle name="Normal 3 2 2 2 5 3 10" xfId="14299"/>
    <cellStyle name="Normal 3 2 2 2 5 3 11" xfId="14300"/>
    <cellStyle name="Normal 3 2 2 2 5 3 12" xfId="14301"/>
    <cellStyle name="Normal 3 2 2 2 5 3 13" xfId="14302"/>
    <cellStyle name="Normal 3 2 2 2 5 3 14" xfId="14303"/>
    <cellStyle name="Normal 3 2 2 2 5 3 2" xfId="14304"/>
    <cellStyle name="Normal 3 2 2 2 5 3 2 10" xfId="14305"/>
    <cellStyle name="Normal 3 2 2 2 5 3 2 11" xfId="14306"/>
    <cellStyle name="Normal 3 2 2 2 5 3 2 12" xfId="14307"/>
    <cellStyle name="Normal 3 2 2 2 5 3 2 13" xfId="14308"/>
    <cellStyle name="Normal 3 2 2 2 5 3 2 2" xfId="14309"/>
    <cellStyle name="Normal 3 2 2 2 5 3 2 2 10" xfId="14310"/>
    <cellStyle name="Normal 3 2 2 2 5 3 2 2 11" xfId="14311"/>
    <cellStyle name="Normal 3 2 2 2 5 3 2 2 12" xfId="14312"/>
    <cellStyle name="Normal 3 2 2 2 5 3 2 2 2" xfId="14313"/>
    <cellStyle name="Normal 3 2 2 2 5 3 2 2 3" xfId="14314"/>
    <cellStyle name="Normal 3 2 2 2 5 3 2 2 4" xfId="14315"/>
    <cellStyle name="Normal 3 2 2 2 5 3 2 2 5" xfId="14316"/>
    <cellStyle name="Normal 3 2 2 2 5 3 2 2 6" xfId="14317"/>
    <cellStyle name="Normal 3 2 2 2 5 3 2 2 7" xfId="14318"/>
    <cellStyle name="Normal 3 2 2 2 5 3 2 2 8" xfId="14319"/>
    <cellStyle name="Normal 3 2 2 2 5 3 2 2 9" xfId="14320"/>
    <cellStyle name="Normal 3 2 2 2 5 3 2 3" xfId="14321"/>
    <cellStyle name="Normal 3 2 2 2 5 3 2 4" xfId="14322"/>
    <cellStyle name="Normal 3 2 2 2 5 3 2 5" xfId="14323"/>
    <cellStyle name="Normal 3 2 2 2 5 3 2 6" xfId="14324"/>
    <cellStyle name="Normal 3 2 2 2 5 3 2 7" xfId="14325"/>
    <cellStyle name="Normal 3 2 2 2 5 3 2 8" xfId="14326"/>
    <cellStyle name="Normal 3 2 2 2 5 3 2 9" xfId="14327"/>
    <cellStyle name="Normal 3 2 2 2 5 3 3" xfId="14328"/>
    <cellStyle name="Normal 3 2 2 2 5 3 3 10" xfId="14329"/>
    <cellStyle name="Normal 3 2 2 2 5 3 3 11" xfId="14330"/>
    <cellStyle name="Normal 3 2 2 2 5 3 3 12" xfId="14331"/>
    <cellStyle name="Normal 3 2 2 2 5 3 3 2" xfId="14332"/>
    <cellStyle name="Normal 3 2 2 2 5 3 3 3" xfId="14333"/>
    <cellStyle name="Normal 3 2 2 2 5 3 3 4" xfId="14334"/>
    <cellStyle name="Normal 3 2 2 2 5 3 3 5" xfId="14335"/>
    <cellStyle name="Normal 3 2 2 2 5 3 3 6" xfId="14336"/>
    <cellStyle name="Normal 3 2 2 2 5 3 3 7" xfId="14337"/>
    <cellStyle name="Normal 3 2 2 2 5 3 3 8" xfId="14338"/>
    <cellStyle name="Normal 3 2 2 2 5 3 3 9" xfId="14339"/>
    <cellStyle name="Normal 3 2 2 2 5 3 4" xfId="14340"/>
    <cellStyle name="Normal 3 2 2 2 5 3 5" xfId="14341"/>
    <cellStyle name="Normal 3 2 2 2 5 3 6" xfId="14342"/>
    <cellStyle name="Normal 3 2 2 2 5 3 7" xfId="14343"/>
    <cellStyle name="Normal 3 2 2 2 5 3 8" xfId="14344"/>
    <cellStyle name="Normal 3 2 2 2 5 3 9" xfId="14345"/>
    <cellStyle name="Normal 3 2 2 2 5 4" xfId="14346"/>
    <cellStyle name="Normal 3 2 2 2 5 4 10" xfId="14347"/>
    <cellStyle name="Normal 3 2 2 2 5 4 11" xfId="14348"/>
    <cellStyle name="Normal 3 2 2 2 5 4 12" xfId="14349"/>
    <cellStyle name="Normal 3 2 2 2 5 4 13" xfId="14350"/>
    <cellStyle name="Normal 3 2 2 2 5 4 2" xfId="14351"/>
    <cellStyle name="Normal 3 2 2 2 5 4 2 10" xfId="14352"/>
    <cellStyle name="Normal 3 2 2 2 5 4 2 11" xfId="14353"/>
    <cellStyle name="Normal 3 2 2 2 5 4 2 12" xfId="14354"/>
    <cellStyle name="Normal 3 2 2 2 5 4 2 2" xfId="14355"/>
    <cellStyle name="Normal 3 2 2 2 5 4 2 3" xfId="14356"/>
    <cellStyle name="Normal 3 2 2 2 5 4 2 4" xfId="14357"/>
    <cellStyle name="Normal 3 2 2 2 5 4 2 5" xfId="14358"/>
    <cellStyle name="Normal 3 2 2 2 5 4 2 6" xfId="14359"/>
    <cellStyle name="Normal 3 2 2 2 5 4 2 7" xfId="14360"/>
    <cellStyle name="Normal 3 2 2 2 5 4 2 8" xfId="14361"/>
    <cellStyle name="Normal 3 2 2 2 5 4 2 9" xfId="14362"/>
    <cellStyle name="Normal 3 2 2 2 5 4 3" xfId="14363"/>
    <cellStyle name="Normal 3 2 2 2 5 4 4" xfId="14364"/>
    <cellStyle name="Normal 3 2 2 2 5 4 5" xfId="14365"/>
    <cellStyle name="Normal 3 2 2 2 5 4 6" xfId="14366"/>
    <cellStyle name="Normal 3 2 2 2 5 4 7" xfId="14367"/>
    <cellStyle name="Normal 3 2 2 2 5 4 8" xfId="14368"/>
    <cellStyle name="Normal 3 2 2 2 5 4 9" xfId="14369"/>
    <cellStyle name="Normal 3 2 2 2 5 5" xfId="14370"/>
    <cellStyle name="Normal 3 2 2 2 5 5 10" xfId="14371"/>
    <cellStyle name="Normal 3 2 2 2 5 5 11" xfId="14372"/>
    <cellStyle name="Normal 3 2 2 2 5 5 12" xfId="14373"/>
    <cellStyle name="Normal 3 2 2 2 5 5 13" xfId="14374"/>
    <cellStyle name="Normal 3 2 2 2 5 5 2" xfId="14375"/>
    <cellStyle name="Normal 3 2 2 2 5 5 2 10" xfId="14376"/>
    <cellStyle name="Normal 3 2 2 2 5 5 2 11" xfId="14377"/>
    <cellStyle name="Normal 3 2 2 2 5 5 2 12" xfId="14378"/>
    <cellStyle name="Normal 3 2 2 2 5 5 2 2" xfId="14379"/>
    <cellStyle name="Normal 3 2 2 2 5 5 2 3" xfId="14380"/>
    <cellStyle name="Normal 3 2 2 2 5 5 2 4" xfId="14381"/>
    <cellStyle name="Normal 3 2 2 2 5 5 2 5" xfId="14382"/>
    <cellStyle name="Normal 3 2 2 2 5 5 2 6" xfId="14383"/>
    <cellStyle name="Normal 3 2 2 2 5 5 2 7" xfId="14384"/>
    <cellStyle name="Normal 3 2 2 2 5 5 2 8" xfId="14385"/>
    <cellStyle name="Normal 3 2 2 2 5 5 2 9" xfId="14386"/>
    <cellStyle name="Normal 3 2 2 2 5 5 3" xfId="14387"/>
    <cellStyle name="Normal 3 2 2 2 5 5 4" xfId="14388"/>
    <cellStyle name="Normal 3 2 2 2 5 5 5" xfId="14389"/>
    <cellStyle name="Normal 3 2 2 2 5 5 6" xfId="14390"/>
    <cellStyle name="Normal 3 2 2 2 5 5 7" xfId="14391"/>
    <cellStyle name="Normal 3 2 2 2 5 5 8" xfId="14392"/>
    <cellStyle name="Normal 3 2 2 2 5 5 9" xfId="14393"/>
    <cellStyle name="Normal 3 2 2 2 5 6" xfId="14394"/>
    <cellStyle name="Normal 3 2 2 2 5 6 10" xfId="14395"/>
    <cellStyle name="Normal 3 2 2 2 5 6 11" xfId="14396"/>
    <cellStyle name="Normal 3 2 2 2 5 6 12" xfId="14397"/>
    <cellStyle name="Normal 3 2 2 2 5 6 2" xfId="14398"/>
    <cellStyle name="Normal 3 2 2 2 5 6 3" xfId="14399"/>
    <cellStyle name="Normal 3 2 2 2 5 6 4" xfId="14400"/>
    <cellStyle name="Normal 3 2 2 2 5 6 5" xfId="14401"/>
    <cellStyle name="Normal 3 2 2 2 5 6 6" xfId="14402"/>
    <cellStyle name="Normal 3 2 2 2 5 6 7" xfId="14403"/>
    <cellStyle name="Normal 3 2 2 2 5 6 8" xfId="14404"/>
    <cellStyle name="Normal 3 2 2 2 5 6 9" xfId="14405"/>
    <cellStyle name="Normal 3 2 2 2 5 7" xfId="14406"/>
    <cellStyle name="Normal 3 2 2 2 5 8" xfId="14407"/>
    <cellStyle name="Normal 3 2 2 2 5 9" xfId="14408"/>
    <cellStyle name="Normal 3 2 2 2 6" xfId="14409"/>
    <cellStyle name="Normal 3 2 2 2 6 10" xfId="14410"/>
    <cellStyle name="Normal 3 2 2 2 6 11" xfId="14411"/>
    <cellStyle name="Normal 3 2 2 2 6 12" xfId="14412"/>
    <cellStyle name="Normal 3 2 2 2 6 13" xfId="14413"/>
    <cellStyle name="Normal 3 2 2 2 6 14" xfId="14414"/>
    <cellStyle name="Normal 3 2 2 2 6 2" xfId="14415"/>
    <cellStyle name="Normal 3 2 2 2 6 2 10" xfId="14416"/>
    <cellStyle name="Normal 3 2 2 2 6 2 11" xfId="14417"/>
    <cellStyle name="Normal 3 2 2 2 6 2 12" xfId="14418"/>
    <cellStyle name="Normal 3 2 2 2 6 2 13" xfId="14419"/>
    <cellStyle name="Normal 3 2 2 2 6 2 2" xfId="14420"/>
    <cellStyle name="Normal 3 2 2 2 6 2 2 10" xfId="14421"/>
    <cellStyle name="Normal 3 2 2 2 6 2 2 11" xfId="14422"/>
    <cellStyle name="Normal 3 2 2 2 6 2 2 12" xfId="14423"/>
    <cellStyle name="Normal 3 2 2 2 6 2 2 2" xfId="14424"/>
    <cellStyle name="Normal 3 2 2 2 6 2 2 3" xfId="14425"/>
    <cellStyle name="Normal 3 2 2 2 6 2 2 4" xfId="14426"/>
    <cellStyle name="Normal 3 2 2 2 6 2 2 5" xfId="14427"/>
    <cellStyle name="Normal 3 2 2 2 6 2 2 6" xfId="14428"/>
    <cellStyle name="Normal 3 2 2 2 6 2 2 7" xfId="14429"/>
    <cellStyle name="Normal 3 2 2 2 6 2 2 8" xfId="14430"/>
    <cellStyle name="Normal 3 2 2 2 6 2 2 9" xfId="14431"/>
    <cellStyle name="Normal 3 2 2 2 6 2 3" xfId="14432"/>
    <cellStyle name="Normal 3 2 2 2 6 2 4" xfId="14433"/>
    <cellStyle name="Normal 3 2 2 2 6 2 5" xfId="14434"/>
    <cellStyle name="Normal 3 2 2 2 6 2 6" xfId="14435"/>
    <cellStyle name="Normal 3 2 2 2 6 2 7" xfId="14436"/>
    <cellStyle name="Normal 3 2 2 2 6 2 8" xfId="14437"/>
    <cellStyle name="Normal 3 2 2 2 6 2 9" xfId="14438"/>
    <cellStyle name="Normal 3 2 2 2 6 3" xfId="14439"/>
    <cellStyle name="Normal 3 2 2 2 6 3 10" xfId="14440"/>
    <cellStyle name="Normal 3 2 2 2 6 3 11" xfId="14441"/>
    <cellStyle name="Normal 3 2 2 2 6 3 12" xfId="14442"/>
    <cellStyle name="Normal 3 2 2 2 6 3 2" xfId="14443"/>
    <cellStyle name="Normal 3 2 2 2 6 3 3" xfId="14444"/>
    <cellStyle name="Normal 3 2 2 2 6 3 4" xfId="14445"/>
    <cellStyle name="Normal 3 2 2 2 6 3 5" xfId="14446"/>
    <cellStyle name="Normal 3 2 2 2 6 3 6" xfId="14447"/>
    <cellStyle name="Normal 3 2 2 2 6 3 7" xfId="14448"/>
    <cellStyle name="Normal 3 2 2 2 6 3 8" xfId="14449"/>
    <cellStyle name="Normal 3 2 2 2 6 3 9" xfId="14450"/>
    <cellStyle name="Normal 3 2 2 2 6 4" xfId="14451"/>
    <cellStyle name="Normal 3 2 2 2 6 5" xfId="14452"/>
    <cellStyle name="Normal 3 2 2 2 6 6" xfId="14453"/>
    <cellStyle name="Normal 3 2 2 2 6 7" xfId="14454"/>
    <cellStyle name="Normal 3 2 2 2 6 8" xfId="14455"/>
    <cellStyle name="Normal 3 2 2 2 6 9" xfId="14456"/>
    <cellStyle name="Normal 3 2 2 2 7" xfId="14457"/>
    <cellStyle name="Normal 3 2 2 2 7 10" xfId="14458"/>
    <cellStyle name="Normal 3 2 2 2 7 11" xfId="14459"/>
    <cellStyle name="Normal 3 2 2 2 7 12" xfId="14460"/>
    <cellStyle name="Normal 3 2 2 2 7 13" xfId="14461"/>
    <cellStyle name="Normal 3 2 2 2 7 14" xfId="14462"/>
    <cellStyle name="Normal 3 2 2 2 7 2" xfId="14463"/>
    <cellStyle name="Normal 3 2 2 2 7 2 10" xfId="14464"/>
    <cellStyle name="Normal 3 2 2 2 7 2 11" xfId="14465"/>
    <cellStyle name="Normal 3 2 2 2 7 2 12" xfId="14466"/>
    <cellStyle name="Normal 3 2 2 2 7 2 13" xfId="14467"/>
    <cellStyle name="Normal 3 2 2 2 7 2 2" xfId="14468"/>
    <cellStyle name="Normal 3 2 2 2 7 2 2 10" xfId="14469"/>
    <cellStyle name="Normal 3 2 2 2 7 2 2 11" xfId="14470"/>
    <cellStyle name="Normal 3 2 2 2 7 2 2 12" xfId="14471"/>
    <cellStyle name="Normal 3 2 2 2 7 2 2 2" xfId="14472"/>
    <cellStyle name="Normal 3 2 2 2 7 2 2 3" xfId="14473"/>
    <cellStyle name="Normal 3 2 2 2 7 2 2 4" xfId="14474"/>
    <cellStyle name="Normal 3 2 2 2 7 2 2 5" xfId="14475"/>
    <cellStyle name="Normal 3 2 2 2 7 2 2 6" xfId="14476"/>
    <cellStyle name="Normal 3 2 2 2 7 2 2 7" xfId="14477"/>
    <cellStyle name="Normal 3 2 2 2 7 2 2 8" xfId="14478"/>
    <cellStyle name="Normal 3 2 2 2 7 2 2 9" xfId="14479"/>
    <cellStyle name="Normal 3 2 2 2 7 2 3" xfId="14480"/>
    <cellStyle name="Normal 3 2 2 2 7 2 4" xfId="14481"/>
    <cellStyle name="Normal 3 2 2 2 7 2 5" xfId="14482"/>
    <cellStyle name="Normal 3 2 2 2 7 2 6" xfId="14483"/>
    <cellStyle name="Normal 3 2 2 2 7 2 7" xfId="14484"/>
    <cellStyle name="Normal 3 2 2 2 7 2 8" xfId="14485"/>
    <cellStyle name="Normal 3 2 2 2 7 2 9" xfId="14486"/>
    <cellStyle name="Normal 3 2 2 2 7 3" xfId="14487"/>
    <cellStyle name="Normal 3 2 2 2 7 3 10" xfId="14488"/>
    <cellStyle name="Normal 3 2 2 2 7 3 11" xfId="14489"/>
    <cellStyle name="Normal 3 2 2 2 7 3 12" xfId="14490"/>
    <cellStyle name="Normal 3 2 2 2 7 3 2" xfId="14491"/>
    <cellStyle name="Normal 3 2 2 2 7 3 3" xfId="14492"/>
    <cellStyle name="Normal 3 2 2 2 7 3 4" xfId="14493"/>
    <cellStyle name="Normal 3 2 2 2 7 3 5" xfId="14494"/>
    <cellStyle name="Normal 3 2 2 2 7 3 6" xfId="14495"/>
    <cellStyle name="Normal 3 2 2 2 7 3 7" xfId="14496"/>
    <cellStyle name="Normal 3 2 2 2 7 3 8" xfId="14497"/>
    <cellStyle name="Normal 3 2 2 2 7 3 9" xfId="14498"/>
    <cellStyle name="Normal 3 2 2 2 7 4" xfId="14499"/>
    <cellStyle name="Normal 3 2 2 2 7 5" xfId="14500"/>
    <cellStyle name="Normal 3 2 2 2 7 6" xfId="14501"/>
    <cellStyle name="Normal 3 2 2 2 7 7" xfId="14502"/>
    <cellStyle name="Normal 3 2 2 2 7 8" xfId="14503"/>
    <cellStyle name="Normal 3 2 2 2 7 9" xfId="14504"/>
    <cellStyle name="Normal 3 2 2 2 8" xfId="14505"/>
    <cellStyle name="Normal 3 2 2 2 8 10" xfId="14506"/>
    <cellStyle name="Normal 3 2 2 2 8 11" xfId="14507"/>
    <cellStyle name="Normal 3 2 2 2 8 12" xfId="14508"/>
    <cellStyle name="Normal 3 2 2 2 8 13" xfId="14509"/>
    <cellStyle name="Normal 3 2 2 2 8 14" xfId="14510"/>
    <cellStyle name="Normal 3 2 2 2 8 2" xfId="14511"/>
    <cellStyle name="Normal 3 2 2 2 8 2 10" xfId="14512"/>
    <cellStyle name="Normal 3 2 2 2 8 2 11" xfId="14513"/>
    <cellStyle name="Normal 3 2 2 2 8 2 12" xfId="14514"/>
    <cellStyle name="Normal 3 2 2 2 8 2 13" xfId="14515"/>
    <cellStyle name="Normal 3 2 2 2 8 2 2" xfId="14516"/>
    <cellStyle name="Normal 3 2 2 2 8 2 2 10" xfId="14517"/>
    <cellStyle name="Normal 3 2 2 2 8 2 2 11" xfId="14518"/>
    <cellStyle name="Normal 3 2 2 2 8 2 2 12" xfId="14519"/>
    <cellStyle name="Normal 3 2 2 2 8 2 2 2" xfId="14520"/>
    <cellStyle name="Normal 3 2 2 2 8 2 2 3" xfId="14521"/>
    <cellStyle name="Normal 3 2 2 2 8 2 2 4" xfId="14522"/>
    <cellStyle name="Normal 3 2 2 2 8 2 2 5" xfId="14523"/>
    <cellStyle name="Normal 3 2 2 2 8 2 2 6" xfId="14524"/>
    <cellStyle name="Normal 3 2 2 2 8 2 2 7" xfId="14525"/>
    <cellStyle name="Normal 3 2 2 2 8 2 2 8" xfId="14526"/>
    <cellStyle name="Normal 3 2 2 2 8 2 2 9" xfId="14527"/>
    <cellStyle name="Normal 3 2 2 2 8 2 3" xfId="14528"/>
    <cellStyle name="Normal 3 2 2 2 8 2 4" xfId="14529"/>
    <cellStyle name="Normal 3 2 2 2 8 2 5" xfId="14530"/>
    <cellStyle name="Normal 3 2 2 2 8 2 6" xfId="14531"/>
    <cellStyle name="Normal 3 2 2 2 8 2 7" xfId="14532"/>
    <cellStyle name="Normal 3 2 2 2 8 2 8" xfId="14533"/>
    <cellStyle name="Normal 3 2 2 2 8 2 9" xfId="14534"/>
    <cellStyle name="Normal 3 2 2 2 8 3" xfId="14535"/>
    <cellStyle name="Normal 3 2 2 2 8 3 10" xfId="14536"/>
    <cellStyle name="Normal 3 2 2 2 8 3 11" xfId="14537"/>
    <cellStyle name="Normal 3 2 2 2 8 3 12" xfId="14538"/>
    <cellStyle name="Normal 3 2 2 2 8 3 2" xfId="14539"/>
    <cellStyle name="Normal 3 2 2 2 8 3 3" xfId="14540"/>
    <cellStyle name="Normal 3 2 2 2 8 3 4" xfId="14541"/>
    <cellStyle name="Normal 3 2 2 2 8 3 5" xfId="14542"/>
    <cellStyle name="Normal 3 2 2 2 8 3 6" xfId="14543"/>
    <cellStyle name="Normal 3 2 2 2 8 3 7" xfId="14544"/>
    <cellStyle name="Normal 3 2 2 2 8 3 8" xfId="14545"/>
    <cellStyle name="Normal 3 2 2 2 8 3 9" xfId="14546"/>
    <cellStyle name="Normal 3 2 2 2 8 4" xfId="14547"/>
    <cellStyle name="Normal 3 2 2 2 8 5" xfId="14548"/>
    <cellStyle name="Normal 3 2 2 2 8 6" xfId="14549"/>
    <cellStyle name="Normal 3 2 2 2 8 7" xfId="14550"/>
    <cellStyle name="Normal 3 2 2 2 8 8" xfId="14551"/>
    <cellStyle name="Normal 3 2 2 2 8 9" xfId="14552"/>
    <cellStyle name="Normal 3 2 2 2 9" xfId="14553"/>
    <cellStyle name="Normal 3 2 2 2 9 10" xfId="14554"/>
    <cellStyle name="Normal 3 2 2 2 9 11" xfId="14555"/>
    <cellStyle name="Normal 3 2 2 2 9 12" xfId="14556"/>
    <cellStyle name="Normal 3 2 2 2 9 13" xfId="14557"/>
    <cellStyle name="Normal 3 2 2 2 9 14" xfId="14558"/>
    <cellStyle name="Normal 3 2 2 2 9 2" xfId="14559"/>
    <cellStyle name="Normal 3 2 2 2 9 2 10" xfId="14560"/>
    <cellStyle name="Normal 3 2 2 2 9 2 11" xfId="14561"/>
    <cellStyle name="Normal 3 2 2 2 9 2 12" xfId="14562"/>
    <cellStyle name="Normal 3 2 2 2 9 2 13" xfId="14563"/>
    <cellStyle name="Normal 3 2 2 2 9 2 2" xfId="14564"/>
    <cellStyle name="Normal 3 2 2 2 9 2 2 10" xfId="14565"/>
    <cellStyle name="Normal 3 2 2 2 9 2 2 11" xfId="14566"/>
    <cellStyle name="Normal 3 2 2 2 9 2 2 12" xfId="14567"/>
    <cellStyle name="Normal 3 2 2 2 9 2 2 2" xfId="14568"/>
    <cellStyle name="Normal 3 2 2 2 9 2 2 3" xfId="14569"/>
    <cellStyle name="Normal 3 2 2 2 9 2 2 4" xfId="14570"/>
    <cellStyle name="Normal 3 2 2 2 9 2 2 5" xfId="14571"/>
    <cellStyle name="Normal 3 2 2 2 9 2 2 6" xfId="14572"/>
    <cellStyle name="Normal 3 2 2 2 9 2 2 7" xfId="14573"/>
    <cellStyle name="Normal 3 2 2 2 9 2 2 8" xfId="14574"/>
    <cellStyle name="Normal 3 2 2 2 9 2 2 9" xfId="14575"/>
    <cellStyle name="Normal 3 2 2 2 9 2 3" xfId="14576"/>
    <cellStyle name="Normal 3 2 2 2 9 2 4" xfId="14577"/>
    <cellStyle name="Normal 3 2 2 2 9 2 5" xfId="14578"/>
    <cellStyle name="Normal 3 2 2 2 9 2 6" xfId="14579"/>
    <cellStyle name="Normal 3 2 2 2 9 2 7" xfId="14580"/>
    <cellStyle name="Normal 3 2 2 2 9 2 8" xfId="14581"/>
    <cellStyle name="Normal 3 2 2 2 9 2 9" xfId="14582"/>
    <cellStyle name="Normal 3 2 2 2 9 3" xfId="14583"/>
    <cellStyle name="Normal 3 2 2 2 9 3 10" xfId="14584"/>
    <cellStyle name="Normal 3 2 2 2 9 3 11" xfId="14585"/>
    <cellStyle name="Normal 3 2 2 2 9 3 12" xfId="14586"/>
    <cellStyle name="Normal 3 2 2 2 9 3 2" xfId="14587"/>
    <cellStyle name="Normal 3 2 2 2 9 3 3" xfId="14588"/>
    <cellStyle name="Normal 3 2 2 2 9 3 4" xfId="14589"/>
    <cellStyle name="Normal 3 2 2 2 9 3 5" xfId="14590"/>
    <cellStyle name="Normal 3 2 2 2 9 3 6" xfId="14591"/>
    <cellStyle name="Normal 3 2 2 2 9 3 7" xfId="14592"/>
    <cellStyle name="Normal 3 2 2 2 9 3 8" xfId="14593"/>
    <cellStyle name="Normal 3 2 2 2 9 3 9" xfId="14594"/>
    <cellStyle name="Normal 3 2 2 2 9 4" xfId="14595"/>
    <cellStyle name="Normal 3 2 2 2 9 5" xfId="14596"/>
    <cellStyle name="Normal 3 2 2 2 9 6" xfId="14597"/>
    <cellStyle name="Normal 3 2 2 2 9 7" xfId="14598"/>
    <cellStyle name="Normal 3 2 2 2 9 8" xfId="14599"/>
    <cellStyle name="Normal 3 2 2 2 9 9" xfId="14600"/>
    <cellStyle name="Normal 3 2 2 20" xfId="14601"/>
    <cellStyle name="Normal 3 2 2 21" xfId="14602"/>
    <cellStyle name="Normal 3 2 2 22" xfId="14603"/>
    <cellStyle name="Normal 3 2 2 23" xfId="14604"/>
    <cellStyle name="Normal 3 2 2 24" xfId="14605"/>
    <cellStyle name="Normal 3 2 2 25" xfId="14606"/>
    <cellStyle name="Normal 3 2 2 26" xfId="14607"/>
    <cellStyle name="Normal 3 2 2 27" xfId="14608"/>
    <cellStyle name="Normal 3 2 2 28" xfId="14609"/>
    <cellStyle name="Normal 3 2 2 29" xfId="14610"/>
    <cellStyle name="Normal 3 2 2 3" xfId="14611"/>
    <cellStyle name="Normal 3 2 2 3 10" xfId="14612"/>
    <cellStyle name="Normal 3 2 2 3 10 10" xfId="14613"/>
    <cellStyle name="Normal 3 2 2 3 10 11" xfId="14614"/>
    <cellStyle name="Normal 3 2 2 3 10 12" xfId="14615"/>
    <cellStyle name="Normal 3 2 2 3 10 13" xfId="14616"/>
    <cellStyle name="Normal 3 2 2 3 10 14" xfId="14617"/>
    <cellStyle name="Normal 3 2 2 3 10 2" xfId="14618"/>
    <cellStyle name="Normal 3 2 2 3 10 2 10" xfId="14619"/>
    <cellStyle name="Normal 3 2 2 3 10 2 11" xfId="14620"/>
    <cellStyle name="Normal 3 2 2 3 10 2 12" xfId="14621"/>
    <cellStyle name="Normal 3 2 2 3 10 2 13" xfId="14622"/>
    <cellStyle name="Normal 3 2 2 3 10 2 2" xfId="14623"/>
    <cellStyle name="Normal 3 2 2 3 10 2 2 10" xfId="14624"/>
    <cellStyle name="Normal 3 2 2 3 10 2 2 11" xfId="14625"/>
    <cellStyle name="Normal 3 2 2 3 10 2 2 12" xfId="14626"/>
    <cellStyle name="Normal 3 2 2 3 10 2 2 2" xfId="14627"/>
    <cellStyle name="Normal 3 2 2 3 10 2 2 3" xfId="14628"/>
    <cellStyle name="Normal 3 2 2 3 10 2 2 4" xfId="14629"/>
    <cellStyle name="Normal 3 2 2 3 10 2 2 5" xfId="14630"/>
    <cellStyle name="Normal 3 2 2 3 10 2 2 6" xfId="14631"/>
    <cellStyle name="Normal 3 2 2 3 10 2 2 7" xfId="14632"/>
    <cellStyle name="Normal 3 2 2 3 10 2 2 8" xfId="14633"/>
    <cellStyle name="Normal 3 2 2 3 10 2 2 9" xfId="14634"/>
    <cellStyle name="Normal 3 2 2 3 10 2 3" xfId="14635"/>
    <cellStyle name="Normal 3 2 2 3 10 2 4" xfId="14636"/>
    <cellStyle name="Normal 3 2 2 3 10 2 5" xfId="14637"/>
    <cellStyle name="Normal 3 2 2 3 10 2 6" xfId="14638"/>
    <cellStyle name="Normal 3 2 2 3 10 2 7" xfId="14639"/>
    <cellStyle name="Normal 3 2 2 3 10 2 8" xfId="14640"/>
    <cellStyle name="Normal 3 2 2 3 10 2 9" xfId="14641"/>
    <cellStyle name="Normal 3 2 2 3 10 3" xfId="14642"/>
    <cellStyle name="Normal 3 2 2 3 10 3 10" xfId="14643"/>
    <cellStyle name="Normal 3 2 2 3 10 3 11" xfId="14644"/>
    <cellStyle name="Normal 3 2 2 3 10 3 12" xfId="14645"/>
    <cellStyle name="Normal 3 2 2 3 10 3 2" xfId="14646"/>
    <cellStyle name="Normal 3 2 2 3 10 3 3" xfId="14647"/>
    <cellStyle name="Normal 3 2 2 3 10 3 4" xfId="14648"/>
    <cellStyle name="Normal 3 2 2 3 10 3 5" xfId="14649"/>
    <cellStyle name="Normal 3 2 2 3 10 3 6" xfId="14650"/>
    <cellStyle name="Normal 3 2 2 3 10 3 7" xfId="14651"/>
    <cellStyle name="Normal 3 2 2 3 10 3 8" xfId="14652"/>
    <cellStyle name="Normal 3 2 2 3 10 3 9" xfId="14653"/>
    <cellStyle name="Normal 3 2 2 3 10 4" xfId="14654"/>
    <cellStyle name="Normal 3 2 2 3 10 5" xfId="14655"/>
    <cellStyle name="Normal 3 2 2 3 10 6" xfId="14656"/>
    <cellStyle name="Normal 3 2 2 3 10 7" xfId="14657"/>
    <cellStyle name="Normal 3 2 2 3 10 8" xfId="14658"/>
    <cellStyle name="Normal 3 2 2 3 10 9" xfId="14659"/>
    <cellStyle name="Normal 3 2 2 3 11" xfId="14660"/>
    <cellStyle name="Normal 3 2 2 3 11 10" xfId="14661"/>
    <cellStyle name="Normal 3 2 2 3 11 11" xfId="14662"/>
    <cellStyle name="Normal 3 2 2 3 11 12" xfId="14663"/>
    <cellStyle name="Normal 3 2 2 3 11 13" xfId="14664"/>
    <cellStyle name="Normal 3 2 2 3 11 14" xfId="14665"/>
    <cellStyle name="Normal 3 2 2 3 11 2" xfId="14666"/>
    <cellStyle name="Normal 3 2 2 3 11 2 10" xfId="14667"/>
    <cellStyle name="Normal 3 2 2 3 11 2 11" xfId="14668"/>
    <cellStyle name="Normal 3 2 2 3 11 2 12" xfId="14669"/>
    <cellStyle name="Normal 3 2 2 3 11 2 13" xfId="14670"/>
    <cellStyle name="Normal 3 2 2 3 11 2 2" xfId="14671"/>
    <cellStyle name="Normal 3 2 2 3 11 2 2 10" xfId="14672"/>
    <cellStyle name="Normal 3 2 2 3 11 2 2 11" xfId="14673"/>
    <cellStyle name="Normal 3 2 2 3 11 2 2 12" xfId="14674"/>
    <cellStyle name="Normal 3 2 2 3 11 2 2 2" xfId="14675"/>
    <cellStyle name="Normal 3 2 2 3 11 2 2 3" xfId="14676"/>
    <cellStyle name="Normal 3 2 2 3 11 2 2 4" xfId="14677"/>
    <cellStyle name="Normal 3 2 2 3 11 2 2 5" xfId="14678"/>
    <cellStyle name="Normal 3 2 2 3 11 2 2 6" xfId="14679"/>
    <cellStyle name="Normal 3 2 2 3 11 2 2 7" xfId="14680"/>
    <cellStyle name="Normal 3 2 2 3 11 2 2 8" xfId="14681"/>
    <cellStyle name="Normal 3 2 2 3 11 2 2 9" xfId="14682"/>
    <cellStyle name="Normal 3 2 2 3 11 2 3" xfId="14683"/>
    <cellStyle name="Normal 3 2 2 3 11 2 4" xfId="14684"/>
    <cellStyle name="Normal 3 2 2 3 11 2 5" xfId="14685"/>
    <cellStyle name="Normal 3 2 2 3 11 2 6" xfId="14686"/>
    <cellStyle name="Normal 3 2 2 3 11 2 7" xfId="14687"/>
    <cellStyle name="Normal 3 2 2 3 11 2 8" xfId="14688"/>
    <cellStyle name="Normal 3 2 2 3 11 2 9" xfId="14689"/>
    <cellStyle name="Normal 3 2 2 3 11 3" xfId="14690"/>
    <cellStyle name="Normal 3 2 2 3 11 3 10" xfId="14691"/>
    <cellStyle name="Normal 3 2 2 3 11 3 11" xfId="14692"/>
    <cellStyle name="Normal 3 2 2 3 11 3 12" xfId="14693"/>
    <cellStyle name="Normal 3 2 2 3 11 3 2" xfId="14694"/>
    <cellStyle name="Normal 3 2 2 3 11 3 3" xfId="14695"/>
    <cellStyle name="Normal 3 2 2 3 11 3 4" xfId="14696"/>
    <cellStyle name="Normal 3 2 2 3 11 3 5" xfId="14697"/>
    <cellStyle name="Normal 3 2 2 3 11 3 6" xfId="14698"/>
    <cellStyle name="Normal 3 2 2 3 11 3 7" xfId="14699"/>
    <cellStyle name="Normal 3 2 2 3 11 3 8" xfId="14700"/>
    <cellStyle name="Normal 3 2 2 3 11 3 9" xfId="14701"/>
    <cellStyle name="Normal 3 2 2 3 11 4" xfId="14702"/>
    <cellStyle name="Normal 3 2 2 3 11 5" xfId="14703"/>
    <cellStyle name="Normal 3 2 2 3 11 6" xfId="14704"/>
    <cellStyle name="Normal 3 2 2 3 11 7" xfId="14705"/>
    <cellStyle name="Normal 3 2 2 3 11 8" xfId="14706"/>
    <cellStyle name="Normal 3 2 2 3 11 9" xfId="14707"/>
    <cellStyle name="Normal 3 2 2 3 12" xfId="14708"/>
    <cellStyle name="Normal 3 2 2 3 12 10" xfId="14709"/>
    <cellStyle name="Normal 3 2 2 3 12 11" xfId="14710"/>
    <cellStyle name="Normal 3 2 2 3 12 12" xfId="14711"/>
    <cellStyle name="Normal 3 2 2 3 12 13" xfId="14712"/>
    <cellStyle name="Normal 3 2 2 3 12 14" xfId="14713"/>
    <cellStyle name="Normal 3 2 2 3 12 2" xfId="14714"/>
    <cellStyle name="Normal 3 2 2 3 12 2 10" xfId="14715"/>
    <cellStyle name="Normal 3 2 2 3 12 2 11" xfId="14716"/>
    <cellStyle name="Normal 3 2 2 3 12 2 12" xfId="14717"/>
    <cellStyle name="Normal 3 2 2 3 12 2 13" xfId="14718"/>
    <cellStyle name="Normal 3 2 2 3 12 2 2" xfId="14719"/>
    <cellStyle name="Normal 3 2 2 3 12 2 2 10" xfId="14720"/>
    <cellStyle name="Normal 3 2 2 3 12 2 2 11" xfId="14721"/>
    <cellStyle name="Normal 3 2 2 3 12 2 2 12" xfId="14722"/>
    <cellStyle name="Normal 3 2 2 3 12 2 2 2" xfId="14723"/>
    <cellStyle name="Normal 3 2 2 3 12 2 2 3" xfId="14724"/>
    <cellStyle name="Normal 3 2 2 3 12 2 2 4" xfId="14725"/>
    <cellStyle name="Normal 3 2 2 3 12 2 2 5" xfId="14726"/>
    <cellStyle name="Normal 3 2 2 3 12 2 2 6" xfId="14727"/>
    <cellStyle name="Normal 3 2 2 3 12 2 2 7" xfId="14728"/>
    <cellStyle name="Normal 3 2 2 3 12 2 2 8" xfId="14729"/>
    <cellStyle name="Normal 3 2 2 3 12 2 2 9" xfId="14730"/>
    <cellStyle name="Normal 3 2 2 3 12 2 3" xfId="14731"/>
    <cellStyle name="Normal 3 2 2 3 12 2 4" xfId="14732"/>
    <cellStyle name="Normal 3 2 2 3 12 2 5" xfId="14733"/>
    <cellStyle name="Normal 3 2 2 3 12 2 6" xfId="14734"/>
    <cellStyle name="Normal 3 2 2 3 12 2 7" xfId="14735"/>
    <cellStyle name="Normal 3 2 2 3 12 2 8" xfId="14736"/>
    <cellStyle name="Normal 3 2 2 3 12 2 9" xfId="14737"/>
    <cellStyle name="Normal 3 2 2 3 12 3" xfId="14738"/>
    <cellStyle name="Normal 3 2 2 3 12 3 10" xfId="14739"/>
    <cellStyle name="Normal 3 2 2 3 12 3 11" xfId="14740"/>
    <cellStyle name="Normal 3 2 2 3 12 3 12" xfId="14741"/>
    <cellStyle name="Normal 3 2 2 3 12 3 2" xfId="14742"/>
    <cellStyle name="Normal 3 2 2 3 12 3 3" xfId="14743"/>
    <cellStyle name="Normal 3 2 2 3 12 3 4" xfId="14744"/>
    <cellStyle name="Normal 3 2 2 3 12 3 5" xfId="14745"/>
    <cellStyle name="Normal 3 2 2 3 12 3 6" xfId="14746"/>
    <cellStyle name="Normal 3 2 2 3 12 3 7" xfId="14747"/>
    <cellStyle name="Normal 3 2 2 3 12 3 8" xfId="14748"/>
    <cellStyle name="Normal 3 2 2 3 12 3 9" xfId="14749"/>
    <cellStyle name="Normal 3 2 2 3 12 4" xfId="14750"/>
    <cellStyle name="Normal 3 2 2 3 12 5" xfId="14751"/>
    <cellStyle name="Normal 3 2 2 3 12 6" xfId="14752"/>
    <cellStyle name="Normal 3 2 2 3 12 7" xfId="14753"/>
    <cellStyle name="Normal 3 2 2 3 12 8" xfId="14754"/>
    <cellStyle name="Normal 3 2 2 3 12 9" xfId="14755"/>
    <cellStyle name="Normal 3 2 2 3 13" xfId="14756"/>
    <cellStyle name="Normal 3 2 2 3 13 10" xfId="14757"/>
    <cellStyle name="Normal 3 2 2 3 13 11" xfId="14758"/>
    <cellStyle name="Normal 3 2 2 3 13 12" xfId="14759"/>
    <cellStyle name="Normal 3 2 2 3 13 13" xfId="14760"/>
    <cellStyle name="Normal 3 2 2 3 13 2" xfId="14761"/>
    <cellStyle name="Normal 3 2 2 3 13 2 10" xfId="14762"/>
    <cellStyle name="Normal 3 2 2 3 13 2 11" xfId="14763"/>
    <cellStyle name="Normal 3 2 2 3 13 2 12" xfId="14764"/>
    <cellStyle name="Normal 3 2 2 3 13 2 2" xfId="14765"/>
    <cellStyle name="Normal 3 2 2 3 13 2 3" xfId="14766"/>
    <cellStyle name="Normal 3 2 2 3 13 2 4" xfId="14767"/>
    <cellStyle name="Normal 3 2 2 3 13 2 5" xfId="14768"/>
    <cellStyle name="Normal 3 2 2 3 13 2 6" xfId="14769"/>
    <cellStyle name="Normal 3 2 2 3 13 2 7" xfId="14770"/>
    <cellStyle name="Normal 3 2 2 3 13 2 8" xfId="14771"/>
    <cellStyle name="Normal 3 2 2 3 13 2 9" xfId="14772"/>
    <cellStyle name="Normal 3 2 2 3 13 3" xfId="14773"/>
    <cellStyle name="Normal 3 2 2 3 13 4" xfId="14774"/>
    <cellStyle name="Normal 3 2 2 3 13 5" xfId="14775"/>
    <cellStyle name="Normal 3 2 2 3 13 6" xfId="14776"/>
    <cellStyle name="Normal 3 2 2 3 13 7" xfId="14777"/>
    <cellStyle name="Normal 3 2 2 3 13 8" xfId="14778"/>
    <cellStyle name="Normal 3 2 2 3 13 9" xfId="14779"/>
    <cellStyle name="Normal 3 2 2 3 14" xfId="14780"/>
    <cellStyle name="Normal 3 2 2 3 14 10" xfId="14781"/>
    <cellStyle name="Normal 3 2 2 3 14 11" xfId="14782"/>
    <cellStyle name="Normal 3 2 2 3 14 12" xfId="14783"/>
    <cellStyle name="Normal 3 2 2 3 14 13" xfId="14784"/>
    <cellStyle name="Normal 3 2 2 3 14 2" xfId="14785"/>
    <cellStyle name="Normal 3 2 2 3 14 2 10" xfId="14786"/>
    <cellStyle name="Normal 3 2 2 3 14 2 11" xfId="14787"/>
    <cellStyle name="Normal 3 2 2 3 14 2 12" xfId="14788"/>
    <cellStyle name="Normal 3 2 2 3 14 2 2" xfId="14789"/>
    <cellStyle name="Normal 3 2 2 3 14 2 3" xfId="14790"/>
    <cellStyle name="Normal 3 2 2 3 14 2 4" xfId="14791"/>
    <cellStyle name="Normal 3 2 2 3 14 2 5" xfId="14792"/>
    <cellStyle name="Normal 3 2 2 3 14 2 6" xfId="14793"/>
    <cellStyle name="Normal 3 2 2 3 14 2 7" xfId="14794"/>
    <cellStyle name="Normal 3 2 2 3 14 2 8" xfId="14795"/>
    <cellStyle name="Normal 3 2 2 3 14 2 9" xfId="14796"/>
    <cellStyle name="Normal 3 2 2 3 14 3" xfId="14797"/>
    <cellStyle name="Normal 3 2 2 3 14 4" xfId="14798"/>
    <cellStyle name="Normal 3 2 2 3 14 5" xfId="14799"/>
    <cellStyle name="Normal 3 2 2 3 14 6" xfId="14800"/>
    <cellStyle name="Normal 3 2 2 3 14 7" xfId="14801"/>
    <cellStyle name="Normal 3 2 2 3 14 8" xfId="14802"/>
    <cellStyle name="Normal 3 2 2 3 14 9" xfId="14803"/>
    <cellStyle name="Normal 3 2 2 3 15" xfId="14804"/>
    <cellStyle name="Normal 3 2 2 3 15 10" xfId="14805"/>
    <cellStyle name="Normal 3 2 2 3 15 11" xfId="14806"/>
    <cellStyle name="Normal 3 2 2 3 15 12" xfId="14807"/>
    <cellStyle name="Normal 3 2 2 3 15 2" xfId="14808"/>
    <cellStyle name="Normal 3 2 2 3 15 3" xfId="14809"/>
    <cellStyle name="Normal 3 2 2 3 15 4" xfId="14810"/>
    <cellStyle name="Normal 3 2 2 3 15 5" xfId="14811"/>
    <cellStyle name="Normal 3 2 2 3 15 6" xfId="14812"/>
    <cellStyle name="Normal 3 2 2 3 15 7" xfId="14813"/>
    <cellStyle name="Normal 3 2 2 3 15 8" xfId="14814"/>
    <cellStyle name="Normal 3 2 2 3 15 9" xfId="14815"/>
    <cellStyle name="Normal 3 2 2 3 16" xfId="14816"/>
    <cellStyle name="Normal 3 2 2 3 17" xfId="14817"/>
    <cellStyle name="Normal 3 2 2 3 18" xfId="14818"/>
    <cellStyle name="Normal 3 2 2 3 19" xfId="14819"/>
    <cellStyle name="Normal 3 2 2 3 2" xfId="14820"/>
    <cellStyle name="Normal 3 2 2 3 2 10" xfId="14821"/>
    <cellStyle name="Normal 3 2 2 3 2 10 10" xfId="14822"/>
    <cellStyle name="Normal 3 2 2 3 2 10 11" xfId="14823"/>
    <cellStyle name="Normal 3 2 2 3 2 10 12" xfId="14824"/>
    <cellStyle name="Normal 3 2 2 3 2 10 13" xfId="14825"/>
    <cellStyle name="Normal 3 2 2 3 2 10 2" xfId="14826"/>
    <cellStyle name="Normal 3 2 2 3 2 10 2 10" xfId="14827"/>
    <cellStyle name="Normal 3 2 2 3 2 10 2 11" xfId="14828"/>
    <cellStyle name="Normal 3 2 2 3 2 10 2 12" xfId="14829"/>
    <cellStyle name="Normal 3 2 2 3 2 10 2 2" xfId="14830"/>
    <cellStyle name="Normal 3 2 2 3 2 10 2 3" xfId="14831"/>
    <cellStyle name="Normal 3 2 2 3 2 10 2 4" xfId="14832"/>
    <cellStyle name="Normal 3 2 2 3 2 10 2 5" xfId="14833"/>
    <cellStyle name="Normal 3 2 2 3 2 10 2 6" xfId="14834"/>
    <cellStyle name="Normal 3 2 2 3 2 10 2 7" xfId="14835"/>
    <cellStyle name="Normal 3 2 2 3 2 10 2 8" xfId="14836"/>
    <cellStyle name="Normal 3 2 2 3 2 10 2 9" xfId="14837"/>
    <cellStyle name="Normal 3 2 2 3 2 10 3" xfId="14838"/>
    <cellStyle name="Normal 3 2 2 3 2 10 4" xfId="14839"/>
    <cellStyle name="Normal 3 2 2 3 2 10 5" xfId="14840"/>
    <cellStyle name="Normal 3 2 2 3 2 10 6" xfId="14841"/>
    <cellStyle name="Normal 3 2 2 3 2 10 7" xfId="14842"/>
    <cellStyle name="Normal 3 2 2 3 2 10 8" xfId="14843"/>
    <cellStyle name="Normal 3 2 2 3 2 10 9" xfId="14844"/>
    <cellStyle name="Normal 3 2 2 3 2 11" xfId="14845"/>
    <cellStyle name="Normal 3 2 2 3 2 11 10" xfId="14846"/>
    <cellStyle name="Normal 3 2 2 3 2 11 11" xfId="14847"/>
    <cellStyle name="Normal 3 2 2 3 2 11 12" xfId="14848"/>
    <cellStyle name="Normal 3 2 2 3 2 11 13" xfId="14849"/>
    <cellStyle name="Normal 3 2 2 3 2 11 2" xfId="14850"/>
    <cellStyle name="Normal 3 2 2 3 2 11 2 10" xfId="14851"/>
    <cellStyle name="Normal 3 2 2 3 2 11 2 11" xfId="14852"/>
    <cellStyle name="Normal 3 2 2 3 2 11 2 12" xfId="14853"/>
    <cellStyle name="Normal 3 2 2 3 2 11 2 2" xfId="14854"/>
    <cellStyle name="Normal 3 2 2 3 2 11 2 3" xfId="14855"/>
    <cellStyle name="Normal 3 2 2 3 2 11 2 4" xfId="14856"/>
    <cellStyle name="Normal 3 2 2 3 2 11 2 5" xfId="14857"/>
    <cellStyle name="Normal 3 2 2 3 2 11 2 6" xfId="14858"/>
    <cellStyle name="Normal 3 2 2 3 2 11 2 7" xfId="14859"/>
    <cellStyle name="Normal 3 2 2 3 2 11 2 8" xfId="14860"/>
    <cellStyle name="Normal 3 2 2 3 2 11 2 9" xfId="14861"/>
    <cellStyle name="Normal 3 2 2 3 2 11 3" xfId="14862"/>
    <cellStyle name="Normal 3 2 2 3 2 11 4" xfId="14863"/>
    <cellStyle name="Normal 3 2 2 3 2 11 5" xfId="14864"/>
    <cellStyle name="Normal 3 2 2 3 2 11 6" xfId="14865"/>
    <cellStyle name="Normal 3 2 2 3 2 11 7" xfId="14866"/>
    <cellStyle name="Normal 3 2 2 3 2 11 8" xfId="14867"/>
    <cellStyle name="Normal 3 2 2 3 2 11 9" xfId="14868"/>
    <cellStyle name="Normal 3 2 2 3 2 12" xfId="14869"/>
    <cellStyle name="Normal 3 2 2 3 2 12 10" xfId="14870"/>
    <cellStyle name="Normal 3 2 2 3 2 12 11" xfId="14871"/>
    <cellStyle name="Normal 3 2 2 3 2 12 12" xfId="14872"/>
    <cellStyle name="Normal 3 2 2 3 2 12 2" xfId="14873"/>
    <cellStyle name="Normal 3 2 2 3 2 12 3" xfId="14874"/>
    <cellStyle name="Normal 3 2 2 3 2 12 4" xfId="14875"/>
    <cellStyle name="Normal 3 2 2 3 2 12 5" xfId="14876"/>
    <cellStyle name="Normal 3 2 2 3 2 12 6" xfId="14877"/>
    <cellStyle name="Normal 3 2 2 3 2 12 7" xfId="14878"/>
    <cellStyle name="Normal 3 2 2 3 2 12 8" xfId="14879"/>
    <cellStyle name="Normal 3 2 2 3 2 12 9" xfId="14880"/>
    <cellStyle name="Normal 3 2 2 3 2 13" xfId="14881"/>
    <cellStyle name="Normal 3 2 2 3 2 14" xfId="14882"/>
    <cellStyle name="Normal 3 2 2 3 2 15" xfId="14883"/>
    <cellStyle name="Normal 3 2 2 3 2 16" xfId="14884"/>
    <cellStyle name="Normal 3 2 2 3 2 17" xfId="14885"/>
    <cellStyle name="Normal 3 2 2 3 2 18" xfId="14886"/>
    <cellStyle name="Normal 3 2 2 3 2 19" xfId="14887"/>
    <cellStyle name="Normal 3 2 2 3 2 2" xfId="14888"/>
    <cellStyle name="Normal 3 2 2 3 2 2 10" xfId="14889"/>
    <cellStyle name="Normal 3 2 2 3 2 2 11" xfId="14890"/>
    <cellStyle name="Normal 3 2 2 3 2 2 12" xfId="14891"/>
    <cellStyle name="Normal 3 2 2 3 2 2 13" xfId="14892"/>
    <cellStyle name="Normal 3 2 2 3 2 2 14" xfId="14893"/>
    <cellStyle name="Normal 3 2 2 3 2 2 15" xfId="14894"/>
    <cellStyle name="Normal 3 2 2 3 2 2 16" xfId="14895"/>
    <cellStyle name="Normal 3 2 2 3 2 2 17" xfId="14896"/>
    <cellStyle name="Normal 3 2 2 3 2 2 2" xfId="14897"/>
    <cellStyle name="Normal 3 2 2 3 2 2 2 10" xfId="14898"/>
    <cellStyle name="Normal 3 2 2 3 2 2 2 11" xfId="14899"/>
    <cellStyle name="Normal 3 2 2 3 2 2 2 12" xfId="14900"/>
    <cellStyle name="Normal 3 2 2 3 2 2 2 13" xfId="14901"/>
    <cellStyle name="Normal 3 2 2 3 2 2 2 14" xfId="14902"/>
    <cellStyle name="Normal 3 2 2 3 2 2 2 2" xfId="14903"/>
    <cellStyle name="Normal 3 2 2 3 2 2 2 2 10" xfId="14904"/>
    <cellStyle name="Normal 3 2 2 3 2 2 2 2 11" xfId="14905"/>
    <cellStyle name="Normal 3 2 2 3 2 2 2 2 12" xfId="14906"/>
    <cellStyle name="Normal 3 2 2 3 2 2 2 2 13" xfId="14907"/>
    <cellStyle name="Normal 3 2 2 3 2 2 2 2 2" xfId="14908"/>
    <cellStyle name="Normal 3 2 2 3 2 2 2 2 2 10" xfId="14909"/>
    <cellStyle name="Normal 3 2 2 3 2 2 2 2 2 11" xfId="14910"/>
    <cellStyle name="Normal 3 2 2 3 2 2 2 2 2 12" xfId="14911"/>
    <cellStyle name="Normal 3 2 2 3 2 2 2 2 2 2" xfId="14912"/>
    <cellStyle name="Normal 3 2 2 3 2 2 2 2 2 3" xfId="14913"/>
    <cellStyle name="Normal 3 2 2 3 2 2 2 2 2 4" xfId="14914"/>
    <cellStyle name="Normal 3 2 2 3 2 2 2 2 2 5" xfId="14915"/>
    <cellStyle name="Normal 3 2 2 3 2 2 2 2 2 6" xfId="14916"/>
    <cellStyle name="Normal 3 2 2 3 2 2 2 2 2 7" xfId="14917"/>
    <cellStyle name="Normal 3 2 2 3 2 2 2 2 2 8" xfId="14918"/>
    <cellStyle name="Normal 3 2 2 3 2 2 2 2 2 9" xfId="14919"/>
    <cellStyle name="Normal 3 2 2 3 2 2 2 2 3" xfId="14920"/>
    <cellStyle name="Normal 3 2 2 3 2 2 2 2 4" xfId="14921"/>
    <cellStyle name="Normal 3 2 2 3 2 2 2 2 5" xfId="14922"/>
    <cellStyle name="Normal 3 2 2 3 2 2 2 2 6" xfId="14923"/>
    <cellStyle name="Normal 3 2 2 3 2 2 2 2 7" xfId="14924"/>
    <cellStyle name="Normal 3 2 2 3 2 2 2 2 8" xfId="14925"/>
    <cellStyle name="Normal 3 2 2 3 2 2 2 2 9" xfId="14926"/>
    <cellStyle name="Normal 3 2 2 3 2 2 2 3" xfId="14927"/>
    <cellStyle name="Normal 3 2 2 3 2 2 2 3 10" xfId="14928"/>
    <cellStyle name="Normal 3 2 2 3 2 2 2 3 11" xfId="14929"/>
    <cellStyle name="Normal 3 2 2 3 2 2 2 3 12" xfId="14930"/>
    <cellStyle name="Normal 3 2 2 3 2 2 2 3 2" xfId="14931"/>
    <cellStyle name="Normal 3 2 2 3 2 2 2 3 3" xfId="14932"/>
    <cellStyle name="Normal 3 2 2 3 2 2 2 3 4" xfId="14933"/>
    <cellStyle name="Normal 3 2 2 3 2 2 2 3 5" xfId="14934"/>
    <cellStyle name="Normal 3 2 2 3 2 2 2 3 6" xfId="14935"/>
    <cellStyle name="Normal 3 2 2 3 2 2 2 3 7" xfId="14936"/>
    <cellStyle name="Normal 3 2 2 3 2 2 2 3 8" xfId="14937"/>
    <cellStyle name="Normal 3 2 2 3 2 2 2 3 9" xfId="14938"/>
    <cellStyle name="Normal 3 2 2 3 2 2 2 4" xfId="14939"/>
    <cellStyle name="Normal 3 2 2 3 2 2 2 5" xfId="14940"/>
    <cellStyle name="Normal 3 2 2 3 2 2 2 6" xfId="14941"/>
    <cellStyle name="Normal 3 2 2 3 2 2 2 7" xfId="14942"/>
    <cellStyle name="Normal 3 2 2 3 2 2 2 8" xfId="14943"/>
    <cellStyle name="Normal 3 2 2 3 2 2 2 9" xfId="14944"/>
    <cellStyle name="Normal 3 2 2 3 2 2 3" xfId="14945"/>
    <cellStyle name="Normal 3 2 2 3 2 2 3 10" xfId="14946"/>
    <cellStyle name="Normal 3 2 2 3 2 2 3 11" xfId="14947"/>
    <cellStyle name="Normal 3 2 2 3 2 2 3 12" xfId="14948"/>
    <cellStyle name="Normal 3 2 2 3 2 2 3 13" xfId="14949"/>
    <cellStyle name="Normal 3 2 2 3 2 2 3 14" xfId="14950"/>
    <cellStyle name="Normal 3 2 2 3 2 2 3 2" xfId="14951"/>
    <cellStyle name="Normal 3 2 2 3 2 2 3 2 10" xfId="14952"/>
    <cellStyle name="Normal 3 2 2 3 2 2 3 2 11" xfId="14953"/>
    <cellStyle name="Normal 3 2 2 3 2 2 3 2 12" xfId="14954"/>
    <cellStyle name="Normal 3 2 2 3 2 2 3 2 13" xfId="14955"/>
    <cellStyle name="Normal 3 2 2 3 2 2 3 2 2" xfId="14956"/>
    <cellStyle name="Normal 3 2 2 3 2 2 3 2 2 10" xfId="14957"/>
    <cellStyle name="Normal 3 2 2 3 2 2 3 2 2 11" xfId="14958"/>
    <cellStyle name="Normal 3 2 2 3 2 2 3 2 2 12" xfId="14959"/>
    <cellStyle name="Normal 3 2 2 3 2 2 3 2 2 2" xfId="14960"/>
    <cellStyle name="Normal 3 2 2 3 2 2 3 2 2 3" xfId="14961"/>
    <cellStyle name="Normal 3 2 2 3 2 2 3 2 2 4" xfId="14962"/>
    <cellStyle name="Normal 3 2 2 3 2 2 3 2 2 5" xfId="14963"/>
    <cellStyle name="Normal 3 2 2 3 2 2 3 2 2 6" xfId="14964"/>
    <cellStyle name="Normal 3 2 2 3 2 2 3 2 2 7" xfId="14965"/>
    <cellStyle name="Normal 3 2 2 3 2 2 3 2 2 8" xfId="14966"/>
    <cellStyle name="Normal 3 2 2 3 2 2 3 2 2 9" xfId="14967"/>
    <cellStyle name="Normal 3 2 2 3 2 2 3 2 3" xfId="14968"/>
    <cellStyle name="Normal 3 2 2 3 2 2 3 2 4" xfId="14969"/>
    <cellStyle name="Normal 3 2 2 3 2 2 3 2 5" xfId="14970"/>
    <cellStyle name="Normal 3 2 2 3 2 2 3 2 6" xfId="14971"/>
    <cellStyle name="Normal 3 2 2 3 2 2 3 2 7" xfId="14972"/>
    <cellStyle name="Normal 3 2 2 3 2 2 3 2 8" xfId="14973"/>
    <cellStyle name="Normal 3 2 2 3 2 2 3 2 9" xfId="14974"/>
    <cellStyle name="Normal 3 2 2 3 2 2 3 3" xfId="14975"/>
    <cellStyle name="Normal 3 2 2 3 2 2 3 3 10" xfId="14976"/>
    <cellStyle name="Normal 3 2 2 3 2 2 3 3 11" xfId="14977"/>
    <cellStyle name="Normal 3 2 2 3 2 2 3 3 12" xfId="14978"/>
    <cellStyle name="Normal 3 2 2 3 2 2 3 3 2" xfId="14979"/>
    <cellStyle name="Normal 3 2 2 3 2 2 3 3 3" xfId="14980"/>
    <cellStyle name="Normal 3 2 2 3 2 2 3 3 4" xfId="14981"/>
    <cellStyle name="Normal 3 2 2 3 2 2 3 3 5" xfId="14982"/>
    <cellStyle name="Normal 3 2 2 3 2 2 3 3 6" xfId="14983"/>
    <cellStyle name="Normal 3 2 2 3 2 2 3 3 7" xfId="14984"/>
    <cellStyle name="Normal 3 2 2 3 2 2 3 3 8" xfId="14985"/>
    <cellStyle name="Normal 3 2 2 3 2 2 3 3 9" xfId="14986"/>
    <cellStyle name="Normal 3 2 2 3 2 2 3 4" xfId="14987"/>
    <cellStyle name="Normal 3 2 2 3 2 2 3 5" xfId="14988"/>
    <cellStyle name="Normal 3 2 2 3 2 2 3 6" xfId="14989"/>
    <cellStyle name="Normal 3 2 2 3 2 2 3 7" xfId="14990"/>
    <cellStyle name="Normal 3 2 2 3 2 2 3 8" xfId="14991"/>
    <cellStyle name="Normal 3 2 2 3 2 2 3 9" xfId="14992"/>
    <cellStyle name="Normal 3 2 2 3 2 2 4" xfId="14993"/>
    <cellStyle name="Normal 3 2 2 3 2 2 4 10" xfId="14994"/>
    <cellStyle name="Normal 3 2 2 3 2 2 4 11" xfId="14995"/>
    <cellStyle name="Normal 3 2 2 3 2 2 4 12" xfId="14996"/>
    <cellStyle name="Normal 3 2 2 3 2 2 4 13" xfId="14997"/>
    <cellStyle name="Normal 3 2 2 3 2 2 4 2" xfId="14998"/>
    <cellStyle name="Normal 3 2 2 3 2 2 4 2 10" xfId="14999"/>
    <cellStyle name="Normal 3 2 2 3 2 2 4 2 11" xfId="15000"/>
    <cellStyle name="Normal 3 2 2 3 2 2 4 2 12" xfId="15001"/>
    <cellStyle name="Normal 3 2 2 3 2 2 4 2 2" xfId="15002"/>
    <cellStyle name="Normal 3 2 2 3 2 2 4 2 3" xfId="15003"/>
    <cellStyle name="Normal 3 2 2 3 2 2 4 2 4" xfId="15004"/>
    <cellStyle name="Normal 3 2 2 3 2 2 4 2 5" xfId="15005"/>
    <cellStyle name="Normal 3 2 2 3 2 2 4 2 6" xfId="15006"/>
    <cellStyle name="Normal 3 2 2 3 2 2 4 2 7" xfId="15007"/>
    <cellStyle name="Normal 3 2 2 3 2 2 4 2 8" xfId="15008"/>
    <cellStyle name="Normal 3 2 2 3 2 2 4 2 9" xfId="15009"/>
    <cellStyle name="Normal 3 2 2 3 2 2 4 3" xfId="15010"/>
    <cellStyle name="Normal 3 2 2 3 2 2 4 4" xfId="15011"/>
    <cellStyle name="Normal 3 2 2 3 2 2 4 5" xfId="15012"/>
    <cellStyle name="Normal 3 2 2 3 2 2 4 6" xfId="15013"/>
    <cellStyle name="Normal 3 2 2 3 2 2 4 7" xfId="15014"/>
    <cellStyle name="Normal 3 2 2 3 2 2 4 8" xfId="15015"/>
    <cellStyle name="Normal 3 2 2 3 2 2 4 9" xfId="15016"/>
    <cellStyle name="Normal 3 2 2 3 2 2 5" xfId="15017"/>
    <cellStyle name="Normal 3 2 2 3 2 2 5 10" xfId="15018"/>
    <cellStyle name="Normal 3 2 2 3 2 2 5 11" xfId="15019"/>
    <cellStyle name="Normal 3 2 2 3 2 2 5 12" xfId="15020"/>
    <cellStyle name="Normal 3 2 2 3 2 2 5 13" xfId="15021"/>
    <cellStyle name="Normal 3 2 2 3 2 2 5 2" xfId="15022"/>
    <cellStyle name="Normal 3 2 2 3 2 2 5 2 10" xfId="15023"/>
    <cellStyle name="Normal 3 2 2 3 2 2 5 2 11" xfId="15024"/>
    <cellStyle name="Normal 3 2 2 3 2 2 5 2 12" xfId="15025"/>
    <cellStyle name="Normal 3 2 2 3 2 2 5 2 2" xfId="15026"/>
    <cellStyle name="Normal 3 2 2 3 2 2 5 2 3" xfId="15027"/>
    <cellStyle name="Normal 3 2 2 3 2 2 5 2 4" xfId="15028"/>
    <cellStyle name="Normal 3 2 2 3 2 2 5 2 5" xfId="15029"/>
    <cellStyle name="Normal 3 2 2 3 2 2 5 2 6" xfId="15030"/>
    <cellStyle name="Normal 3 2 2 3 2 2 5 2 7" xfId="15031"/>
    <cellStyle name="Normal 3 2 2 3 2 2 5 2 8" xfId="15032"/>
    <cellStyle name="Normal 3 2 2 3 2 2 5 2 9" xfId="15033"/>
    <cellStyle name="Normal 3 2 2 3 2 2 5 3" xfId="15034"/>
    <cellStyle name="Normal 3 2 2 3 2 2 5 4" xfId="15035"/>
    <cellStyle name="Normal 3 2 2 3 2 2 5 5" xfId="15036"/>
    <cellStyle name="Normal 3 2 2 3 2 2 5 6" xfId="15037"/>
    <cellStyle name="Normal 3 2 2 3 2 2 5 7" xfId="15038"/>
    <cellStyle name="Normal 3 2 2 3 2 2 5 8" xfId="15039"/>
    <cellStyle name="Normal 3 2 2 3 2 2 5 9" xfId="15040"/>
    <cellStyle name="Normal 3 2 2 3 2 2 6" xfId="15041"/>
    <cellStyle name="Normal 3 2 2 3 2 2 6 10" xfId="15042"/>
    <cellStyle name="Normal 3 2 2 3 2 2 6 11" xfId="15043"/>
    <cellStyle name="Normal 3 2 2 3 2 2 6 12" xfId="15044"/>
    <cellStyle name="Normal 3 2 2 3 2 2 6 2" xfId="15045"/>
    <cellStyle name="Normal 3 2 2 3 2 2 6 3" xfId="15046"/>
    <cellStyle name="Normal 3 2 2 3 2 2 6 4" xfId="15047"/>
    <cellStyle name="Normal 3 2 2 3 2 2 6 5" xfId="15048"/>
    <cellStyle name="Normal 3 2 2 3 2 2 6 6" xfId="15049"/>
    <cellStyle name="Normal 3 2 2 3 2 2 6 7" xfId="15050"/>
    <cellStyle name="Normal 3 2 2 3 2 2 6 8" xfId="15051"/>
    <cellStyle name="Normal 3 2 2 3 2 2 6 9" xfId="15052"/>
    <cellStyle name="Normal 3 2 2 3 2 2 7" xfId="15053"/>
    <cellStyle name="Normal 3 2 2 3 2 2 8" xfId="15054"/>
    <cellStyle name="Normal 3 2 2 3 2 2 9" xfId="15055"/>
    <cellStyle name="Normal 3 2 2 3 2 20" xfId="15056"/>
    <cellStyle name="Normal 3 2 2 3 2 21" xfId="15057"/>
    <cellStyle name="Normal 3 2 2 3 2 22" xfId="15058"/>
    <cellStyle name="Normal 3 2 2 3 2 23" xfId="15059"/>
    <cellStyle name="Normal 3 2 2 3 2 24" xfId="15060"/>
    <cellStyle name="Normal 3 2 2 3 2 3" xfId="15061"/>
    <cellStyle name="Normal 3 2 2 3 2 3 10" xfId="15062"/>
    <cellStyle name="Normal 3 2 2 3 2 3 11" xfId="15063"/>
    <cellStyle name="Normal 3 2 2 3 2 3 12" xfId="15064"/>
    <cellStyle name="Normal 3 2 2 3 2 3 13" xfId="15065"/>
    <cellStyle name="Normal 3 2 2 3 2 3 14" xfId="15066"/>
    <cellStyle name="Normal 3 2 2 3 2 3 2" xfId="15067"/>
    <cellStyle name="Normal 3 2 2 3 2 3 2 10" xfId="15068"/>
    <cellStyle name="Normal 3 2 2 3 2 3 2 11" xfId="15069"/>
    <cellStyle name="Normal 3 2 2 3 2 3 2 12" xfId="15070"/>
    <cellStyle name="Normal 3 2 2 3 2 3 2 13" xfId="15071"/>
    <cellStyle name="Normal 3 2 2 3 2 3 2 2" xfId="15072"/>
    <cellStyle name="Normal 3 2 2 3 2 3 2 2 10" xfId="15073"/>
    <cellStyle name="Normal 3 2 2 3 2 3 2 2 11" xfId="15074"/>
    <cellStyle name="Normal 3 2 2 3 2 3 2 2 12" xfId="15075"/>
    <cellStyle name="Normal 3 2 2 3 2 3 2 2 2" xfId="15076"/>
    <cellStyle name="Normal 3 2 2 3 2 3 2 2 3" xfId="15077"/>
    <cellStyle name="Normal 3 2 2 3 2 3 2 2 4" xfId="15078"/>
    <cellStyle name="Normal 3 2 2 3 2 3 2 2 5" xfId="15079"/>
    <cellStyle name="Normal 3 2 2 3 2 3 2 2 6" xfId="15080"/>
    <cellStyle name="Normal 3 2 2 3 2 3 2 2 7" xfId="15081"/>
    <cellStyle name="Normal 3 2 2 3 2 3 2 2 8" xfId="15082"/>
    <cellStyle name="Normal 3 2 2 3 2 3 2 2 9" xfId="15083"/>
    <cellStyle name="Normal 3 2 2 3 2 3 2 3" xfId="15084"/>
    <cellStyle name="Normal 3 2 2 3 2 3 2 4" xfId="15085"/>
    <cellStyle name="Normal 3 2 2 3 2 3 2 5" xfId="15086"/>
    <cellStyle name="Normal 3 2 2 3 2 3 2 6" xfId="15087"/>
    <cellStyle name="Normal 3 2 2 3 2 3 2 7" xfId="15088"/>
    <cellStyle name="Normal 3 2 2 3 2 3 2 8" xfId="15089"/>
    <cellStyle name="Normal 3 2 2 3 2 3 2 9" xfId="15090"/>
    <cellStyle name="Normal 3 2 2 3 2 3 3" xfId="15091"/>
    <cellStyle name="Normal 3 2 2 3 2 3 3 10" xfId="15092"/>
    <cellStyle name="Normal 3 2 2 3 2 3 3 11" xfId="15093"/>
    <cellStyle name="Normal 3 2 2 3 2 3 3 12" xfId="15094"/>
    <cellStyle name="Normal 3 2 2 3 2 3 3 2" xfId="15095"/>
    <cellStyle name="Normal 3 2 2 3 2 3 3 3" xfId="15096"/>
    <cellStyle name="Normal 3 2 2 3 2 3 3 4" xfId="15097"/>
    <cellStyle name="Normal 3 2 2 3 2 3 3 5" xfId="15098"/>
    <cellStyle name="Normal 3 2 2 3 2 3 3 6" xfId="15099"/>
    <cellStyle name="Normal 3 2 2 3 2 3 3 7" xfId="15100"/>
    <cellStyle name="Normal 3 2 2 3 2 3 3 8" xfId="15101"/>
    <cellStyle name="Normal 3 2 2 3 2 3 3 9" xfId="15102"/>
    <cellStyle name="Normal 3 2 2 3 2 3 4" xfId="15103"/>
    <cellStyle name="Normal 3 2 2 3 2 3 5" xfId="15104"/>
    <cellStyle name="Normal 3 2 2 3 2 3 6" xfId="15105"/>
    <cellStyle name="Normal 3 2 2 3 2 3 7" xfId="15106"/>
    <cellStyle name="Normal 3 2 2 3 2 3 8" xfId="15107"/>
    <cellStyle name="Normal 3 2 2 3 2 3 9" xfId="15108"/>
    <cellStyle name="Normal 3 2 2 3 2 4" xfId="15109"/>
    <cellStyle name="Normal 3 2 2 3 2 4 10" xfId="15110"/>
    <cellStyle name="Normal 3 2 2 3 2 4 11" xfId="15111"/>
    <cellStyle name="Normal 3 2 2 3 2 4 12" xfId="15112"/>
    <cellStyle name="Normal 3 2 2 3 2 4 13" xfId="15113"/>
    <cellStyle name="Normal 3 2 2 3 2 4 14" xfId="15114"/>
    <cellStyle name="Normal 3 2 2 3 2 4 2" xfId="15115"/>
    <cellStyle name="Normal 3 2 2 3 2 4 2 10" xfId="15116"/>
    <cellStyle name="Normal 3 2 2 3 2 4 2 11" xfId="15117"/>
    <cellStyle name="Normal 3 2 2 3 2 4 2 12" xfId="15118"/>
    <cellStyle name="Normal 3 2 2 3 2 4 2 13" xfId="15119"/>
    <cellStyle name="Normal 3 2 2 3 2 4 2 2" xfId="15120"/>
    <cellStyle name="Normal 3 2 2 3 2 4 2 2 10" xfId="15121"/>
    <cellStyle name="Normal 3 2 2 3 2 4 2 2 11" xfId="15122"/>
    <cellStyle name="Normal 3 2 2 3 2 4 2 2 12" xfId="15123"/>
    <cellStyle name="Normal 3 2 2 3 2 4 2 2 2" xfId="15124"/>
    <cellStyle name="Normal 3 2 2 3 2 4 2 2 3" xfId="15125"/>
    <cellStyle name="Normal 3 2 2 3 2 4 2 2 4" xfId="15126"/>
    <cellStyle name="Normal 3 2 2 3 2 4 2 2 5" xfId="15127"/>
    <cellStyle name="Normal 3 2 2 3 2 4 2 2 6" xfId="15128"/>
    <cellStyle name="Normal 3 2 2 3 2 4 2 2 7" xfId="15129"/>
    <cellStyle name="Normal 3 2 2 3 2 4 2 2 8" xfId="15130"/>
    <cellStyle name="Normal 3 2 2 3 2 4 2 2 9" xfId="15131"/>
    <cellStyle name="Normal 3 2 2 3 2 4 2 3" xfId="15132"/>
    <cellStyle name="Normal 3 2 2 3 2 4 2 4" xfId="15133"/>
    <cellStyle name="Normal 3 2 2 3 2 4 2 5" xfId="15134"/>
    <cellStyle name="Normal 3 2 2 3 2 4 2 6" xfId="15135"/>
    <cellStyle name="Normal 3 2 2 3 2 4 2 7" xfId="15136"/>
    <cellStyle name="Normal 3 2 2 3 2 4 2 8" xfId="15137"/>
    <cellStyle name="Normal 3 2 2 3 2 4 2 9" xfId="15138"/>
    <cellStyle name="Normal 3 2 2 3 2 4 3" xfId="15139"/>
    <cellStyle name="Normal 3 2 2 3 2 4 3 10" xfId="15140"/>
    <cellStyle name="Normal 3 2 2 3 2 4 3 11" xfId="15141"/>
    <cellStyle name="Normal 3 2 2 3 2 4 3 12" xfId="15142"/>
    <cellStyle name="Normal 3 2 2 3 2 4 3 2" xfId="15143"/>
    <cellStyle name="Normal 3 2 2 3 2 4 3 3" xfId="15144"/>
    <cellStyle name="Normal 3 2 2 3 2 4 3 4" xfId="15145"/>
    <cellStyle name="Normal 3 2 2 3 2 4 3 5" xfId="15146"/>
    <cellStyle name="Normal 3 2 2 3 2 4 3 6" xfId="15147"/>
    <cellStyle name="Normal 3 2 2 3 2 4 3 7" xfId="15148"/>
    <cellStyle name="Normal 3 2 2 3 2 4 3 8" xfId="15149"/>
    <cellStyle name="Normal 3 2 2 3 2 4 3 9" xfId="15150"/>
    <cellStyle name="Normal 3 2 2 3 2 4 4" xfId="15151"/>
    <cellStyle name="Normal 3 2 2 3 2 4 5" xfId="15152"/>
    <cellStyle name="Normal 3 2 2 3 2 4 6" xfId="15153"/>
    <cellStyle name="Normal 3 2 2 3 2 4 7" xfId="15154"/>
    <cellStyle name="Normal 3 2 2 3 2 4 8" xfId="15155"/>
    <cellStyle name="Normal 3 2 2 3 2 4 9" xfId="15156"/>
    <cellStyle name="Normal 3 2 2 3 2 5" xfId="15157"/>
    <cellStyle name="Normal 3 2 2 3 2 5 10" xfId="15158"/>
    <cellStyle name="Normal 3 2 2 3 2 5 11" xfId="15159"/>
    <cellStyle name="Normal 3 2 2 3 2 5 12" xfId="15160"/>
    <cellStyle name="Normal 3 2 2 3 2 5 13" xfId="15161"/>
    <cellStyle name="Normal 3 2 2 3 2 5 14" xfId="15162"/>
    <cellStyle name="Normal 3 2 2 3 2 5 2" xfId="15163"/>
    <cellStyle name="Normal 3 2 2 3 2 5 2 10" xfId="15164"/>
    <cellStyle name="Normal 3 2 2 3 2 5 2 11" xfId="15165"/>
    <cellStyle name="Normal 3 2 2 3 2 5 2 12" xfId="15166"/>
    <cellStyle name="Normal 3 2 2 3 2 5 2 13" xfId="15167"/>
    <cellStyle name="Normal 3 2 2 3 2 5 2 2" xfId="15168"/>
    <cellStyle name="Normal 3 2 2 3 2 5 2 2 10" xfId="15169"/>
    <cellStyle name="Normal 3 2 2 3 2 5 2 2 11" xfId="15170"/>
    <cellStyle name="Normal 3 2 2 3 2 5 2 2 12" xfId="15171"/>
    <cellStyle name="Normal 3 2 2 3 2 5 2 2 2" xfId="15172"/>
    <cellStyle name="Normal 3 2 2 3 2 5 2 2 3" xfId="15173"/>
    <cellStyle name="Normal 3 2 2 3 2 5 2 2 4" xfId="15174"/>
    <cellStyle name="Normal 3 2 2 3 2 5 2 2 5" xfId="15175"/>
    <cellStyle name="Normal 3 2 2 3 2 5 2 2 6" xfId="15176"/>
    <cellStyle name="Normal 3 2 2 3 2 5 2 2 7" xfId="15177"/>
    <cellStyle name="Normal 3 2 2 3 2 5 2 2 8" xfId="15178"/>
    <cellStyle name="Normal 3 2 2 3 2 5 2 2 9" xfId="15179"/>
    <cellStyle name="Normal 3 2 2 3 2 5 2 3" xfId="15180"/>
    <cellStyle name="Normal 3 2 2 3 2 5 2 4" xfId="15181"/>
    <cellStyle name="Normal 3 2 2 3 2 5 2 5" xfId="15182"/>
    <cellStyle name="Normal 3 2 2 3 2 5 2 6" xfId="15183"/>
    <cellStyle name="Normal 3 2 2 3 2 5 2 7" xfId="15184"/>
    <cellStyle name="Normal 3 2 2 3 2 5 2 8" xfId="15185"/>
    <cellStyle name="Normal 3 2 2 3 2 5 2 9" xfId="15186"/>
    <cellStyle name="Normal 3 2 2 3 2 5 3" xfId="15187"/>
    <cellStyle name="Normal 3 2 2 3 2 5 3 10" xfId="15188"/>
    <cellStyle name="Normal 3 2 2 3 2 5 3 11" xfId="15189"/>
    <cellStyle name="Normal 3 2 2 3 2 5 3 12" xfId="15190"/>
    <cellStyle name="Normal 3 2 2 3 2 5 3 2" xfId="15191"/>
    <cellStyle name="Normal 3 2 2 3 2 5 3 3" xfId="15192"/>
    <cellStyle name="Normal 3 2 2 3 2 5 3 4" xfId="15193"/>
    <cellStyle name="Normal 3 2 2 3 2 5 3 5" xfId="15194"/>
    <cellStyle name="Normal 3 2 2 3 2 5 3 6" xfId="15195"/>
    <cellStyle name="Normal 3 2 2 3 2 5 3 7" xfId="15196"/>
    <cellStyle name="Normal 3 2 2 3 2 5 3 8" xfId="15197"/>
    <cellStyle name="Normal 3 2 2 3 2 5 3 9" xfId="15198"/>
    <cellStyle name="Normal 3 2 2 3 2 5 4" xfId="15199"/>
    <cellStyle name="Normal 3 2 2 3 2 5 5" xfId="15200"/>
    <cellStyle name="Normal 3 2 2 3 2 5 6" xfId="15201"/>
    <cellStyle name="Normal 3 2 2 3 2 5 7" xfId="15202"/>
    <cellStyle name="Normal 3 2 2 3 2 5 8" xfId="15203"/>
    <cellStyle name="Normal 3 2 2 3 2 5 9" xfId="15204"/>
    <cellStyle name="Normal 3 2 2 3 2 6" xfId="15205"/>
    <cellStyle name="Normal 3 2 2 3 2 6 10" xfId="15206"/>
    <cellStyle name="Normal 3 2 2 3 2 6 11" xfId="15207"/>
    <cellStyle name="Normal 3 2 2 3 2 6 12" xfId="15208"/>
    <cellStyle name="Normal 3 2 2 3 2 6 13" xfId="15209"/>
    <cellStyle name="Normal 3 2 2 3 2 6 14" xfId="15210"/>
    <cellStyle name="Normal 3 2 2 3 2 6 2" xfId="15211"/>
    <cellStyle name="Normal 3 2 2 3 2 6 2 10" xfId="15212"/>
    <cellStyle name="Normal 3 2 2 3 2 6 2 11" xfId="15213"/>
    <cellStyle name="Normal 3 2 2 3 2 6 2 12" xfId="15214"/>
    <cellStyle name="Normal 3 2 2 3 2 6 2 13" xfId="15215"/>
    <cellStyle name="Normal 3 2 2 3 2 6 2 2" xfId="15216"/>
    <cellStyle name="Normal 3 2 2 3 2 6 2 2 10" xfId="15217"/>
    <cellStyle name="Normal 3 2 2 3 2 6 2 2 11" xfId="15218"/>
    <cellStyle name="Normal 3 2 2 3 2 6 2 2 12" xfId="15219"/>
    <cellStyle name="Normal 3 2 2 3 2 6 2 2 2" xfId="15220"/>
    <cellStyle name="Normal 3 2 2 3 2 6 2 2 3" xfId="15221"/>
    <cellStyle name="Normal 3 2 2 3 2 6 2 2 4" xfId="15222"/>
    <cellStyle name="Normal 3 2 2 3 2 6 2 2 5" xfId="15223"/>
    <cellStyle name="Normal 3 2 2 3 2 6 2 2 6" xfId="15224"/>
    <cellStyle name="Normal 3 2 2 3 2 6 2 2 7" xfId="15225"/>
    <cellStyle name="Normal 3 2 2 3 2 6 2 2 8" xfId="15226"/>
    <cellStyle name="Normal 3 2 2 3 2 6 2 2 9" xfId="15227"/>
    <cellStyle name="Normal 3 2 2 3 2 6 2 3" xfId="15228"/>
    <cellStyle name="Normal 3 2 2 3 2 6 2 4" xfId="15229"/>
    <cellStyle name="Normal 3 2 2 3 2 6 2 5" xfId="15230"/>
    <cellStyle name="Normal 3 2 2 3 2 6 2 6" xfId="15231"/>
    <cellStyle name="Normal 3 2 2 3 2 6 2 7" xfId="15232"/>
    <cellStyle name="Normal 3 2 2 3 2 6 2 8" xfId="15233"/>
    <cellStyle name="Normal 3 2 2 3 2 6 2 9" xfId="15234"/>
    <cellStyle name="Normal 3 2 2 3 2 6 3" xfId="15235"/>
    <cellStyle name="Normal 3 2 2 3 2 6 3 10" xfId="15236"/>
    <cellStyle name="Normal 3 2 2 3 2 6 3 11" xfId="15237"/>
    <cellStyle name="Normal 3 2 2 3 2 6 3 12" xfId="15238"/>
    <cellStyle name="Normal 3 2 2 3 2 6 3 2" xfId="15239"/>
    <cellStyle name="Normal 3 2 2 3 2 6 3 3" xfId="15240"/>
    <cellStyle name="Normal 3 2 2 3 2 6 3 4" xfId="15241"/>
    <cellStyle name="Normal 3 2 2 3 2 6 3 5" xfId="15242"/>
    <cellStyle name="Normal 3 2 2 3 2 6 3 6" xfId="15243"/>
    <cellStyle name="Normal 3 2 2 3 2 6 3 7" xfId="15244"/>
    <cellStyle name="Normal 3 2 2 3 2 6 3 8" xfId="15245"/>
    <cellStyle name="Normal 3 2 2 3 2 6 3 9" xfId="15246"/>
    <cellStyle name="Normal 3 2 2 3 2 6 4" xfId="15247"/>
    <cellStyle name="Normal 3 2 2 3 2 6 5" xfId="15248"/>
    <cellStyle name="Normal 3 2 2 3 2 6 6" xfId="15249"/>
    <cellStyle name="Normal 3 2 2 3 2 6 7" xfId="15250"/>
    <cellStyle name="Normal 3 2 2 3 2 6 8" xfId="15251"/>
    <cellStyle name="Normal 3 2 2 3 2 6 9" xfId="15252"/>
    <cellStyle name="Normal 3 2 2 3 2 7" xfId="15253"/>
    <cellStyle name="Normal 3 2 2 3 2 7 10" xfId="15254"/>
    <cellStyle name="Normal 3 2 2 3 2 7 11" xfId="15255"/>
    <cellStyle name="Normal 3 2 2 3 2 7 12" xfId="15256"/>
    <cellStyle name="Normal 3 2 2 3 2 7 13" xfId="15257"/>
    <cellStyle name="Normal 3 2 2 3 2 7 14" xfId="15258"/>
    <cellStyle name="Normal 3 2 2 3 2 7 2" xfId="15259"/>
    <cellStyle name="Normal 3 2 2 3 2 7 2 10" xfId="15260"/>
    <cellStyle name="Normal 3 2 2 3 2 7 2 11" xfId="15261"/>
    <cellStyle name="Normal 3 2 2 3 2 7 2 12" xfId="15262"/>
    <cellStyle name="Normal 3 2 2 3 2 7 2 13" xfId="15263"/>
    <cellStyle name="Normal 3 2 2 3 2 7 2 2" xfId="15264"/>
    <cellStyle name="Normal 3 2 2 3 2 7 2 2 10" xfId="15265"/>
    <cellStyle name="Normal 3 2 2 3 2 7 2 2 11" xfId="15266"/>
    <cellStyle name="Normal 3 2 2 3 2 7 2 2 12" xfId="15267"/>
    <cellStyle name="Normal 3 2 2 3 2 7 2 2 2" xfId="15268"/>
    <cellStyle name="Normal 3 2 2 3 2 7 2 2 3" xfId="15269"/>
    <cellStyle name="Normal 3 2 2 3 2 7 2 2 4" xfId="15270"/>
    <cellStyle name="Normal 3 2 2 3 2 7 2 2 5" xfId="15271"/>
    <cellStyle name="Normal 3 2 2 3 2 7 2 2 6" xfId="15272"/>
    <cellStyle name="Normal 3 2 2 3 2 7 2 2 7" xfId="15273"/>
    <cellStyle name="Normal 3 2 2 3 2 7 2 2 8" xfId="15274"/>
    <cellStyle name="Normal 3 2 2 3 2 7 2 2 9" xfId="15275"/>
    <cellStyle name="Normal 3 2 2 3 2 7 2 3" xfId="15276"/>
    <cellStyle name="Normal 3 2 2 3 2 7 2 4" xfId="15277"/>
    <cellStyle name="Normal 3 2 2 3 2 7 2 5" xfId="15278"/>
    <cellStyle name="Normal 3 2 2 3 2 7 2 6" xfId="15279"/>
    <cellStyle name="Normal 3 2 2 3 2 7 2 7" xfId="15280"/>
    <cellStyle name="Normal 3 2 2 3 2 7 2 8" xfId="15281"/>
    <cellStyle name="Normal 3 2 2 3 2 7 2 9" xfId="15282"/>
    <cellStyle name="Normal 3 2 2 3 2 7 3" xfId="15283"/>
    <cellStyle name="Normal 3 2 2 3 2 7 3 10" xfId="15284"/>
    <cellStyle name="Normal 3 2 2 3 2 7 3 11" xfId="15285"/>
    <cellStyle name="Normal 3 2 2 3 2 7 3 12" xfId="15286"/>
    <cellStyle name="Normal 3 2 2 3 2 7 3 2" xfId="15287"/>
    <cellStyle name="Normal 3 2 2 3 2 7 3 3" xfId="15288"/>
    <cellStyle name="Normal 3 2 2 3 2 7 3 4" xfId="15289"/>
    <cellStyle name="Normal 3 2 2 3 2 7 3 5" xfId="15290"/>
    <cellStyle name="Normal 3 2 2 3 2 7 3 6" xfId="15291"/>
    <cellStyle name="Normal 3 2 2 3 2 7 3 7" xfId="15292"/>
    <cellStyle name="Normal 3 2 2 3 2 7 3 8" xfId="15293"/>
    <cellStyle name="Normal 3 2 2 3 2 7 3 9" xfId="15294"/>
    <cellStyle name="Normal 3 2 2 3 2 7 4" xfId="15295"/>
    <cellStyle name="Normal 3 2 2 3 2 7 5" xfId="15296"/>
    <cellStyle name="Normal 3 2 2 3 2 7 6" xfId="15297"/>
    <cellStyle name="Normal 3 2 2 3 2 7 7" xfId="15298"/>
    <cellStyle name="Normal 3 2 2 3 2 7 8" xfId="15299"/>
    <cellStyle name="Normal 3 2 2 3 2 7 9" xfId="15300"/>
    <cellStyle name="Normal 3 2 2 3 2 8" xfId="15301"/>
    <cellStyle name="Normal 3 2 2 3 2 8 10" xfId="15302"/>
    <cellStyle name="Normal 3 2 2 3 2 8 11" xfId="15303"/>
    <cellStyle name="Normal 3 2 2 3 2 8 12" xfId="15304"/>
    <cellStyle name="Normal 3 2 2 3 2 8 13" xfId="15305"/>
    <cellStyle name="Normal 3 2 2 3 2 8 14" xfId="15306"/>
    <cellStyle name="Normal 3 2 2 3 2 8 2" xfId="15307"/>
    <cellStyle name="Normal 3 2 2 3 2 8 2 10" xfId="15308"/>
    <cellStyle name="Normal 3 2 2 3 2 8 2 11" xfId="15309"/>
    <cellStyle name="Normal 3 2 2 3 2 8 2 12" xfId="15310"/>
    <cellStyle name="Normal 3 2 2 3 2 8 2 13" xfId="15311"/>
    <cellStyle name="Normal 3 2 2 3 2 8 2 2" xfId="15312"/>
    <cellStyle name="Normal 3 2 2 3 2 8 2 2 10" xfId="15313"/>
    <cellStyle name="Normal 3 2 2 3 2 8 2 2 11" xfId="15314"/>
    <cellStyle name="Normal 3 2 2 3 2 8 2 2 12" xfId="15315"/>
    <cellStyle name="Normal 3 2 2 3 2 8 2 2 2" xfId="15316"/>
    <cellStyle name="Normal 3 2 2 3 2 8 2 2 3" xfId="15317"/>
    <cellStyle name="Normal 3 2 2 3 2 8 2 2 4" xfId="15318"/>
    <cellStyle name="Normal 3 2 2 3 2 8 2 2 5" xfId="15319"/>
    <cellStyle name="Normal 3 2 2 3 2 8 2 2 6" xfId="15320"/>
    <cellStyle name="Normal 3 2 2 3 2 8 2 2 7" xfId="15321"/>
    <cellStyle name="Normal 3 2 2 3 2 8 2 2 8" xfId="15322"/>
    <cellStyle name="Normal 3 2 2 3 2 8 2 2 9" xfId="15323"/>
    <cellStyle name="Normal 3 2 2 3 2 8 2 3" xfId="15324"/>
    <cellStyle name="Normal 3 2 2 3 2 8 2 4" xfId="15325"/>
    <cellStyle name="Normal 3 2 2 3 2 8 2 5" xfId="15326"/>
    <cellStyle name="Normal 3 2 2 3 2 8 2 6" xfId="15327"/>
    <cellStyle name="Normal 3 2 2 3 2 8 2 7" xfId="15328"/>
    <cellStyle name="Normal 3 2 2 3 2 8 2 8" xfId="15329"/>
    <cellStyle name="Normal 3 2 2 3 2 8 2 9" xfId="15330"/>
    <cellStyle name="Normal 3 2 2 3 2 8 3" xfId="15331"/>
    <cellStyle name="Normal 3 2 2 3 2 8 3 10" xfId="15332"/>
    <cellStyle name="Normal 3 2 2 3 2 8 3 11" xfId="15333"/>
    <cellStyle name="Normal 3 2 2 3 2 8 3 12" xfId="15334"/>
    <cellStyle name="Normal 3 2 2 3 2 8 3 2" xfId="15335"/>
    <cellStyle name="Normal 3 2 2 3 2 8 3 3" xfId="15336"/>
    <cellStyle name="Normal 3 2 2 3 2 8 3 4" xfId="15337"/>
    <cellStyle name="Normal 3 2 2 3 2 8 3 5" xfId="15338"/>
    <cellStyle name="Normal 3 2 2 3 2 8 3 6" xfId="15339"/>
    <cellStyle name="Normal 3 2 2 3 2 8 3 7" xfId="15340"/>
    <cellStyle name="Normal 3 2 2 3 2 8 3 8" xfId="15341"/>
    <cellStyle name="Normal 3 2 2 3 2 8 3 9" xfId="15342"/>
    <cellStyle name="Normal 3 2 2 3 2 8 4" xfId="15343"/>
    <cellStyle name="Normal 3 2 2 3 2 8 5" xfId="15344"/>
    <cellStyle name="Normal 3 2 2 3 2 8 6" xfId="15345"/>
    <cellStyle name="Normal 3 2 2 3 2 8 7" xfId="15346"/>
    <cellStyle name="Normal 3 2 2 3 2 8 8" xfId="15347"/>
    <cellStyle name="Normal 3 2 2 3 2 8 9" xfId="15348"/>
    <cellStyle name="Normal 3 2 2 3 2 9" xfId="15349"/>
    <cellStyle name="Normal 3 2 2 3 2 9 10" xfId="15350"/>
    <cellStyle name="Normal 3 2 2 3 2 9 11" xfId="15351"/>
    <cellStyle name="Normal 3 2 2 3 2 9 12" xfId="15352"/>
    <cellStyle name="Normal 3 2 2 3 2 9 13" xfId="15353"/>
    <cellStyle name="Normal 3 2 2 3 2 9 14" xfId="15354"/>
    <cellStyle name="Normal 3 2 2 3 2 9 2" xfId="15355"/>
    <cellStyle name="Normal 3 2 2 3 2 9 2 10" xfId="15356"/>
    <cellStyle name="Normal 3 2 2 3 2 9 2 11" xfId="15357"/>
    <cellStyle name="Normal 3 2 2 3 2 9 2 12" xfId="15358"/>
    <cellStyle name="Normal 3 2 2 3 2 9 2 13" xfId="15359"/>
    <cellStyle name="Normal 3 2 2 3 2 9 2 2" xfId="15360"/>
    <cellStyle name="Normal 3 2 2 3 2 9 2 2 10" xfId="15361"/>
    <cellStyle name="Normal 3 2 2 3 2 9 2 2 11" xfId="15362"/>
    <cellStyle name="Normal 3 2 2 3 2 9 2 2 12" xfId="15363"/>
    <cellStyle name="Normal 3 2 2 3 2 9 2 2 2" xfId="15364"/>
    <cellStyle name="Normal 3 2 2 3 2 9 2 2 3" xfId="15365"/>
    <cellStyle name="Normal 3 2 2 3 2 9 2 2 4" xfId="15366"/>
    <cellStyle name="Normal 3 2 2 3 2 9 2 2 5" xfId="15367"/>
    <cellStyle name="Normal 3 2 2 3 2 9 2 2 6" xfId="15368"/>
    <cellStyle name="Normal 3 2 2 3 2 9 2 2 7" xfId="15369"/>
    <cellStyle name="Normal 3 2 2 3 2 9 2 2 8" xfId="15370"/>
    <cellStyle name="Normal 3 2 2 3 2 9 2 2 9" xfId="15371"/>
    <cellStyle name="Normal 3 2 2 3 2 9 2 3" xfId="15372"/>
    <cellStyle name="Normal 3 2 2 3 2 9 2 4" xfId="15373"/>
    <cellStyle name="Normal 3 2 2 3 2 9 2 5" xfId="15374"/>
    <cellStyle name="Normal 3 2 2 3 2 9 2 6" xfId="15375"/>
    <cellStyle name="Normal 3 2 2 3 2 9 2 7" xfId="15376"/>
    <cellStyle name="Normal 3 2 2 3 2 9 2 8" xfId="15377"/>
    <cellStyle name="Normal 3 2 2 3 2 9 2 9" xfId="15378"/>
    <cellStyle name="Normal 3 2 2 3 2 9 3" xfId="15379"/>
    <cellStyle name="Normal 3 2 2 3 2 9 3 10" xfId="15380"/>
    <cellStyle name="Normal 3 2 2 3 2 9 3 11" xfId="15381"/>
    <cellStyle name="Normal 3 2 2 3 2 9 3 12" xfId="15382"/>
    <cellStyle name="Normal 3 2 2 3 2 9 3 2" xfId="15383"/>
    <cellStyle name="Normal 3 2 2 3 2 9 3 3" xfId="15384"/>
    <cellStyle name="Normal 3 2 2 3 2 9 3 4" xfId="15385"/>
    <cellStyle name="Normal 3 2 2 3 2 9 3 5" xfId="15386"/>
    <cellStyle name="Normal 3 2 2 3 2 9 3 6" xfId="15387"/>
    <cellStyle name="Normal 3 2 2 3 2 9 3 7" xfId="15388"/>
    <cellStyle name="Normal 3 2 2 3 2 9 3 8" xfId="15389"/>
    <cellStyle name="Normal 3 2 2 3 2 9 3 9" xfId="15390"/>
    <cellStyle name="Normal 3 2 2 3 2 9 4" xfId="15391"/>
    <cellStyle name="Normal 3 2 2 3 2 9 5" xfId="15392"/>
    <cellStyle name="Normal 3 2 2 3 2 9 6" xfId="15393"/>
    <cellStyle name="Normal 3 2 2 3 2 9 7" xfId="15394"/>
    <cellStyle name="Normal 3 2 2 3 2 9 8" xfId="15395"/>
    <cellStyle name="Normal 3 2 2 3 2 9 9" xfId="15396"/>
    <cellStyle name="Normal 3 2 2 3 20" xfId="15397"/>
    <cellStyle name="Normal 3 2 2 3 21" xfId="15398"/>
    <cellStyle name="Normal 3 2 2 3 22" xfId="15399"/>
    <cellStyle name="Normal 3 2 2 3 23" xfId="15400"/>
    <cellStyle name="Normal 3 2 2 3 24" xfId="15401"/>
    <cellStyle name="Normal 3 2 2 3 25" xfId="15402"/>
    <cellStyle name="Normal 3 2 2 3 26" xfId="15403"/>
    <cellStyle name="Normal 3 2 2 3 27" xfId="15404"/>
    <cellStyle name="Normal 3 2 2 3 3" xfId="15405"/>
    <cellStyle name="Normal 3 2 2 3 3 10" xfId="15406"/>
    <cellStyle name="Normal 3 2 2 3 3 10 10" xfId="15407"/>
    <cellStyle name="Normal 3 2 2 3 3 10 11" xfId="15408"/>
    <cellStyle name="Normal 3 2 2 3 3 10 12" xfId="15409"/>
    <cellStyle name="Normal 3 2 2 3 3 10 13" xfId="15410"/>
    <cellStyle name="Normal 3 2 2 3 3 10 2" xfId="15411"/>
    <cellStyle name="Normal 3 2 2 3 3 10 2 10" xfId="15412"/>
    <cellStyle name="Normal 3 2 2 3 3 10 2 11" xfId="15413"/>
    <cellStyle name="Normal 3 2 2 3 3 10 2 12" xfId="15414"/>
    <cellStyle name="Normal 3 2 2 3 3 10 2 2" xfId="15415"/>
    <cellStyle name="Normal 3 2 2 3 3 10 2 3" xfId="15416"/>
    <cellStyle name="Normal 3 2 2 3 3 10 2 4" xfId="15417"/>
    <cellStyle name="Normal 3 2 2 3 3 10 2 5" xfId="15418"/>
    <cellStyle name="Normal 3 2 2 3 3 10 2 6" xfId="15419"/>
    <cellStyle name="Normal 3 2 2 3 3 10 2 7" xfId="15420"/>
    <cellStyle name="Normal 3 2 2 3 3 10 2 8" xfId="15421"/>
    <cellStyle name="Normal 3 2 2 3 3 10 2 9" xfId="15422"/>
    <cellStyle name="Normal 3 2 2 3 3 10 3" xfId="15423"/>
    <cellStyle name="Normal 3 2 2 3 3 10 4" xfId="15424"/>
    <cellStyle name="Normal 3 2 2 3 3 10 5" xfId="15425"/>
    <cellStyle name="Normal 3 2 2 3 3 10 6" xfId="15426"/>
    <cellStyle name="Normal 3 2 2 3 3 10 7" xfId="15427"/>
    <cellStyle name="Normal 3 2 2 3 3 10 8" xfId="15428"/>
    <cellStyle name="Normal 3 2 2 3 3 10 9" xfId="15429"/>
    <cellStyle name="Normal 3 2 2 3 3 11" xfId="15430"/>
    <cellStyle name="Normal 3 2 2 3 3 11 10" xfId="15431"/>
    <cellStyle name="Normal 3 2 2 3 3 11 11" xfId="15432"/>
    <cellStyle name="Normal 3 2 2 3 3 11 12" xfId="15433"/>
    <cellStyle name="Normal 3 2 2 3 3 11 13" xfId="15434"/>
    <cellStyle name="Normal 3 2 2 3 3 11 2" xfId="15435"/>
    <cellStyle name="Normal 3 2 2 3 3 11 2 10" xfId="15436"/>
    <cellStyle name="Normal 3 2 2 3 3 11 2 11" xfId="15437"/>
    <cellStyle name="Normal 3 2 2 3 3 11 2 12" xfId="15438"/>
    <cellStyle name="Normal 3 2 2 3 3 11 2 2" xfId="15439"/>
    <cellStyle name="Normal 3 2 2 3 3 11 2 3" xfId="15440"/>
    <cellStyle name="Normal 3 2 2 3 3 11 2 4" xfId="15441"/>
    <cellStyle name="Normal 3 2 2 3 3 11 2 5" xfId="15442"/>
    <cellStyle name="Normal 3 2 2 3 3 11 2 6" xfId="15443"/>
    <cellStyle name="Normal 3 2 2 3 3 11 2 7" xfId="15444"/>
    <cellStyle name="Normal 3 2 2 3 3 11 2 8" xfId="15445"/>
    <cellStyle name="Normal 3 2 2 3 3 11 2 9" xfId="15446"/>
    <cellStyle name="Normal 3 2 2 3 3 11 3" xfId="15447"/>
    <cellStyle name="Normal 3 2 2 3 3 11 4" xfId="15448"/>
    <cellStyle name="Normal 3 2 2 3 3 11 5" xfId="15449"/>
    <cellStyle name="Normal 3 2 2 3 3 11 6" xfId="15450"/>
    <cellStyle name="Normal 3 2 2 3 3 11 7" xfId="15451"/>
    <cellStyle name="Normal 3 2 2 3 3 11 8" xfId="15452"/>
    <cellStyle name="Normal 3 2 2 3 3 11 9" xfId="15453"/>
    <cellStyle name="Normal 3 2 2 3 3 12" xfId="15454"/>
    <cellStyle name="Normal 3 2 2 3 3 12 10" xfId="15455"/>
    <cellStyle name="Normal 3 2 2 3 3 12 11" xfId="15456"/>
    <cellStyle name="Normal 3 2 2 3 3 12 12" xfId="15457"/>
    <cellStyle name="Normal 3 2 2 3 3 12 2" xfId="15458"/>
    <cellStyle name="Normal 3 2 2 3 3 12 3" xfId="15459"/>
    <cellStyle name="Normal 3 2 2 3 3 12 4" xfId="15460"/>
    <cellStyle name="Normal 3 2 2 3 3 12 5" xfId="15461"/>
    <cellStyle name="Normal 3 2 2 3 3 12 6" xfId="15462"/>
    <cellStyle name="Normal 3 2 2 3 3 12 7" xfId="15463"/>
    <cellStyle name="Normal 3 2 2 3 3 12 8" xfId="15464"/>
    <cellStyle name="Normal 3 2 2 3 3 12 9" xfId="15465"/>
    <cellStyle name="Normal 3 2 2 3 3 13" xfId="15466"/>
    <cellStyle name="Normal 3 2 2 3 3 14" xfId="15467"/>
    <cellStyle name="Normal 3 2 2 3 3 15" xfId="15468"/>
    <cellStyle name="Normal 3 2 2 3 3 16" xfId="15469"/>
    <cellStyle name="Normal 3 2 2 3 3 17" xfId="15470"/>
    <cellStyle name="Normal 3 2 2 3 3 18" xfId="15471"/>
    <cellStyle name="Normal 3 2 2 3 3 19" xfId="15472"/>
    <cellStyle name="Normal 3 2 2 3 3 2" xfId="15473"/>
    <cellStyle name="Normal 3 2 2 3 3 2 10" xfId="15474"/>
    <cellStyle name="Normal 3 2 2 3 3 2 11" xfId="15475"/>
    <cellStyle name="Normal 3 2 2 3 3 2 12" xfId="15476"/>
    <cellStyle name="Normal 3 2 2 3 3 2 13" xfId="15477"/>
    <cellStyle name="Normal 3 2 2 3 3 2 14" xfId="15478"/>
    <cellStyle name="Normal 3 2 2 3 3 2 15" xfId="15479"/>
    <cellStyle name="Normal 3 2 2 3 3 2 16" xfId="15480"/>
    <cellStyle name="Normal 3 2 2 3 3 2 17" xfId="15481"/>
    <cellStyle name="Normal 3 2 2 3 3 2 2" xfId="15482"/>
    <cellStyle name="Normal 3 2 2 3 3 2 2 10" xfId="15483"/>
    <cellStyle name="Normal 3 2 2 3 3 2 2 11" xfId="15484"/>
    <cellStyle name="Normal 3 2 2 3 3 2 2 12" xfId="15485"/>
    <cellStyle name="Normal 3 2 2 3 3 2 2 13" xfId="15486"/>
    <cellStyle name="Normal 3 2 2 3 3 2 2 14" xfId="15487"/>
    <cellStyle name="Normal 3 2 2 3 3 2 2 2" xfId="15488"/>
    <cellStyle name="Normal 3 2 2 3 3 2 2 2 10" xfId="15489"/>
    <cellStyle name="Normal 3 2 2 3 3 2 2 2 11" xfId="15490"/>
    <cellStyle name="Normal 3 2 2 3 3 2 2 2 12" xfId="15491"/>
    <cellStyle name="Normal 3 2 2 3 3 2 2 2 13" xfId="15492"/>
    <cellStyle name="Normal 3 2 2 3 3 2 2 2 2" xfId="15493"/>
    <cellStyle name="Normal 3 2 2 3 3 2 2 2 2 10" xfId="15494"/>
    <cellStyle name="Normal 3 2 2 3 3 2 2 2 2 11" xfId="15495"/>
    <cellStyle name="Normal 3 2 2 3 3 2 2 2 2 12" xfId="15496"/>
    <cellStyle name="Normal 3 2 2 3 3 2 2 2 2 2" xfId="15497"/>
    <cellStyle name="Normal 3 2 2 3 3 2 2 2 2 3" xfId="15498"/>
    <cellStyle name="Normal 3 2 2 3 3 2 2 2 2 4" xfId="15499"/>
    <cellStyle name="Normal 3 2 2 3 3 2 2 2 2 5" xfId="15500"/>
    <cellStyle name="Normal 3 2 2 3 3 2 2 2 2 6" xfId="15501"/>
    <cellStyle name="Normal 3 2 2 3 3 2 2 2 2 7" xfId="15502"/>
    <cellStyle name="Normal 3 2 2 3 3 2 2 2 2 8" xfId="15503"/>
    <cellStyle name="Normal 3 2 2 3 3 2 2 2 2 9" xfId="15504"/>
    <cellStyle name="Normal 3 2 2 3 3 2 2 2 3" xfId="15505"/>
    <cellStyle name="Normal 3 2 2 3 3 2 2 2 4" xfId="15506"/>
    <cellStyle name="Normal 3 2 2 3 3 2 2 2 5" xfId="15507"/>
    <cellStyle name="Normal 3 2 2 3 3 2 2 2 6" xfId="15508"/>
    <cellStyle name="Normal 3 2 2 3 3 2 2 2 7" xfId="15509"/>
    <cellStyle name="Normal 3 2 2 3 3 2 2 2 8" xfId="15510"/>
    <cellStyle name="Normal 3 2 2 3 3 2 2 2 9" xfId="15511"/>
    <cellStyle name="Normal 3 2 2 3 3 2 2 3" xfId="15512"/>
    <cellStyle name="Normal 3 2 2 3 3 2 2 3 10" xfId="15513"/>
    <cellStyle name="Normal 3 2 2 3 3 2 2 3 11" xfId="15514"/>
    <cellStyle name="Normal 3 2 2 3 3 2 2 3 12" xfId="15515"/>
    <cellStyle name="Normal 3 2 2 3 3 2 2 3 2" xfId="15516"/>
    <cellStyle name="Normal 3 2 2 3 3 2 2 3 3" xfId="15517"/>
    <cellStyle name="Normal 3 2 2 3 3 2 2 3 4" xfId="15518"/>
    <cellStyle name="Normal 3 2 2 3 3 2 2 3 5" xfId="15519"/>
    <cellStyle name="Normal 3 2 2 3 3 2 2 3 6" xfId="15520"/>
    <cellStyle name="Normal 3 2 2 3 3 2 2 3 7" xfId="15521"/>
    <cellStyle name="Normal 3 2 2 3 3 2 2 3 8" xfId="15522"/>
    <cellStyle name="Normal 3 2 2 3 3 2 2 3 9" xfId="15523"/>
    <cellStyle name="Normal 3 2 2 3 3 2 2 4" xfId="15524"/>
    <cellStyle name="Normal 3 2 2 3 3 2 2 5" xfId="15525"/>
    <cellStyle name="Normal 3 2 2 3 3 2 2 6" xfId="15526"/>
    <cellStyle name="Normal 3 2 2 3 3 2 2 7" xfId="15527"/>
    <cellStyle name="Normal 3 2 2 3 3 2 2 8" xfId="15528"/>
    <cellStyle name="Normal 3 2 2 3 3 2 2 9" xfId="15529"/>
    <cellStyle name="Normal 3 2 2 3 3 2 3" xfId="15530"/>
    <cellStyle name="Normal 3 2 2 3 3 2 3 10" xfId="15531"/>
    <cellStyle name="Normal 3 2 2 3 3 2 3 11" xfId="15532"/>
    <cellStyle name="Normal 3 2 2 3 3 2 3 12" xfId="15533"/>
    <cellStyle name="Normal 3 2 2 3 3 2 3 13" xfId="15534"/>
    <cellStyle name="Normal 3 2 2 3 3 2 3 14" xfId="15535"/>
    <cellStyle name="Normal 3 2 2 3 3 2 3 2" xfId="15536"/>
    <cellStyle name="Normal 3 2 2 3 3 2 3 2 10" xfId="15537"/>
    <cellStyle name="Normal 3 2 2 3 3 2 3 2 11" xfId="15538"/>
    <cellStyle name="Normal 3 2 2 3 3 2 3 2 12" xfId="15539"/>
    <cellStyle name="Normal 3 2 2 3 3 2 3 2 13" xfId="15540"/>
    <cellStyle name="Normal 3 2 2 3 3 2 3 2 2" xfId="15541"/>
    <cellStyle name="Normal 3 2 2 3 3 2 3 2 2 10" xfId="15542"/>
    <cellStyle name="Normal 3 2 2 3 3 2 3 2 2 11" xfId="15543"/>
    <cellStyle name="Normal 3 2 2 3 3 2 3 2 2 12" xfId="15544"/>
    <cellStyle name="Normal 3 2 2 3 3 2 3 2 2 2" xfId="15545"/>
    <cellStyle name="Normal 3 2 2 3 3 2 3 2 2 3" xfId="15546"/>
    <cellStyle name="Normal 3 2 2 3 3 2 3 2 2 4" xfId="15547"/>
    <cellStyle name="Normal 3 2 2 3 3 2 3 2 2 5" xfId="15548"/>
    <cellStyle name="Normal 3 2 2 3 3 2 3 2 2 6" xfId="15549"/>
    <cellStyle name="Normal 3 2 2 3 3 2 3 2 2 7" xfId="15550"/>
    <cellStyle name="Normal 3 2 2 3 3 2 3 2 2 8" xfId="15551"/>
    <cellStyle name="Normal 3 2 2 3 3 2 3 2 2 9" xfId="15552"/>
    <cellStyle name="Normal 3 2 2 3 3 2 3 2 3" xfId="15553"/>
    <cellStyle name="Normal 3 2 2 3 3 2 3 2 4" xfId="15554"/>
    <cellStyle name="Normal 3 2 2 3 3 2 3 2 5" xfId="15555"/>
    <cellStyle name="Normal 3 2 2 3 3 2 3 2 6" xfId="15556"/>
    <cellStyle name="Normal 3 2 2 3 3 2 3 2 7" xfId="15557"/>
    <cellStyle name="Normal 3 2 2 3 3 2 3 2 8" xfId="15558"/>
    <cellStyle name="Normal 3 2 2 3 3 2 3 2 9" xfId="15559"/>
    <cellStyle name="Normal 3 2 2 3 3 2 3 3" xfId="15560"/>
    <cellStyle name="Normal 3 2 2 3 3 2 3 3 10" xfId="15561"/>
    <cellStyle name="Normal 3 2 2 3 3 2 3 3 11" xfId="15562"/>
    <cellStyle name="Normal 3 2 2 3 3 2 3 3 12" xfId="15563"/>
    <cellStyle name="Normal 3 2 2 3 3 2 3 3 2" xfId="15564"/>
    <cellStyle name="Normal 3 2 2 3 3 2 3 3 3" xfId="15565"/>
    <cellStyle name="Normal 3 2 2 3 3 2 3 3 4" xfId="15566"/>
    <cellStyle name="Normal 3 2 2 3 3 2 3 3 5" xfId="15567"/>
    <cellStyle name="Normal 3 2 2 3 3 2 3 3 6" xfId="15568"/>
    <cellStyle name="Normal 3 2 2 3 3 2 3 3 7" xfId="15569"/>
    <cellStyle name="Normal 3 2 2 3 3 2 3 3 8" xfId="15570"/>
    <cellStyle name="Normal 3 2 2 3 3 2 3 3 9" xfId="15571"/>
    <cellStyle name="Normal 3 2 2 3 3 2 3 4" xfId="15572"/>
    <cellStyle name="Normal 3 2 2 3 3 2 3 5" xfId="15573"/>
    <cellStyle name="Normal 3 2 2 3 3 2 3 6" xfId="15574"/>
    <cellStyle name="Normal 3 2 2 3 3 2 3 7" xfId="15575"/>
    <cellStyle name="Normal 3 2 2 3 3 2 3 8" xfId="15576"/>
    <cellStyle name="Normal 3 2 2 3 3 2 3 9" xfId="15577"/>
    <cellStyle name="Normal 3 2 2 3 3 2 4" xfId="15578"/>
    <cellStyle name="Normal 3 2 2 3 3 2 4 10" xfId="15579"/>
    <cellStyle name="Normal 3 2 2 3 3 2 4 11" xfId="15580"/>
    <cellStyle name="Normal 3 2 2 3 3 2 4 12" xfId="15581"/>
    <cellStyle name="Normal 3 2 2 3 3 2 4 13" xfId="15582"/>
    <cellStyle name="Normal 3 2 2 3 3 2 4 2" xfId="15583"/>
    <cellStyle name="Normal 3 2 2 3 3 2 4 2 10" xfId="15584"/>
    <cellStyle name="Normal 3 2 2 3 3 2 4 2 11" xfId="15585"/>
    <cellStyle name="Normal 3 2 2 3 3 2 4 2 12" xfId="15586"/>
    <cellStyle name="Normal 3 2 2 3 3 2 4 2 2" xfId="15587"/>
    <cellStyle name="Normal 3 2 2 3 3 2 4 2 3" xfId="15588"/>
    <cellStyle name="Normal 3 2 2 3 3 2 4 2 4" xfId="15589"/>
    <cellStyle name="Normal 3 2 2 3 3 2 4 2 5" xfId="15590"/>
    <cellStyle name="Normal 3 2 2 3 3 2 4 2 6" xfId="15591"/>
    <cellStyle name="Normal 3 2 2 3 3 2 4 2 7" xfId="15592"/>
    <cellStyle name="Normal 3 2 2 3 3 2 4 2 8" xfId="15593"/>
    <cellStyle name="Normal 3 2 2 3 3 2 4 2 9" xfId="15594"/>
    <cellStyle name="Normal 3 2 2 3 3 2 4 3" xfId="15595"/>
    <cellStyle name="Normal 3 2 2 3 3 2 4 4" xfId="15596"/>
    <cellStyle name="Normal 3 2 2 3 3 2 4 5" xfId="15597"/>
    <cellStyle name="Normal 3 2 2 3 3 2 4 6" xfId="15598"/>
    <cellStyle name="Normal 3 2 2 3 3 2 4 7" xfId="15599"/>
    <cellStyle name="Normal 3 2 2 3 3 2 4 8" xfId="15600"/>
    <cellStyle name="Normal 3 2 2 3 3 2 4 9" xfId="15601"/>
    <cellStyle name="Normal 3 2 2 3 3 2 5" xfId="15602"/>
    <cellStyle name="Normal 3 2 2 3 3 2 5 10" xfId="15603"/>
    <cellStyle name="Normal 3 2 2 3 3 2 5 11" xfId="15604"/>
    <cellStyle name="Normal 3 2 2 3 3 2 5 12" xfId="15605"/>
    <cellStyle name="Normal 3 2 2 3 3 2 5 13" xfId="15606"/>
    <cellStyle name="Normal 3 2 2 3 3 2 5 2" xfId="15607"/>
    <cellStyle name="Normal 3 2 2 3 3 2 5 2 10" xfId="15608"/>
    <cellStyle name="Normal 3 2 2 3 3 2 5 2 11" xfId="15609"/>
    <cellStyle name="Normal 3 2 2 3 3 2 5 2 12" xfId="15610"/>
    <cellStyle name="Normal 3 2 2 3 3 2 5 2 2" xfId="15611"/>
    <cellStyle name="Normal 3 2 2 3 3 2 5 2 3" xfId="15612"/>
    <cellStyle name="Normal 3 2 2 3 3 2 5 2 4" xfId="15613"/>
    <cellStyle name="Normal 3 2 2 3 3 2 5 2 5" xfId="15614"/>
    <cellStyle name="Normal 3 2 2 3 3 2 5 2 6" xfId="15615"/>
    <cellStyle name="Normal 3 2 2 3 3 2 5 2 7" xfId="15616"/>
    <cellStyle name="Normal 3 2 2 3 3 2 5 2 8" xfId="15617"/>
    <cellStyle name="Normal 3 2 2 3 3 2 5 2 9" xfId="15618"/>
    <cellStyle name="Normal 3 2 2 3 3 2 5 3" xfId="15619"/>
    <cellStyle name="Normal 3 2 2 3 3 2 5 4" xfId="15620"/>
    <cellStyle name="Normal 3 2 2 3 3 2 5 5" xfId="15621"/>
    <cellStyle name="Normal 3 2 2 3 3 2 5 6" xfId="15622"/>
    <cellStyle name="Normal 3 2 2 3 3 2 5 7" xfId="15623"/>
    <cellStyle name="Normal 3 2 2 3 3 2 5 8" xfId="15624"/>
    <cellStyle name="Normal 3 2 2 3 3 2 5 9" xfId="15625"/>
    <cellStyle name="Normal 3 2 2 3 3 2 6" xfId="15626"/>
    <cellStyle name="Normal 3 2 2 3 3 2 6 10" xfId="15627"/>
    <cellStyle name="Normal 3 2 2 3 3 2 6 11" xfId="15628"/>
    <cellStyle name="Normal 3 2 2 3 3 2 6 12" xfId="15629"/>
    <cellStyle name="Normal 3 2 2 3 3 2 6 2" xfId="15630"/>
    <cellStyle name="Normal 3 2 2 3 3 2 6 3" xfId="15631"/>
    <cellStyle name="Normal 3 2 2 3 3 2 6 4" xfId="15632"/>
    <cellStyle name="Normal 3 2 2 3 3 2 6 5" xfId="15633"/>
    <cellStyle name="Normal 3 2 2 3 3 2 6 6" xfId="15634"/>
    <cellStyle name="Normal 3 2 2 3 3 2 6 7" xfId="15635"/>
    <cellStyle name="Normal 3 2 2 3 3 2 6 8" xfId="15636"/>
    <cellStyle name="Normal 3 2 2 3 3 2 6 9" xfId="15637"/>
    <cellStyle name="Normal 3 2 2 3 3 2 7" xfId="15638"/>
    <cellStyle name="Normal 3 2 2 3 3 2 8" xfId="15639"/>
    <cellStyle name="Normal 3 2 2 3 3 2 9" xfId="15640"/>
    <cellStyle name="Normal 3 2 2 3 3 20" xfId="15641"/>
    <cellStyle name="Normal 3 2 2 3 3 21" xfId="15642"/>
    <cellStyle name="Normal 3 2 2 3 3 22" xfId="15643"/>
    <cellStyle name="Normal 3 2 2 3 3 23" xfId="15644"/>
    <cellStyle name="Normal 3 2 2 3 3 24" xfId="15645"/>
    <cellStyle name="Normal 3 2 2 3 3 3" xfId="15646"/>
    <cellStyle name="Normal 3 2 2 3 3 3 10" xfId="15647"/>
    <cellStyle name="Normal 3 2 2 3 3 3 11" xfId="15648"/>
    <cellStyle name="Normal 3 2 2 3 3 3 12" xfId="15649"/>
    <cellStyle name="Normal 3 2 2 3 3 3 13" xfId="15650"/>
    <cellStyle name="Normal 3 2 2 3 3 3 14" xfId="15651"/>
    <cellStyle name="Normal 3 2 2 3 3 3 2" xfId="15652"/>
    <cellStyle name="Normal 3 2 2 3 3 3 2 10" xfId="15653"/>
    <cellStyle name="Normal 3 2 2 3 3 3 2 11" xfId="15654"/>
    <cellStyle name="Normal 3 2 2 3 3 3 2 12" xfId="15655"/>
    <cellStyle name="Normal 3 2 2 3 3 3 2 13" xfId="15656"/>
    <cellStyle name="Normal 3 2 2 3 3 3 2 2" xfId="15657"/>
    <cellStyle name="Normal 3 2 2 3 3 3 2 2 10" xfId="15658"/>
    <cellStyle name="Normal 3 2 2 3 3 3 2 2 11" xfId="15659"/>
    <cellStyle name="Normal 3 2 2 3 3 3 2 2 12" xfId="15660"/>
    <cellStyle name="Normal 3 2 2 3 3 3 2 2 2" xfId="15661"/>
    <cellStyle name="Normal 3 2 2 3 3 3 2 2 3" xfId="15662"/>
    <cellStyle name="Normal 3 2 2 3 3 3 2 2 4" xfId="15663"/>
    <cellStyle name="Normal 3 2 2 3 3 3 2 2 5" xfId="15664"/>
    <cellStyle name="Normal 3 2 2 3 3 3 2 2 6" xfId="15665"/>
    <cellStyle name="Normal 3 2 2 3 3 3 2 2 7" xfId="15666"/>
    <cellStyle name="Normal 3 2 2 3 3 3 2 2 8" xfId="15667"/>
    <cellStyle name="Normal 3 2 2 3 3 3 2 2 9" xfId="15668"/>
    <cellStyle name="Normal 3 2 2 3 3 3 2 3" xfId="15669"/>
    <cellStyle name="Normal 3 2 2 3 3 3 2 4" xfId="15670"/>
    <cellStyle name="Normal 3 2 2 3 3 3 2 5" xfId="15671"/>
    <cellStyle name="Normal 3 2 2 3 3 3 2 6" xfId="15672"/>
    <cellStyle name="Normal 3 2 2 3 3 3 2 7" xfId="15673"/>
    <cellStyle name="Normal 3 2 2 3 3 3 2 8" xfId="15674"/>
    <cellStyle name="Normal 3 2 2 3 3 3 2 9" xfId="15675"/>
    <cellStyle name="Normal 3 2 2 3 3 3 3" xfId="15676"/>
    <cellStyle name="Normal 3 2 2 3 3 3 3 10" xfId="15677"/>
    <cellStyle name="Normal 3 2 2 3 3 3 3 11" xfId="15678"/>
    <cellStyle name="Normal 3 2 2 3 3 3 3 12" xfId="15679"/>
    <cellStyle name="Normal 3 2 2 3 3 3 3 2" xfId="15680"/>
    <cellStyle name="Normal 3 2 2 3 3 3 3 3" xfId="15681"/>
    <cellStyle name="Normal 3 2 2 3 3 3 3 4" xfId="15682"/>
    <cellStyle name="Normal 3 2 2 3 3 3 3 5" xfId="15683"/>
    <cellStyle name="Normal 3 2 2 3 3 3 3 6" xfId="15684"/>
    <cellStyle name="Normal 3 2 2 3 3 3 3 7" xfId="15685"/>
    <cellStyle name="Normal 3 2 2 3 3 3 3 8" xfId="15686"/>
    <cellStyle name="Normal 3 2 2 3 3 3 3 9" xfId="15687"/>
    <cellStyle name="Normal 3 2 2 3 3 3 4" xfId="15688"/>
    <cellStyle name="Normal 3 2 2 3 3 3 5" xfId="15689"/>
    <cellStyle name="Normal 3 2 2 3 3 3 6" xfId="15690"/>
    <cellStyle name="Normal 3 2 2 3 3 3 7" xfId="15691"/>
    <cellStyle name="Normal 3 2 2 3 3 3 8" xfId="15692"/>
    <cellStyle name="Normal 3 2 2 3 3 3 9" xfId="15693"/>
    <cellStyle name="Normal 3 2 2 3 3 4" xfId="15694"/>
    <cellStyle name="Normal 3 2 2 3 3 4 10" xfId="15695"/>
    <cellStyle name="Normal 3 2 2 3 3 4 11" xfId="15696"/>
    <cellStyle name="Normal 3 2 2 3 3 4 12" xfId="15697"/>
    <cellStyle name="Normal 3 2 2 3 3 4 13" xfId="15698"/>
    <cellStyle name="Normal 3 2 2 3 3 4 14" xfId="15699"/>
    <cellStyle name="Normal 3 2 2 3 3 4 2" xfId="15700"/>
    <cellStyle name="Normal 3 2 2 3 3 4 2 10" xfId="15701"/>
    <cellStyle name="Normal 3 2 2 3 3 4 2 11" xfId="15702"/>
    <cellStyle name="Normal 3 2 2 3 3 4 2 12" xfId="15703"/>
    <cellStyle name="Normal 3 2 2 3 3 4 2 13" xfId="15704"/>
    <cellStyle name="Normal 3 2 2 3 3 4 2 2" xfId="15705"/>
    <cellStyle name="Normal 3 2 2 3 3 4 2 2 10" xfId="15706"/>
    <cellStyle name="Normal 3 2 2 3 3 4 2 2 11" xfId="15707"/>
    <cellStyle name="Normal 3 2 2 3 3 4 2 2 12" xfId="15708"/>
    <cellStyle name="Normal 3 2 2 3 3 4 2 2 2" xfId="15709"/>
    <cellStyle name="Normal 3 2 2 3 3 4 2 2 3" xfId="15710"/>
    <cellStyle name="Normal 3 2 2 3 3 4 2 2 4" xfId="15711"/>
    <cellStyle name="Normal 3 2 2 3 3 4 2 2 5" xfId="15712"/>
    <cellStyle name="Normal 3 2 2 3 3 4 2 2 6" xfId="15713"/>
    <cellStyle name="Normal 3 2 2 3 3 4 2 2 7" xfId="15714"/>
    <cellStyle name="Normal 3 2 2 3 3 4 2 2 8" xfId="15715"/>
    <cellStyle name="Normal 3 2 2 3 3 4 2 2 9" xfId="15716"/>
    <cellStyle name="Normal 3 2 2 3 3 4 2 3" xfId="15717"/>
    <cellStyle name="Normal 3 2 2 3 3 4 2 4" xfId="15718"/>
    <cellStyle name="Normal 3 2 2 3 3 4 2 5" xfId="15719"/>
    <cellStyle name="Normal 3 2 2 3 3 4 2 6" xfId="15720"/>
    <cellStyle name="Normal 3 2 2 3 3 4 2 7" xfId="15721"/>
    <cellStyle name="Normal 3 2 2 3 3 4 2 8" xfId="15722"/>
    <cellStyle name="Normal 3 2 2 3 3 4 2 9" xfId="15723"/>
    <cellStyle name="Normal 3 2 2 3 3 4 3" xfId="15724"/>
    <cellStyle name="Normal 3 2 2 3 3 4 3 10" xfId="15725"/>
    <cellStyle name="Normal 3 2 2 3 3 4 3 11" xfId="15726"/>
    <cellStyle name="Normal 3 2 2 3 3 4 3 12" xfId="15727"/>
    <cellStyle name="Normal 3 2 2 3 3 4 3 2" xfId="15728"/>
    <cellStyle name="Normal 3 2 2 3 3 4 3 3" xfId="15729"/>
    <cellStyle name="Normal 3 2 2 3 3 4 3 4" xfId="15730"/>
    <cellStyle name="Normal 3 2 2 3 3 4 3 5" xfId="15731"/>
    <cellStyle name="Normal 3 2 2 3 3 4 3 6" xfId="15732"/>
    <cellStyle name="Normal 3 2 2 3 3 4 3 7" xfId="15733"/>
    <cellStyle name="Normal 3 2 2 3 3 4 3 8" xfId="15734"/>
    <cellStyle name="Normal 3 2 2 3 3 4 3 9" xfId="15735"/>
    <cellStyle name="Normal 3 2 2 3 3 4 4" xfId="15736"/>
    <cellStyle name="Normal 3 2 2 3 3 4 5" xfId="15737"/>
    <cellStyle name="Normal 3 2 2 3 3 4 6" xfId="15738"/>
    <cellStyle name="Normal 3 2 2 3 3 4 7" xfId="15739"/>
    <cellStyle name="Normal 3 2 2 3 3 4 8" xfId="15740"/>
    <cellStyle name="Normal 3 2 2 3 3 4 9" xfId="15741"/>
    <cellStyle name="Normal 3 2 2 3 3 5" xfId="15742"/>
    <cellStyle name="Normal 3 2 2 3 3 5 10" xfId="15743"/>
    <cellStyle name="Normal 3 2 2 3 3 5 11" xfId="15744"/>
    <cellStyle name="Normal 3 2 2 3 3 5 12" xfId="15745"/>
    <cellStyle name="Normal 3 2 2 3 3 5 13" xfId="15746"/>
    <cellStyle name="Normal 3 2 2 3 3 5 14" xfId="15747"/>
    <cellStyle name="Normal 3 2 2 3 3 5 2" xfId="15748"/>
    <cellStyle name="Normal 3 2 2 3 3 5 2 10" xfId="15749"/>
    <cellStyle name="Normal 3 2 2 3 3 5 2 11" xfId="15750"/>
    <cellStyle name="Normal 3 2 2 3 3 5 2 12" xfId="15751"/>
    <cellStyle name="Normal 3 2 2 3 3 5 2 13" xfId="15752"/>
    <cellStyle name="Normal 3 2 2 3 3 5 2 2" xfId="15753"/>
    <cellStyle name="Normal 3 2 2 3 3 5 2 2 10" xfId="15754"/>
    <cellStyle name="Normal 3 2 2 3 3 5 2 2 11" xfId="15755"/>
    <cellStyle name="Normal 3 2 2 3 3 5 2 2 12" xfId="15756"/>
    <cellStyle name="Normal 3 2 2 3 3 5 2 2 2" xfId="15757"/>
    <cellStyle name="Normal 3 2 2 3 3 5 2 2 3" xfId="15758"/>
    <cellStyle name="Normal 3 2 2 3 3 5 2 2 4" xfId="15759"/>
    <cellStyle name="Normal 3 2 2 3 3 5 2 2 5" xfId="15760"/>
    <cellStyle name="Normal 3 2 2 3 3 5 2 2 6" xfId="15761"/>
    <cellStyle name="Normal 3 2 2 3 3 5 2 2 7" xfId="15762"/>
    <cellStyle name="Normal 3 2 2 3 3 5 2 2 8" xfId="15763"/>
    <cellStyle name="Normal 3 2 2 3 3 5 2 2 9" xfId="15764"/>
    <cellStyle name="Normal 3 2 2 3 3 5 2 3" xfId="15765"/>
    <cellStyle name="Normal 3 2 2 3 3 5 2 4" xfId="15766"/>
    <cellStyle name="Normal 3 2 2 3 3 5 2 5" xfId="15767"/>
    <cellStyle name="Normal 3 2 2 3 3 5 2 6" xfId="15768"/>
    <cellStyle name="Normal 3 2 2 3 3 5 2 7" xfId="15769"/>
    <cellStyle name="Normal 3 2 2 3 3 5 2 8" xfId="15770"/>
    <cellStyle name="Normal 3 2 2 3 3 5 2 9" xfId="15771"/>
    <cellStyle name="Normal 3 2 2 3 3 5 3" xfId="15772"/>
    <cellStyle name="Normal 3 2 2 3 3 5 3 10" xfId="15773"/>
    <cellStyle name="Normal 3 2 2 3 3 5 3 11" xfId="15774"/>
    <cellStyle name="Normal 3 2 2 3 3 5 3 12" xfId="15775"/>
    <cellStyle name="Normal 3 2 2 3 3 5 3 2" xfId="15776"/>
    <cellStyle name="Normal 3 2 2 3 3 5 3 3" xfId="15777"/>
    <cellStyle name="Normal 3 2 2 3 3 5 3 4" xfId="15778"/>
    <cellStyle name="Normal 3 2 2 3 3 5 3 5" xfId="15779"/>
    <cellStyle name="Normal 3 2 2 3 3 5 3 6" xfId="15780"/>
    <cellStyle name="Normal 3 2 2 3 3 5 3 7" xfId="15781"/>
    <cellStyle name="Normal 3 2 2 3 3 5 3 8" xfId="15782"/>
    <cellStyle name="Normal 3 2 2 3 3 5 3 9" xfId="15783"/>
    <cellStyle name="Normal 3 2 2 3 3 5 4" xfId="15784"/>
    <cellStyle name="Normal 3 2 2 3 3 5 5" xfId="15785"/>
    <cellStyle name="Normal 3 2 2 3 3 5 6" xfId="15786"/>
    <cellStyle name="Normal 3 2 2 3 3 5 7" xfId="15787"/>
    <cellStyle name="Normal 3 2 2 3 3 5 8" xfId="15788"/>
    <cellStyle name="Normal 3 2 2 3 3 5 9" xfId="15789"/>
    <cellStyle name="Normal 3 2 2 3 3 6" xfId="15790"/>
    <cellStyle name="Normal 3 2 2 3 3 6 10" xfId="15791"/>
    <cellStyle name="Normal 3 2 2 3 3 6 11" xfId="15792"/>
    <cellStyle name="Normal 3 2 2 3 3 6 12" xfId="15793"/>
    <cellStyle name="Normal 3 2 2 3 3 6 13" xfId="15794"/>
    <cellStyle name="Normal 3 2 2 3 3 6 14" xfId="15795"/>
    <cellStyle name="Normal 3 2 2 3 3 6 2" xfId="15796"/>
    <cellStyle name="Normal 3 2 2 3 3 6 2 10" xfId="15797"/>
    <cellStyle name="Normal 3 2 2 3 3 6 2 11" xfId="15798"/>
    <cellStyle name="Normal 3 2 2 3 3 6 2 12" xfId="15799"/>
    <cellStyle name="Normal 3 2 2 3 3 6 2 13" xfId="15800"/>
    <cellStyle name="Normal 3 2 2 3 3 6 2 2" xfId="15801"/>
    <cellStyle name="Normal 3 2 2 3 3 6 2 2 10" xfId="15802"/>
    <cellStyle name="Normal 3 2 2 3 3 6 2 2 11" xfId="15803"/>
    <cellStyle name="Normal 3 2 2 3 3 6 2 2 12" xfId="15804"/>
    <cellStyle name="Normal 3 2 2 3 3 6 2 2 2" xfId="15805"/>
    <cellStyle name="Normal 3 2 2 3 3 6 2 2 3" xfId="15806"/>
    <cellStyle name="Normal 3 2 2 3 3 6 2 2 4" xfId="15807"/>
    <cellStyle name="Normal 3 2 2 3 3 6 2 2 5" xfId="15808"/>
    <cellStyle name="Normal 3 2 2 3 3 6 2 2 6" xfId="15809"/>
    <cellStyle name="Normal 3 2 2 3 3 6 2 2 7" xfId="15810"/>
    <cellStyle name="Normal 3 2 2 3 3 6 2 2 8" xfId="15811"/>
    <cellStyle name="Normal 3 2 2 3 3 6 2 2 9" xfId="15812"/>
    <cellStyle name="Normal 3 2 2 3 3 6 2 3" xfId="15813"/>
    <cellStyle name="Normal 3 2 2 3 3 6 2 4" xfId="15814"/>
    <cellStyle name="Normal 3 2 2 3 3 6 2 5" xfId="15815"/>
    <cellStyle name="Normal 3 2 2 3 3 6 2 6" xfId="15816"/>
    <cellStyle name="Normal 3 2 2 3 3 6 2 7" xfId="15817"/>
    <cellStyle name="Normal 3 2 2 3 3 6 2 8" xfId="15818"/>
    <cellStyle name="Normal 3 2 2 3 3 6 2 9" xfId="15819"/>
    <cellStyle name="Normal 3 2 2 3 3 6 3" xfId="15820"/>
    <cellStyle name="Normal 3 2 2 3 3 6 3 10" xfId="15821"/>
    <cellStyle name="Normal 3 2 2 3 3 6 3 11" xfId="15822"/>
    <cellStyle name="Normal 3 2 2 3 3 6 3 12" xfId="15823"/>
    <cellStyle name="Normal 3 2 2 3 3 6 3 2" xfId="15824"/>
    <cellStyle name="Normal 3 2 2 3 3 6 3 3" xfId="15825"/>
    <cellStyle name="Normal 3 2 2 3 3 6 3 4" xfId="15826"/>
    <cellStyle name="Normal 3 2 2 3 3 6 3 5" xfId="15827"/>
    <cellStyle name="Normal 3 2 2 3 3 6 3 6" xfId="15828"/>
    <cellStyle name="Normal 3 2 2 3 3 6 3 7" xfId="15829"/>
    <cellStyle name="Normal 3 2 2 3 3 6 3 8" xfId="15830"/>
    <cellStyle name="Normal 3 2 2 3 3 6 3 9" xfId="15831"/>
    <cellStyle name="Normal 3 2 2 3 3 6 4" xfId="15832"/>
    <cellStyle name="Normal 3 2 2 3 3 6 5" xfId="15833"/>
    <cellStyle name="Normal 3 2 2 3 3 6 6" xfId="15834"/>
    <cellStyle name="Normal 3 2 2 3 3 6 7" xfId="15835"/>
    <cellStyle name="Normal 3 2 2 3 3 6 8" xfId="15836"/>
    <cellStyle name="Normal 3 2 2 3 3 6 9" xfId="15837"/>
    <cellStyle name="Normal 3 2 2 3 3 7" xfId="15838"/>
    <cellStyle name="Normal 3 2 2 3 3 7 10" xfId="15839"/>
    <cellStyle name="Normal 3 2 2 3 3 7 11" xfId="15840"/>
    <cellStyle name="Normal 3 2 2 3 3 7 12" xfId="15841"/>
    <cellStyle name="Normal 3 2 2 3 3 7 13" xfId="15842"/>
    <cellStyle name="Normal 3 2 2 3 3 7 14" xfId="15843"/>
    <cellStyle name="Normal 3 2 2 3 3 7 2" xfId="15844"/>
    <cellStyle name="Normal 3 2 2 3 3 7 2 10" xfId="15845"/>
    <cellStyle name="Normal 3 2 2 3 3 7 2 11" xfId="15846"/>
    <cellStyle name="Normal 3 2 2 3 3 7 2 12" xfId="15847"/>
    <cellStyle name="Normal 3 2 2 3 3 7 2 13" xfId="15848"/>
    <cellStyle name="Normal 3 2 2 3 3 7 2 2" xfId="15849"/>
    <cellStyle name="Normal 3 2 2 3 3 7 2 2 10" xfId="15850"/>
    <cellStyle name="Normal 3 2 2 3 3 7 2 2 11" xfId="15851"/>
    <cellStyle name="Normal 3 2 2 3 3 7 2 2 12" xfId="15852"/>
    <cellStyle name="Normal 3 2 2 3 3 7 2 2 2" xfId="15853"/>
    <cellStyle name="Normal 3 2 2 3 3 7 2 2 3" xfId="15854"/>
    <cellStyle name="Normal 3 2 2 3 3 7 2 2 4" xfId="15855"/>
    <cellStyle name="Normal 3 2 2 3 3 7 2 2 5" xfId="15856"/>
    <cellStyle name="Normal 3 2 2 3 3 7 2 2 6" xfId="15857"/>
    <cellStyle name="Normal 3 2 2 3 3 7 2 2 7" xfId="15858"/>
    <cellStyle name="Normal 3 2 2 3 3 7 2 2 8" xfId="15859"/>
    <cellStyle name="Normal 3 2 2 3 3 7 2 2 9" xfId="15860"/>
    <cellStyle name="Normal 3 2 2 3 3 7 2 3" xfId="15861"/>
    <cellStyle name="Normal 3 2 2 3 3 7 2 4" xfId="15862"/>
    <cellStyle name="Normal 3 2 2 3 3 7 2 5" xfId="15863"/>
    <cellStyle name="Normal 3 2 2 3 3 7 2 6" xfId="15864"/>
    <cellStyle name="Normal 3 2 2 3 3 7 2 7" xfId="15865"/>
    <cellStyle name="Normal 3 2 2 3 3 7 2 8" xfId="15866"/>
    <cellStyle name="Normal 3 2 2 3 3 7 2 9" xfId="15867"/>
    <cellStyle name="Normal 3 2 2 3 3 7 3" xfId="15868"/>
    <cellStyle name="Normal 3 2 2 3 3 7 3 10" xfId="15869"/>
    <cellStyle name="Normal 3 2 2 3 3 7 3 11" xfId="15870"/>
    <cellStyle name="Normal 3 2 2 3 3 7 3 12" xfId="15871"/>
    <cellStyle name="Normal 3 2 2 3 3 7 3 2" xfId="15872"/>
    <cellStyle name="Normal 3 2 2 3 3 7 3 3" xfId="15873"/>
    <cellStyle name="Normal 3 2 2 3 3 7 3 4" xfId="15874"/>
    <cellStyle name="Normal 3 2 2 3 3 7 3 5" xfId="15875"/>
    <cellStyle name="Normal 3 2 2 3 3 7 3 6" xfId="15876"/>
    <cellStyle name="Normal 3 2 2 3 3 7 3 7" xfId="15877"/>
    <cellStyle name="Normal 3 2 2 3 3 7 3 8" xfId="15878"/>
    <cellStyle name="Normal 3 2 2 3 3 7 3 9" xfId="15879"/>
    <cellStyle name="Normal 3 2 2 3 3 7 4" xfId="15880"/>
    <cellStyle name="Normal 3 2 2 3 3 7 5" xfId="15881"/>
    <cellStyle name="Normal 3 2 2 3 3 7 6" xfId="15882"/>
    <cellStyle name="Normal 3 2 2 3 3 7 7" xfId="15883"/>
    <cellStyle name="Normal 3 2 2 3 3 7 8" xfId="15884"/>
    <cellStyle name="Normal 3 2 2 3 3 7 9" xfId="15885"/>
    <cellStyle name="Normal 3 2 2 3 3 8" xfId="15886"/>
    <cellStyle name="Normal 3 2 2 3 3 8 10" xfId="15887"/>
    <cellStyle name="Normal 3 2 2 3 3 8 11" xfId="15888"/>
    <cellStyle name="Normal 3 2 2 3 3 8 12" xfId="15889"/>
    <cellStyle name="Normal 3 2 2 3 3 8 13" xfId="15890"/>
    <cellStyle name="Normal 3 2 2 3 3 8 14" xfId="15891"/>
    <cellStyle name="Normal 3 2 2 3 3 8 2" xfId="15892"/>
    <cellStyle name="Normal 3 2 2 3 3 8 2 10" xfId="15893"/>
    <cellStyle name="Normal 3 2 2 3 3 8 2 11" xfId="15894"/>
    <cellStyle name="Normal 3 2 2 3 3 8 2 12" xfId="15895"/>
    <cellStyle name="Normal 3 2 2 3 3 8 2 13" xfId="15896"/>
    <cellStyle name="Normal 3 2 2 3 3 8 2 2" xfId="15897"/>
    <cellStyle name="Normal 3 2 2 3 3 8 2 2 10" xfId="15898"/>
    <cellStyle name="Normal 3 2 2 3 3 8 2 2 11" xfId="15899"/>
    <cellStyle name="Normal 3 2 2 3 3 8 2 2 12" xfId="15900"/>
    <cellStyle name="Normal 3 2 2 3 3 8 2 2 2" xfId="15901"/>
    <cellStyle name="Normal 3 2 2 3 3 8 2 2 3" xfId="15902"/>
    <cellStyle name="Normal 3 2 2 3 3 8 2 2 4" xfId="15903"/>
    <cellStyle name="Normal 3 2 2 3 3 8 2 2 5" xfId="15904"/>
    <cellStyle name="Normal 3 2 2 3 3 8 2 2 6" xfId="15905"/>
    <cellStyle name="Normal 3 2 2 3 3 8 2 2 7" xfId="15906"/>
    <cellStyle name="Normal 3 2 2 3 3 8 2 2 8" xfId="15907"/>
    <cellStyle name="Normal 3 2 2 3 3 8 2 2 9" xfId="15908"/>
    <cellStyle name="Normal 3 2 2 3 3 8 2 3" xfId="15909"/>
    <cellStyle name="Normal 3 2 2 3 3 8 2 4" xfId="15910"/>
    <cellStyle name="Normal 3 2 2 3 3 8 2 5" xfId="15911"/>
    <cellStyle name="Normal 3 2 2 3 3 8 2 6" xfId="15912"/>
    <cellStyle name="Normal 3 2 2 3 3 8 2 7" xfId="15913"/>
    <cellStyle name="Normal 3 2 2 3 3 8 2 8" xfId="15914"/>
    <cellStyle name="Normal 3 2 2 3 3 8 2 9" xfId="15915"/>
    <cellStyle name="Normal 3 2 2 3 3 8 3" xfId="15916"/>
    <cellStyle name="Normal 3 2 2 3 3 8 3 10" xfId="15917"/>
    <cellStyle name="Normal 3 2 2 3 3 8 3 11" xfId="15918"/>
    <cellStyle name="Normal 3 2 2 3 3 8 3 12" xfId="15919"/>
    <cellStyle name="Normal 3 2 2 3 3 8 3 2" xfId="15920"/>
    <cellStyle name="Normal 3 2 2 3 3 8 3 3" xfId="15921"/>
    <cellStyle name="Normal 3 2 2 3 3 8 3 4" xfId="15922"/>
    <cellStyle name="Normal 3 2 2 3 3 8 3 5" xfId="15923"/>
    <cellStyle name="Normal 3 2 2 3 3 8 3 6" xfId="15924"/>
    <cellStyle name="Normal 3 2 2 3 3 8 3 7" xfId="15925"/>
    <cellStyle name="Normal 3 2 2 3 3 8 3 8" xfId="15926"/>
    <cellStyle name="Normal 3 2 2 3 3 8 3 9" xfId="15927"/>
    <cellStyle name="Normal 3 2 2 3 3 8 4" xfId="15928"/>
    <cellStyle name="Normal 3 2 2 3 3 8 5" xfId="15929"/>
    <cellStyle name="Normal 3 2 2 3 3 8 6" xfId="15930"/>
    <cellStyle name="Normal 3 2 2 3 3 8 7" xfId="15931"/>
    <cellStyle name="Normal 3 2 2 3 3 8 8" xfId="15932"/>
    <cellStyle name="Normal 3 2 2 3 3 8 9" xfId="15933"/>
    <cellStyle name="Normal 3 2 2 3 3 9" xfId="15934"/>
    <cellStyle name="Normal 3 2 2 3 3 9 10" xfId="15935"/>
    <cellStyle name="Normal 3 2 2 3 3 9 11" xfId="15936"/>
    <cellStyle name="Normal 3 2 2 3 3 9 12" xfId="15937"/>
    <cellStyle name="Normal 3 2 2 3 3 9 13" xfId="15938"/>
    <cellStyle name="Normal 3 2 2 3 3 9 14" xfId="15939"/>
    <cellStyle name="Normal 3 2 2 3 3 9 2" xfId="15940"/>
    <cellStyle name="Normal 3 2 2 3 3 9 2 10" xfId="15941"/>
    <cellStyle name="Normal 3 2 2 3 3 9 2 11" xfId="15942"/>
    <cellStyle name="Normal 3 2 2 3 3 9 2 12" xfId="15943"/>
    <cellStyle name="Normal 3 2 2 3 3 9 2 13" xfId="15944"/>
    <cellStyle name="Normal 3 2 2 3 3 9 2 2" xfId="15945"/>
    <cellStyle name="Normal 3 2 2 3 3 9 2 2 10" xfId="15946"/>
    <cellStyle name="Normal 3 2 2 3 3 9 2 2 11" xfId="15947"/>
    <cellStyle name="Normal 3 2 2 3 3 9 2 2 12" xfId="15948"/>
    <cellStyle name="Normal 3 2 2 3 3 9 2 2 2" xfId="15949"/>
    <cellStyle name="Normal 3 2 2 3 3 9 2 2 3" xfId="15950"/>
    <cellStyle name="Normal 3 2 2 3 3 9 2 2 4" xfId="15951"/>
    <cellStyle name="Normal 3 2 2 3 3 9 2 2 5" xfId="15952"/>
    <cellStyle name="Normal 3 2 2 3 3 9 2 2 6" xfId="15953"/>
    <cellStyle name="Normal 3 2 2 3 3 9 2 2 7" xfId="15954"/>
    <cellStyle name="Normal 3 2 2 3 3 9 2 2 8" xfId="15955"/>
    <cellStyle name="Normal 3 2 2 3 3 9 2 2 9" xfId="15956"/>
    <cellStyle name="Normal 3 2 2 3 3 9 2 3" xfId="15957"/>
    <cellStyle name="Normal 3 2 2 3 3 9 2 4" xfId="15958"/>
    <cellStyle name="Normal 3 2 2 3 3 9 2 5" xfId="15959"/>
    <cellStyle name="Normal 3 2 2 3 3 9 2 6" xfId="15960"/>
    <cellStyle name="Normal 3 2 2 3 3 9 2 7" xfId="15961"/>
    <cellStyle name="Normal 3 2 2 3 3 9 2 8" xfId="15962"/>
    <cellStyle name="Normal 3 2 2 3 3 9 2 9" xfId="15963"/>
    <cellStyle name="Normal 3 2 2 3 3 9 3" xfId="15964"/>
    <cellStyle name="Normal 3 2 2 3 3 9 3 10" xfId="15965"/>
    <cellStyle name="Normal 3 2 2 3 3 9 3 11" xfId="15966"/>
    <cellStyle name="Normal 3 2 2 3 3 9 3 12" xfId="15967"/>
    <cellStyle name="Normal 3 2 2 3 3 9 3 2" xfId="15968"/>
    <cellStyle name="Normal 3 2 2 3 3 9 3 3" xfId="15969"/>
    <cellStyle name="Normal 3 2 2 3 3 9 3 4" xfId="15970"/>
    <cellStyle name="Normal 3 2 2 3 3 9 3 5" xfId="15971"/>
    <cellStyle name="Normal 3 2 2 3 3 9 3 6" xfId="15972"/>
    <cellStyle name="Normal 3 2 2 3 3 9 3 7" xfId="15973"/>
    <cellStyle name="Normal 3 2 2 3 3 9 3 8" xfId="15974"/>
    <cellStyle name="Normal 3 2 2 3 3 9 3 9" xfId="15975"/>
    <cellStyle name="Normal 3 2 2 3 3 9 4" xfId="15976"/>
    <cellStyle name="Normal 3 2 2 3 3 9 5" xfId="15977"/>
    <cellStyle name="Normal 3 2 2 3 3 9 6" xfId="15978"/>
    <cellStyle name="Normal 3 2 2 3 3 9 7" xfId="15979"/>
    <cellStyle name="Normal 3 2 2 3 3 9 8" xfId="15980"/>
    <cellStyle name="Normal 3 2 2 3 3 9 9" xfId="15981"/>
    <cellStyle name="Normal 3 2 2 3 4" xfId="15982"/>
    <cellStyle name="Normal 3 2 2 3 4 10" xfId="15983"/>
    <cellStyle name="Normal 3 2 2 3 4 10 10" xfId="15984"/>
    <cellStyle name="Normal 3 2 2 3 4 10 11" xfId="15985"/>
    <cellStyle name="Normal 3 2 2 3 4 10 12" xfId="15986"/>
    <cellStyle name="Normal 3 2 2 3 4 10 13" xfId="15987"/>
    <cellStyle name="Normal 3 2 2 3 4 10 2" xfId="15988"/>
    <cellStyle name="Normal 3 2 2 3 4 10 2 10" xfId="15989"/>
    <cellStyle name="Normal 3 2 2 3 4 10 2 11" xfId="15990"/>
    <cellStyle name="Normal 3 2 2 3 4 10 2 12" xfId="15991"/>
    <cellStyle name="Normal 3 2 2 3 4 10 2 2" xfId="15992"/>
    <cellStyle name="Normal 3 2 2 3 4 10 2 3" xfId="15993"/>
    <cellStyle name="Normal 3 2 2 3 4 10 2 4" xfId="15994"/>
    <cellStyle name="Normal 3 2 2 3 4 10 2 5" xfId="15995"/>
    <cellStyle name="Normal 3 2 2 3 4 10 2 6" xfId="15996"/>
    <cellStyle name="Normal 3 2 2 3 4 10 2 7" xfId="15997"/>
    <cellStyle name="Normal 3 2 2 3 4 10 2 8" xfId="15998"/>
    <cellStyle name="Normal 3 2 2 3 4 10 2 9" xfId="15999"/>
    <cellStyle name="Normal 3 2 2 3 4 10 3" xfId="16000"/>
    <cellStyle name="Normal 3 2 2 3 4 10 4" xfId="16001"/>
    <cellStyle name="Normal 3 2 2 3 4 10 5" xfId="16002"/>
    <cellStyle name="Normal 3 2 2 3 4 10 6" xfId="16003"/>
    <cellStyle name="Normal 3 2 2 3 4 10 7" xfId="16004"/>
    <cellStyle name="Normal 3 2 2 3 4 10 8" xfId="16005"/>
    <cellStyle name="Normal 3 2 2 3 4 10 9" xfId="16006"/>
    <cellStyle name="Normal 3 2 2 3 4 11" xfId="16007"/>
    <cellStyle name="Normal 3 2 2 3 4 11 10" xfId="16008"/>
    <cellStyle name="Normal 3 2 2 3 4 11 11" xfId="16009"/>
    <cellStyle name="Normal 3 2 2 3 4 11 12" xfId="16010"/>
    <cellStyle name="Normal 3 2 2 3 4 11 2" xfId="16011"/>
    <cellStyle name="Normal 3 2 2 3 4 11 3" xfId="16012"/>
    <cellStyle name="Normal 3 2 2 3 4 11 4" xfId="16013"/>
    <cellStyle name="Normal 3 2 2 3 4 11 5" xfId="16014"/>
    <cellStyle name="Normal 3 2 2 3 4 11 6" xfId="16015"/>
    <cellStyle name="Normal 3 2 2 3 4 11 7" xfId="16016"/>
    <cellStyle name="Normal 3 2 2 3 4 11 8" xfId="16017"/>
    <cellStyle name="Normal 3 2 2 3 4 11 9" xfId="16018"/>
    <cellStyle name="Normal 3 2 2 3 4 12" xfId="16019"/>
    <cellStyle name="Normal 3 2 2 3 4 13" xfId="16020"/>
    <cellStyle name="Normal 3 2 2 3 4 14" xfId="16021"/>
    <cellStyle name="Normal 3 2 2 3 4 15" xfId="16022"/>
    <cellStyle name="Normal 3 2 2 3 4 16" xfId="16023"/>
    <cellStyle name="Normal 3 2 2 3 4 17" xfId="16024"/>
    <cellStyle name="Normal 3 2 2 3 4 18" xfId="16025"/>
    <cellStyle name="Normal 3 2 2 3 4 19" xfId="16026"/>
    <cellStyle name="Normal 3 2 2 3 4 2" xfId="16027"/>
    <cellStyle name="Normal 3 2 2 3 4 2 10" xfId="16028"/>
    <cellStyle name="Normal 3 2 2 3 4 2 11" xfId="16029"/>
    <cellStyle name="Normal 3 2 2 3 4 2 12" xfId="16030"/>
    <cellStyle name="Normal 3 2 2 3 4 2 13" xfId="16031"/>
    <cellStyle name="Normal 3 2 2 3 4 2 14" xfId="16032"/>
    <cellStyle name="Normal 3 2 2 3 4 2 15" xfId="16033"/>
    <cellStyle name="Normal 3 2 2 3 4 2 16" xfId="16034"/>
    <cellStyle name="Normal 3 2 2 3 4 2 17" xfId="16035"/>
    <cellStyle name="Normal 3 2 2 3 4 2 2" xfId="16036"/>
    <cellStyle name="Normal 3 2 2 3 4 2 2 10" xfId="16037"/>
    <cellStyle name="Normal 3 2 2 3 4 2 2 11" xfId="16038"/>
    <cellStyle name="Normal 3 2 2 3 4 2 2 12" xfId="16039"/>
    <cellStyle name="Normal 3 2 2 3 4 2 2 13" xfId="16040"/>
    <cellStyle name="Normal 3 2 2 3 4 2 2 14" xfId="16041"/>
    <cellStyle name="Normal 3 2 2 3 4 2 2 2" xfId="16042"/>
    <cellStyle name="Normal 3 2 2 3 4 2 2 2 10" xfId="16043"/>
    <cellStyle name="Normal 3 2 2 3 4 2 2 2 11" xfId="16044"/>
    <cellStyle name="Normal 3 2 2 3 4 2 2 2 12" xfId="16045"/>
    <cellStyle name="Normal 3 2 2 3 4 2 2 2 13" xfId="16046"/>
    <cellStyle name="Normal 3 2 2 3 4 2 2 2 2" xfId="16047"/>
    <cellStyle name="Normal 3 2 2 3 4 2 2 2 2 10" xfId="16048"/>
    <cellStyle name="Normal 3 2 2 3 4 2 2 2 2 11" xfId="16049"/>
    <cellStyle name="Normal 3 2 2 3 4 2 2 2 2 12" xfId="16050"/>
    <cellStyle name="Normal 3 2 2 3 4 2 2 2 2 2" xfId="16051"/>
    <cellStyle name="Normal 3 2 2 3 4 2 2 2 2 3" xfId="16052"/>
    <cellStyle name="Normal 3 2 2 3 4 2 2 2 2 4" xfId="16053"/>
    <cellStyle name="Normal 3 2 2 3 4 2 2 2 2 5" xfId="16054"/>
    <cellStyle name="Normal 3 2 2 3 4 2 2 2 2 6" xfId="16055"/>
    <cellStyle name="Normal 3 2 2 3 4 2 2 2 2 7" xfId="16056"/>
    <cellStyle name="Normal 3 2 2 3 4 2 2 2 2 8" xfId="16057"/>
    <cellStyle name="Normal 3 2 2 3 4 2 2 2 2 9" xfId="16058"/>
    <cellStyle name="Normal 3 2 2 3 4 2 2 2 3" xfId="16059"/>
    <cellStyle name="Normal 3 2 2 3 4 2 2 2 4" xfId="16060"/>
    <cellStyle name="Normal 3 2 2 3 4 2 2 2 5" xfId="16061"/>
    <cellStyle name="Normal 3 2 2 3 4 2 2 2 6" xfId="16062"/>
    <cellStyle name="Normal 3 2 2 3 4 2 2 2 7" xfId="16063"/>
    <cellStyle name="Normal 3 2 2 3 4 2 2 2 8" xfId="16064"/>
    <cellStyle name="Normal 3 2 2 3 4 2 2 2 9" xfId="16065"/>
    <cellStyle name="Normal 3 2 2 3 4 2 2 3" xfId="16066"/>
    <cellStyle name="Normal 3 2 2 3 4 2 2 3 10" xfId="16067"/>
    <cellStyle name="Normal 3 2 2 3 4 2 2 3 11" xfId="16068"/>
    <cellStyle name="Normal 3 2 2 3 4 2 2 3 12" xfId="16069"/>
    <cellStyle name="Normal 3 2 2 3 4 2 2 3 2" xfId="16070"/>
    <cellStyle name="Normal 3 2 2 3 4 2 2 3 3" xfId="16071"/>
    <cellStyle name="Normal 3 2 2 3 4 2 2 3 4" xfId="16072"/>
    <cellStyle name="Normal 3 2 2 3 4 2 2 3 5" xfId="16073"/>
    <cellStyle name="Normal 3 2 2 3 4 2 2 3 6" xfId="16074"/>
    <cellStyle name="Normal 3 2 2 3 4 2 2 3 7" xfId="16075"/>
    <cellStyle name="Normal 3 2 2 3 4 2 2 3 8" xfId="16076"/>
    <cellStyle name="Normal 3 2 2 3 4 2 2 3 9" xfId="16077"/>
    <cellStyle name="Normal 3 2 2 3 4 2 2 4" xfId="16078"/>
    <cellStyle name="Normal 3 2 2 3 4 2 2 5" xfId="16079"/>
    <cellStyle name="Normal 3 2 2 3 4 2 2 6" xfId="16080"/>
    <cellStyle name="Normal 3 2 2 3 4 2 2 7" xfId="16081"/>
    <cellStyle name="Normal 3 2 2 3 4 2 2 8" xfId="16082"/>
    <cellStyle name="Normal 3 2 2 3 4 2 2 9" xfId="16083"/>
    <cellStyle name="Normal 3 2 2 3 4 2 3" xfId="16084"/>
    <cellStyle name="Normal 3 2 2 3 4 2 3 10" xfId="16085"/>
    <cellStyle name="Normal 3 2 2 3 4 2 3 11" xfId="16086"/>
    <cellStyle name="Normal 3 2 2 3 4 2 3 12" xfId="16087"/>
    <cellStyle name="Normal 3 2 2 3 4 2 3 13" xfId="16088"/>
    <cellStyle name="Normal 3 2 2 3 4 2 3 14" xfId="16089"/>
    <cellStyle name="Normal 3 2 2 3 4 2 3 2" xfId="16090"/>
    <cellStyle name="Normal 3 2 2 3 4 2 3 2 10" xfId="16091"/>
    <cellStyle name="Normal 3 2 2 3 4 2 3 2 11" xfId="16092"/>
    <cellStyle name="Normal 3 2 2 3 4 2 3 2 12" xfId="16093"/>
    <cellStyle name="Normal 3 2 2 3 4 2 3 2 13" xfId="16094"/>
    <cellStyle name="Normal 3 2 2 3 4 2 3 2 2" xfId="16095"/>
    <cellStyle name="Normal 3 2 2 3 4 2 3 2 2 10" xfId="16096"/>
    <cellStyle name="Normal 3 2 2 3 4 2 3 2 2 11" xfId="16097"/>
    <cellStyle name="Normal 3 2 2 3 4 2 3 2 2 12" xfId="16098"/>
    <cellStyle name="Normal 3 2 2 3 4 2 3 2 2 2" xfId="16099"/>
    <cellStyle name="Normal 3 2 2 3 4 2 3 2 2 3" xfId="16100"/>
    <cellStyle name="Normal 3 2 2 3 4 2 3 2 2 4" xfId="16101"/>
    <cellStyle name="Normal 3 2 2 3 4 2 3 2 2 5" xfId="16102"/>
    <cellStyle name="Normal 3 2 2 3 4 2 3 2 2 6" xfId="16103"/>
    <cellStyle name="Normal 3 2 2 3 4 2 3 2 2 7" xfId="16104"/>
    <cellStyle name="Normal 3 2 2 3 4 2 3 2 2 8" xfId="16105"/>
    <cellStyle name="Normal 3 2 2 3 4 2 3 2 2 9" xfId="16106"/>
    <cellStyle name="Normal 3 2 2 3 4 2 3 2 3" xfId="16107"/>
    <cellStyle name="Normal 3 2 2 3 4 2 3 2 4" xfId="16108"/>
    <cellStyle name="Normal 3 2 2 3 4 2 3 2 5" xfId="16109"/>
    <cellStyle name="Normal 3 2 2 3 4 2 3 2 6" xfId="16110"/>
    <cellStyle name="Normal 3 2 2 3 4 2 3 2 7" xfId="16111"/>
    <cellStyle name="Normal 3 2 2 3 4 2 3 2 8" xfId="16112"/>
    <cellStyle name="Normal 3 2 2 3 4 2 3 2 9" xfId="16113"/>
    <cellStyle name="Normal 3 2 2 3 4 2 3 3" xfId="16114"/>
    <cellStyle name="Normal 3 2 2 3 4 2 3 3 10" xfId="16115"/>
    <cellStyle name="Normal 3 2 2 3 4 2 3 3 11" xfId="16116"/>
    <cellStyle name="Normal 3 2 2 3 4 2 3 3 12" xfId="16117"/>
    <cellStyle name="Normal 3 2 2 3 4 2 3 3 2" xfId="16118"/>
    <cellStyle name="Normal 3 2 2 3 4 2 3 3 3" xfId="16119"/>
    <cellStyle name="Normal 3 2 2 3 4 2 3 3 4" xfId="16120"/>
    <cellStyle name="Normal 3 2 2 3 4 2 3 3 5" xfId="16121"/>
    <cellStyle name="Normal 3 2 2 3 4 2 3 3 6" xfId="16122"/>
    <cellStyle name="Normal 3 2 2 3 4 2 3 3 7" xfId="16123"/>
    <cellStyle name="Normal 3 2 2 3 4 2 3 3 8" xfId="16124"/>
    <cellStyle name="Normal 3 2 2 3 4 2 3 3 9" xfId="16125"/>
    <cellStyle name="Normal 3 2 2 3 4 2 3 4" xfId="16126"/>
    <cellStyle name="Normal 3 2 2 3 4 2 3 5" xfId="16127"/>
    <cellStyle name="Normal 3 2 2 3 4 2 3 6" xfId="16128"/>
    <cellStyle name="Normal 3 2 2 3 4 2 3 7" xfId="16129"/>
    <cellStyle name="Normal 3 2 2 3 4 2 3 8" xfId="16130"/>
    <cellStyle name="Normal 3 2 2 3 4 2 3 9" xfId="16131"/>
    <cellStyle name="Normal 3 2 2 3 4 2 4" xfId="16132"/>
    <cellStyle name="Normal 3 2 2 3 4 2 4 10" xfId="16133"/>
    <cellStyle name="Normal 3 2 2 3 4 2 4 11" xfId="16134"/>
    <cellStyle name="Normal 3 2 2 3 4 2 4 12" xfId="16135"/>
    <cellStyle name="Normal 3 2 2 3 4 2 4 13" xfId="16136"/>
    <cellStyle name="Normal 3 2 2 3 4 2 4 2" xfId="16137"/>
    <cellStyle name="Normal 3 2 2 3 4 2 4 2 10" xfId="16138"/>
    <cellStyle name="Normal 3 2 2 3 4 2 4 2 11" xfId="16139"/>
    <cellStyle name="Normal 3 2 2 3 4 2 4 2 12" xfId="16140"/>
    <cellStyle name="Normal 3 2 2 3 4 2 4 2 2" xfId="16141"/>
    <cellStyle name="Normal 3 2 2 3 4 2 4 2 3" xfId="16142"/>
    <cellStyle name="Normal 3 2 2 3 4 2 4 2 4" xfId="16143"/>
    <cellStyle name="Normal 3 2 2 3 4 2 4 2 5" xfId="16144"/>
    <cellStyle name="Normal 3 2 2 3 4 2 4 2 6" xfId="16145"/>
    <cellStyle name="Normal 3 2 2 3 4 2 4 2 7" xfId="16146"/>
    <cellStyle name="Normal 3 2 2 3 4 2 4 2 8" xfId="16147"/>
    <cellStyle name="Normal 3 2 2 3 4 2 4 2 9" xfId="16148"/>
    <cellStyle name="Normal 3 2 2 3 4 2 4 3" xfId="16149"/>
    <cellStyle name="Normal 3 2 2 3 4 2 4 4" xfId="16150"/>
    <cellStyle name="Normal 3 2 2 3 4 2 4 5" xfId="16151"/>
    <cellStyle name="Normal 3 2 2 3 4 2 4 6" xfId="16152"/>
    <cellStyle name="Normal 3 2 2 3 4 2 4 7" xfId="16153"/>
    <cellStyle name="Normal 3 2 2 3 4 2 4 8" xfId="16154"/>
    <cellStyle name="Normal 3 2 2 3 4 2 4 9" xfId="16155"/>
    <cellStyle name="Normal 3 2 2 3 4 2 5" xfId="16156"/>
    <cellStyle name="Normal 3 2 2 3 4 2 5 10" xfId="16157"/>
    <cellStyle name="Normal 3 2 2 3 4 2 5 11" xfId="16158"/>
    <cellStyle name="Normal 3 2 2 3 4 2 5 12" xfId="16159"/>
    <cellStyle name="Normal 3 2 2 3 4 2 5 13" xfId="16160"/>
    <cellStyle name="Normal 3 2 2 3 4 2 5 2" xfId="16161"/>
    <cellStyle name="Normal 3 2 2 3 4 2 5 2 10" xfId="16162"/>
    <cellStyle name="Normal 3 2 2 3 4 2 5 2 11" xfId="16163"/>
    <cellStyle name="Normal 3 2 2 3 4 2 5 2 12" xfId="16164"/>
    <cellStyle name="Normal 3 2 2 3 4 2 5 2 2" xfId="16165"/>
    <cellStyle name="Normal 3 2 2 3 4 2 5 2 3" xfId="16166"/>
    <cellStyle name="Normal 3 2 2 3 4 2 5 2 4" xfId="16167"/>
    <cellStyle name="Normal 3 2 2 3 4 2 5 2 5" xfId="16168"/>
    <cellStyle name="Normal 3 2 2 3 4 2 5 2 6" xfId="16169"/>
    <cellStyle name="Normal 3 2 2 3 4 2 5 2 7" xfId="16170"/>
    <cellStyle name="Normal 3 2 2 3 4 2 5 2 8" xfId="16171"/>
    <cellStyle name="Normal 3 2 2 3 4 2 5 2 9" xfId="16172"/>
    <cellStyle name="Normal 3 2 2 3 4 2 5 3" xfId="16173"/>
    <cellStyle name="Normal 3 2 2 3 4 2 5 4" xfId="16174"/>
    <cellStyle name="Normal 3 2 2 3 4 2 5 5" xfId="16175"/>
    <cellStyle name="Normal 3 2 2 3 4 2 5 6" xfId="16176"/>
    <cellStyle name="Normal 3 2 2 3 4 2 5 7" xfId="16177"/>
    <cellStyle name="Normal 3 2 2 3 4 2 5 8" xfId="16178"/>
    <cellStyle name="Normal 3 2 2 3 4 2 5 9" xfId="16179"/>
    <cellStyle name="Normal 3 2 2 3 4 2 6" xfId="16180"/>
    <cellStyle name="Normal 3 2 2 3 4 2 6 10" xfId="16181"/>
    <cellStyle name="Normal 3 2 2 3 4 2 6 11" xfId="16182"/>
    <cellStyle name="Normal 3 2 2 3 4 2 6 12" xfId="16183"/>
    <cellStyle name="Normal 3 2 2 3 4 2 6 2" xfId="16184"/>
    <cellStyle name="Normal 3 2 2 3 4 2 6 3" xfId="16185"/>
    <cellStyle name="Normal 3 2 2 3 4 2 6 4" xfId="16186"/>
    <cellStyle name="Normal 3 2 2 3 4 2 6 5" xfId="16187"/>
    <cellStyle name="Normal 3 2 2 3 4 2 6 6" xfId="16188"/>
    <cellStyle name="Normal 3 2 2 3 4 2 6 7" xfId="16189"/>
    <cellStyle name="Normal 3 2 2 3 4 2 6 8" xfId="16190"/>
    <cellStyle name="Normal 3 2 2 3 4 2 6 9" xfId="16191"/>
    <cellStyle name="Normal 3 2 2 3 4 2 7" xfId="16192"/>
    <cellStyle name="Normal 3 2 2 3 4 2 8" xfId="16193"/>
    <cellStyle name="Normal 3 2 2 3 4 2 9" xfId="16194"/>
    <cellStyle name="Normal 3 2 2 3 4 20" xfId="16195"/>
    <cellStyle name="Normal 3 2 2 3 4 21" xfId="16196"/>
    <cellStyle name="Normal 3 2 2 3 4 22" xfId="16197"/>
    <cellStyle name="Normal 3 2 2 3 4 23" xfId="16198"/>
    <cellStyle name="Normal 3 2 2 3 4 3" xfId="16199"/>
    <cellStyle name="Normal 3 2 2 3 4 3 10" xfId="16200"/>
    <cellStyle name="Normal 3 2 2 3 4 3 11" xfId="16201"/>
    <cellStyle name="Normal 3 2 2 3 4 3 12" xfId="16202"/>
    <cellStyle name="Normal 3 2 2 3 4 3 13" xfId="16203"/>
    <cellStyle name="Normal 3 2 2 3 4 3 14" xfId="16204"/>
    <cellStyle name="Normal 3 2 2 3 4 3 2" xfId="16205"/>
    <cellStyle name="Normal 3 2 2 3 4 3 2 10" xfId="16206"/>
    <cellStyle name="Normal 3 2 2 3 4 3 2 11" xfId="16207"/>
    <cellStyle name="Normal 3 2 2 3 4 3 2 12" xfId="16208"/>
    <cellStyle name="Normal 3 2 2 3 4 3 2 13" xfId="16209"/>
    <cellStyle name="Normal 3 2 2 3 4 3 2 2" xfId="16210"/>
    <cellStyle name="Normal 3 2 2 3 4 3 2 2 10" xfId="16211"/>
    <cellStyle name="Normal 3 2 2 3 4 3 2 2 11" xfId="16212"/>
    <cellStyle name="Normal 3 2 2 3 4 3 2 2 12" xfId="16213"/>
    <cellStyle name="Normal 3 2 2 3 4 3 2 2 2" xfId="16214"/>
    <cellStyle name="Normal 3 2 2 3 4 3 2 2 3" xfId="16215"/>
    <cellStyle name="Normal 3 2 2 3 4 3 2 2 4" xfId="16216"/>
    <cellStyle name="Normal 3 2 2 3 4 3 2 2 5" xfId="16217"/>
    <cellStyle name="Normal 3 2 2 3 4 3 2 2 6" xfId="16218"/>
    <cellStyle name="Normal 3 2 2 3 4 3 2 2 7" xfId="16219"/>
    <cellStyle name="Normal 3 2 2 3 4 3 2 2 8" xfId="16220"/>
    <cellStyle name="Normal 3 2 2 3 4 3 2 2 9" xfId="16221"/>
    <cellStyle name="Normal 3 2 2 3 4 3 2 3" xfId="16222"/>
    <cellStyle name="Normal 3 2 2 3 4 3 2 4" xfId="16223"/>
    <cellStyle name="Normal 3 2 2 3 4 3 2 5" xfId="16224"/>
    <cellStyle name="Normal 3 2 2 3 4 3 2 6" xfId="16225"/>
    <cellStyle name="Normal 3 2 2 3 4 3 2 7" xfId="16226"/>
    <cellStyle name="Normal 3 2 2 3 4 3 2 8" xfId="16227"/>
    <cellStyle name="Normal 3 2 2 3 4 3 2 9" xfId="16228"/>
    <cellStyle name="Normal 3 2 2 3 4 3 3" xfId="16229"/>
    <cellStyle name="Normal 3 2 2 3 4 3 3 10" xfId="16230"/>
    <cellStyle name="Normal 3 2 2 3 4 3 3 11" xfId="16231"/>
    <cellStyle name="Normal 3 2 2 3 4 3 3 12" xfId="16232"/>
    <cellStyle name="Normal 3 2 2 3 4 3 3 2" xfId="16233"/>
    <cellStyle name="Normal 3 2 2 3 4 3 3 3" xfId="16234"/>
    <cellStyle name="Normal 3 2 2 3 4 3 3 4" xfId="16235"/>
    <cellStyle name="Normal 3 2 2 3 4 3 3 5" xfId="16236"/>
    <cellStyle name="Normal 3 2 2 3 4 3 3 6" xfId="16237"/>
    <cellStyle name="Normal 3 2 2 3 4 3 3 7" xfId="16238"/>
    <cellStyle name="Normal 3 2 2 3 4 3 3 8" xfId="16239"/>
    <cellStyle name="Normal 3 2 2 3 4 3 3 9" xfId="16240"/>
    <cellStyle name="Normal 3 2 2 3 4 3 4" xfId="16241"/>
    <cellStyle name="Normal 3 2 2 3 4 3 5" xfId="16242"/>
    <cellStyle name="Normal 3 2 2 3 4 3 6" xfId="16243"/>
    <cellStyle name="Normal 3 2 2 3 4 3 7" xfId="16244"/>
    <cellStyle name="Normal 3 2 2 3 4 3 8" xfId="16245"/>
    <cellStyle name="Normal 3 2 2 3 4 3 9" xfId="16246"/>
    <cellStyle name="Normal 3 2 2 3 4 4" xfId="16247"/>
    <cellStyle name="Normal 3 2 2 3 4 4 10" xfId="16248"/>
    <cellStyle name="Normal 3 2 2 3 4 4 11" xfId="16249"/>
    <cellStyle name="Normal 3 2 2 3 4 4 12" xfId="16250"/>
    <cellStyle name="Normal 3 2 2 3 4 4 13" xfId="16251"/>
    <cellStyle name="Normal 3 2 2 3 4 4 14" xfId="16252"/>
    <cellStyle name="Normal 3 2 2 3 4 4 2" xfId="16253"/>
    <cellStyle name="Normal 3 2 2 3 4 4 2 10" xfId="16254"/>
    <cellStyle name="Normal 3 2 2 3 4 4 2 11" xfId="16255"/>
    <cellStyle name="Normal 3 2 2 3 4 4 2 12" xfId="16256"/>
    <cellStyle name="Normal 3 2 2 3 4 4 2 13" xfId="16257"/>
    <cellStyle name="Normal 3 2 2 3 4 4 2 2" xfId="16258"/>
    <cellStyle name="Normal 3 2 2 3 4 4 2 2 10" xfId="16259"/>
    <cellStyle name="Normal 3 2 2 3 4 4 2 2 11" xfId="16260"/>
    <cellStyle name="Normal 3 2 2 3 4 4 2 2 12" xfId="16261"/>
    <cellStyle name="Normal 3 2 2 3 4 4 2 2 2" xfId="16262"/>
    <cellStyle name="Normal 3 2 2 3 4 4 2 2 3" xfId="16263"/>
    <cellStyle name="Normal 3 2 2 3 4 4 2 2 4" xfId="16264"/>
    <cellStyle name="Normal 3 2 2 3 4 4 2 2 5" xfId="16265"/>
    <cellStyle name="Normal 3 2 2 3 4 4 2 2 6" xfId="16266"/>
    <cellStyle name="Normal 3 2 2 3 4 4 2 2 7" xfId="16267"/>
    <cellStyle name="Normal 3 2 2 3 4 4 2 2 8" xfId="16268"/>
    <cellStyle name="Normal 3 2 2 3 4 4 2 2 9" xfId="16269"/>
    <cellStyle name="Normal 3 2 2 3 4 4 2 3" xfId="16270"/>
    <cellStyle name="Normal 3 2 2 3 4 4 2 4" xfId="16271"/>
    <cellStyle name="Normal 3 2 2 3 4 4 2 5" xfId="16272"/>
    <cellStyle name="Normal 3 2 2 3 4 4 2 6" xfId="16273"/>
    <cellStyle name="Normal 3 2 2 3 4 4 2 7" xfId="16274"/>
    <cellStyle name="Normal 3 2 2 3 4 4 2 8" xfId="16275"/>
    <cellStyle name="Normal 3 2 2 3 4 4 2 9" xfId="16276"/>
    <cellStyle name="Normal 3 2 2 3 4 4 3" xfId="16277"/>
    <cellStyle name="Normal 3 2 2 3 4 4 3 10" xfId="16278"/>
    <cellStyle name="Normal 3 2 2 3 4 4 3 11" xfId="16279"/>
    <cellStyle name="Normal 3 2 2 3 4 4 3 12" xfId="16280"/>
    <cellStyle name="Normal 3 2 2 3 4 4 3 2" xfId="16281"/>
    <cellStyle name="Normal 3 2 2 3 4 4 3 3" xfId="16282"/>
    <cellStyle name="Normal 3 2 2 3 4 4 3 4" xfId="16283"/>
    <cellStyle name="Normal 3 2 2 3 4 4 3 5" xfId="16284"/>
    <cellStyle name="Normal 3 2 2 3 4 4 3 6" xfId="16285"/>
    <cellStyle name="Normal 3 2 2 3 4 4 3 7" xfId="16286"/>
    <cellStyle name="Normal 3 2 2 3 4 4 3 8" xfId="16287"/>
    <cellStyle name="Normal 3 2 2 3 4 4 3 9" xfId="16288"/>
    <cellStyle name="Normal 3 2 2 3 4 4 4" xfId="16289"/>
    <cellStyle name="Normal 3 2 2 3 4 4 5" xfId="16290"/>
    <cellStyle name="Normal 3 2 2 3 4 4 6" xfId="16291"/>
    <cellStyle name="Normal 3 2 2 3 4 4 7" xfId="16292"/>
    <cellStyle name="Normal 3 2 2 3 4 4 8" xfId="16293"/>
    <cellStyle name="Normal 3 2 2 3 4 4 9" xfId="16294"/>
    <cellStyle name="Normal 3 2 2 3 4 5" xfId="16295"/>
    <cellStyle name="Normal 3 2 2 3 4 5 10" xfId="16296"/>
    <cellStyle name="Normal 3 2 2 3 4 5 11" xfId="16297"/>
    <cellStyle name="Normal 3 2 2 3 4 5 12" xfId="16298"/>
    <cellStyle name="Normal 3 2 2 3 4 5 13" xfId="16299"/>
    <cellStyle name="Normal 3 2 2 3 4 5 14" xfId="16300"/>
    <cellStyle name="Normal 3 2 2 3 4 5 2" xfId="16301"/>
    <cellStyle name="Normal 3 2 2 3 4 5 2 10" xfId="16302"/>
    <cellStyle name="Normal 3 2 2 3 4 5 2 11" xfId="16303"/>
    <cellStyle name="Normal 3 2 2 3 4 5 2 12" xfId="16304"/>
    <cellStyle name="Normal 3 2 2 3 4 5 2 13" xfId="16305"/>
    <cellStyle name="Normal 3 2 2 3 4 5 2 2" xfId="16306"/>
    <cellStyle name="Normal 3 2 2 3 4 5 2 2 10" xfId="16307"/>
    <cellStyle name="Normal 3 2 2 3 4 5 2 2 11" xfId="16308"/>
    <cellStyle name="Normal 3 2 2 3 4 5 2 2 12" xfId="16309"/>
    <cellStyle name="Normal 3 2 2 3 4 5 2 2 2" xfId="16310"/>
    <cellStyle name="Normal 3 2 2 3 4 5 2 2 3" xfId="16311"/>
    <cellStyle name="Normal 3 2 2 3 4 5 2 2 4" xfId="16312"/>
    <cellStyle name="Normal 3 2 2 3 4 5 2 2 5" xfId="16313"/>
    <cellStyle name="Normal 3 2 2 3 4 5 2 2 6" xfId="16314"/>
    <cellStyle name="Normal 3 2 2 3 4 5 2 2 7" xfId="16315"/>
    <cellStyle name="Normal 3 2 2 3 4 5 2 2 8" xfId="16316"/>
    <cellStyle name="Normal 3 2 2 3 4 5 2 2 9" xfId="16317"/>
    <cellStyle name="Normal 3 2 2 3 4 5 2 3" xfId="16318"/>
    <cellStyle name="Normal 3 2 2 3 4 5 2 4" xfId="16319"/>
    <cellStyle name="Normal 3 2 2 3 4 5 2 5" xfId="16320"/>
    <cellStyle name="Normal 3 2 2 3 4 5 2 6" xfId="16321"/>
    <cellStyle name="Normal 3 2 2 3 4 5 2 7" xfId="16322"/>
    <cellStyle name="Normal 3 2 2 3 4 5 2 8" xfId="16323"/>
    <cellStyle name="Normal 3 2 2 3 4 5 2 9" xfId="16324"/>
    <cellStyle name="Normal 3 2 2 3 4 5 3" xfId="16325"/>
    <cellStyle name="Normal 3 2 2 3 4 5 3 10" xfId="16326"/>
    <cellStyle name="Normal 3 2 2 3 4 5 3 11" xfId="16327"/>
    <cellStyle name="Normal 3 2 2 3 4 5 3 12" xfId="16328"/>
    <cellStyle name="Normal 3 2 2 3 4 5 3 2" xfId="16329"/>
    <cellStyle name="Normal 3 2 2 3 4 5 3 3" xfId="16330"/>
    <cellStyle name="Normal 3 2 2 3 4 5 3 4" xfId="16331"/>
    <cellStyle name="Normal 3 2 2 3 4 5 3 5" xfId="16332"/>
    <cellStyle name="Normal 3 2 2 3 4 5 3 6" xfId="16333"/>
    <cellStyle name="Normal 3 2 2 3 4 5 3 7" xfId="16334"/>
    <cellStyle name="Normal 3 2 2 3 4 5 3 8" xfId="16335"/>
    <cellStyle name="Normal 3 2 2 3 4 5 3 9" xfId="16336"/>
    <cellStyle name="Normal 3 2 2 3 4 5 4" xfId="16337"/>
    <cellStyle name="Normal 3 2 2 3 4 5 5" xfId="16338"/>
    <cellStyle name="Normal 3 2 2 3 4 5 6" xfId="16339"/>
    <cellStyle name="Normal 3 2 2 3 4 5 7" xfId="16340"/>
    <cellStyle name="Normal 3 2 2 3 4 5 8" xfId="16341"/>
    <cellStyle name="Normal 3 2 2 3 4 5 9" xfId="16342"/>
    <cellStyle name="Normal 3 2 2 3 4 6" xfId="16343"/>
    <cellStyle name="Normal 3 2 2 3 4 6 10" xfId="16344"/>
    <cellStyle name="Normal 3 2 2 3 4 6 11" xfId="16345"/>
    <cellStyle name="Normal 3 2 2 3 4 6 12" xfId="16346"/>
    <cellStyle name="Normal 3 2 2 3 4 6 13" xfId="16347"/>
    <cellStyle name="Normal 3 2 2 3 4 6 14" xfId="16348"/>
    <cellStyle name="Normal 3 2 2 3 4 6 2" xfId="16349"/>
    <cellStyle name="Normal 3 2 2 3 4 6 2 10" xfId="16350"/>
    <cellStyle name="Normal 3 2 2 3 4 6 2 11" xfId="16351"/>
    <cellStyle name="Normal 3 2 2 3 4 6 2 12" xfId="16352"/>
    <cellStyle name="Normal 3 2 2 3 4 6 2 13" xfId="16353"/>
    <cellStyle name="Normal 3 2 2 3 4 6 2 2" xfId="16354"/>
    <cellStyle name="Normal 3 2 2 3 4 6 2 2 10" xfId="16355"/>
    <cellStyle name="Normal 3 2 2 3 4 6 2 2 11" xfId="16356"/>
    <cellStyle name="Normal 3 2 2 3 4 6 2 2 12" xfId="16357"/>
    <cellStyle name="Normal 3 2 2 3 4 6 2 2 2" xfId="16358"/>
    <cellStyle name="Normal 3 2 2 3 4 6 2 2 3" xfId="16359"/>
    <cellStyle name="Normal 3 2 2 3 4 6 2 2 4" xfId="16360"/>
    <cellStyle name="Normal 3 2 2 3 4 6 2 2 5" xfId="16361"/>
    <cellStyle name="Normal 3 2 2 3 4 6 2 2 6" xfId="16362"/>
    <cellStyle name="Normal 3 2 2 3 4 6 2 2 7" xfId="16363"/>
    <cellStyle name="Normal 3 2 2 3 4 6 2 2 8" xfId="16364"/>
    <cellStyle name="Normal 3 2 2 3 4 6 2 2 9" xfId="16365"/>
    <cellStyle name="Normal 3 2 2 3 4 6 2 3" xfId="16366"/>
    <cellStyle name="Normal 3 2 2 3 4 6 2 4" xfId="16367"/>
    <cellStyle name="Normal 3 2 2 3 4 6 2 5" xfId="16368"/>
    <cellStyle name="Normal 3 2 2 3 4 6 2 6" xfId="16369"/>
    <cellStyle name="Normal 3 2 2 3 4 6 2 7" xfId="16370"/>
    <cellStyle name="Normal 3 2 2 3 4 6 2 8" xfId="16371"/>
    <cellStyle name="Normal 3 2 2 3 4 6 2 9" xfId="16372"/>
    <cellStyle name="Normal 3 2 2 3 4 6 3" xfId="16373"/>
    <cellStyle name="Normal 3 2 2 3 4 6 3 10" xfId="16374"/>
    <cellStyle name="Normal 3 2 2 3 4 6 3 11" xfId="16375"/>
    <cellStyle name="Normal 3 2 2 3 4 6 3 12" xfId="16376"/>
    <cellStyle name="Normal 3 2 2 3 4 6 3 2" xfId="16377"/>
    <cellStyle name="Normal 3 2 2 3 4 6 3 3" xfId="16378"/>
    <cellStyle name="Normal 3 2 2 3 4 6 3 4" xfId="16379"/>
    <cellStyle name="Normal 3 2 2 3 4 6 3 5" xfId="16380"/>
    <cellStyle name="Normal 3 2 2 3 4 6 3 6" xfId="16381"/>
    <cellStyle name="Normal 3 2 2 3 4 6 3 7" xfId="16382"/>
    <cellStyle name="Normal 3 2 2 3 4 6 3 8" xfId="16383"/>
    <cellStyle name="Normal 3 2 2 3 4 6 3 9" xfId="16384"/>
    <cellStyle name="Normal 3 2 2 3 4 6 4" xfId="16385"/>
    <cellStyle name="Normal 3 2 2 3 4 6 5" xfId="16386"/>
    <cellStyle name="Normal 3 2 2 3 4 6 6" xfId="16387"/>
    <cellStyle name="Normal 3 2 2 3 4 6 7" xfId="16388"/>
    <cellStyle name="Normal 3 2 2 3 4 6 8" xfId="16389"/>
    <cellStyle name="Normal 3 2 2 3 4 6 9" xfId="16390"/>
    <cellStyle name="Normal 3 2 2 3 4 7" xfId="16391"/>
    <cellStyle name="Normal 3 2 2 3 4 7 10" xfId="16392"/>
    <cellStyle name="Normal 3 2 2 3 4 7 11" xfId="16393"/>
    <cellStyle name="Normal 3 2 2 3 4 7 12" xfId="16394"/>
    <cellStyle name="Normal 3 2 2 3 4 7 13" xfId="16395"/>
    <cellStyle name="Normal 3 2 2 3 4 7 14" xfId="16396"/>
    <cellStyle name="Normal 3 2 2 3 4 7 2" xfId="16397"/>
    <cellStyle name="Normal 3 2 2 3 4 7 2 10" xfId="16398"/>
    <cellStyle name="Normal 3 2 2 3 4 7 2 11" xfId="16399"/>
    <cellStyle name="Normal 3 2 2 3 4 7 2 12" xfId="16400"/>
    <cellStyle name="Normal 3 2 2 3 4 7 2 13" xfId="16401"/>
    <cellStyle name="Normal 3 2 2 3 4 7 2 2" xfId="16402"/>
    <cellStyle name="Normal 3 2 2 3 4 7 2 2 10" xfId="16403"/>
    <cellStyle name="Normal 3 2 2 3 4 7 2 2 11" xfId="16404"/>
    <cellStyle name="Normal 3 2 2 3 4 7 2 2 12" xfId="16405"/>
    <cellStyle name="Normal 3 2 2 3 4 7 2 2 2" xfId="16406"/>
    <cellStyle name="Normal 3 2 2 3 4 7 2 2 3" xfId="16407"/>
    <cellStyle name="Normal 3 2 2 3 4 7 2 2 4" xfId="16408"/>
    <cellStyle name="Normal 3 2 2 3 4 7 2 2 5" xfId="16409"/>
    <cellStyle name="Normal 3 2 2 3 4 7 2 2 6" xfId="16410"/>
    <cellStyle name="Normal 3 2 2 3 4 7 2 2 7" xfId="16411"/>
    <cellStyle name="Normal 3 2 2 3 4 7 2 2 8" xfId="16412"/>
    <cellStyle name="Normal 3 2 2 3 4 7 2 2 9" xfId="16413"/>
    <cellStyle name="Normal 3 2 2 3 4 7 2 3" xfId="16414"/>
    <cellStyle name="Normal 3 2 2 3 4 7 2 4" xfId="16415"/>
    <cellStyle name="Normal 3 2 2 3 4 7 2 5" xfId="16416"/>
    <cellStyle name="Normal 3 2 2 3 4 7 2 6" xfId="16417"/>
    <cellStyle name="Normal 3 2 2 3 4 7 2 7" xfId="16418"/>
    <cellStyle name="Normal 3 2 2 3 4 7 2 8" xfId="16419"/>
    <cellStyle name="Normal 3 2 2 3 4 7 2 9" xfId="16420"/>
    <cellStyle name="Normal 3 2 2 3 4 7 3" xfId="16421"/>
    <cellStyle name="Normal 3 2 2 3 4 7 3 10" xfId="16422"/>
    <cellStyle name="Normal 3 2 2 3 4 7 3 11" xfId="16423"/>
    <cellStyle name="Normal 3 2 2 3 4 7 3 12" xfId="16424"/>
    <cellStyle name="Normal 3 2 2 3 4 7 3 2" xfId="16425"/>
    <cellStyle name="Normal 3 2 2 3 4 7 3 3" xfId="16426"/>
    <cellStyle name="Normal 3 2 2 3 4 7 3 4" xfId="16427"/>
    <cellStyle name="Normal 3 2 2 3 4 7 3 5" xfId="16428"/>
    <cellStyle name="Normal 3 2 2 3 4 7 3 6" xfId="16429"/>
    <cellStyle name="Normal 3 2 2 3 4 7 3 7" xfId="16430"/>
    <cellStyle name="Normal 3 2 2 3 4 7 3 8" xfId="16431"/>
    <cellStyle name="Normal 3 2 2 3 4 7 3 9" xfId="16432"/>
    <cellStyle name="Normal 3 2 2 3 4 7 4" xfId="16433"/>
    <cellStyle name="Normal 3 2 2 3 4 7 5" xfId="16434"/>
    <cellStyle name="Normal 3 2 2 3 4 7 6" xfId="16435"/>
    <cellStyle name="Normal 3 2 2 3 4 7 7" xfId="16436"/>
    <cellStyle name="Normal 3 2 2 3 4 7 8" xfId="16437"/>
    <cellStyle name="Normal 3 2 2 3 4 7 9" xfId="16438"/>
    <cellStyle name="Normal 3 2 2 3 4 8" xfId="16439"/>
    <cellStyle name="Normal 3 2 2 3 4 8 10" xfId="16440"/>
    <cellStyle name="Normal 3 2 2 3 4 8 11" xfId="16441"/>
    <cellStyle name="Normal 3 2 2 3 4 8 12" xfId="16442"/>
    <cellStyle name="Normal 3 2 2 3 4 8 13" xfId="16443"/>
    <cellStyle name="Normal 3 2 2 3 4 8 14" xfId="16444"/>
    <cellStyle name="Normal 3 2 2 3 4 8 2" xfId="16445"/>
    <cellStyle name="Normal 3 2 2 3 4 8 2 10" xfId="16446"/>
    <cellStyle name="Normal 3 2 2 3 4 8 2 11" xfId="16447"/>
    <cellStyle name="Normal 3 2 2 3 4 8 2 12" xfId="16448"/>
    <cellStyle name="Normal 3 2 2 3 4 8 2 13" xfId="16449"/>
    <cellStyle name="Normal 3 2 2 3 4 8 2 2" xfId="16450"/>
    <cellStyle name="Normal 3 2 2 3 4 8 2 2 10" xfId="16451"/>
    <cellStyle name="Normal 3 2 2 3 4 8 2 2 11" xfId="16452"/>
    <cellStyle name="Normal 3 2 2 3 4 8 2 2 12" xfId="16453"/>
    <cellStyle name="Normal 3 2 2 3 4 8 2 2 2" xfId="16454"/>
    <cellStyle name="Normal 3 2 2 3 4 8 2 2 3" xfId="16455"/>
    <cellStyle name="Normal 3 2 2 3 4 8 2 2 4" xfId="16456"/>
    <cellStyle name="Normal 3 2 2 3 4 8 2 2 5" xfId="16457"/>
    <cellStyle name="Normal 3 2 2 3 4 8 2 2 6" xfId="16458"/>
    <cellStyle name="Normal 3 2 2 3 4 8 2 2 7" xfId="16459"/>
    <cellStyle name="Normal 3 2 2 3 4 8 2 2 8" xfId="16460"/>
    <cellStyle name="Normal 3 2 2 3 4 8 2 2 9" xfId="16461"/>
    <cellStyle name="Normal 3 2 2 3 4 8 2 3" xfId="16462"/>
    <cellStyle name="Normal 3 2 2 3 4 8 2 4" xfId="16463"/>
    <cellStyle name="Normal 3 2 2 3 4 8 2 5" xfId="16464"/>
    <cellStyle name="Normal 3 2 2 3 4 8 2 6" xfId="16465"/>
    <cellStyle name="Normal 3 2 2 3 4 8 2 7" xfId="16466"/>
    <cellStyle name="Normal 3 2 2 3 4 8 2 8" xfId="16467"/>
    <cellStyle name="Normal 3 2 2 3 4 8 2 9" xfId="16468"/>
    <cellStyle name="Normal 3 2 2 3 4 8 3" xfId="16469"/>
    <cellStyle name="Normal 3 2 2 3 4 8 3 10" xfId="16470"/>
    <cellStyle name="Normal 3 2 2 3 4 8 3 11" xfId="16471"/>
    <cellStyle name="Normal 3 2 2 3 4 8 3 12" xfId="16472"/>
    <cellStyle name="Normal 3 2 2 3 4 8 3 2" xfId="16473"/>
    <cellStyle name="Normal 3 2 2 3 4 8 3 3" xfId="16474"/>
    <cellStyle name="Normal 3 2 2 3 4 8 3 4" xfId="16475"/>
    <cellStyle name="Normal 3 2 2 3 4 8 3 5" xfId="16476"/>
    <cellStyle name="Normal 3 2 2 3 4 8 3 6" xfId="16477"/>
    <cellStyle name="Normal 3 2 2 3 4 8 3 7" xfId="16478"/>
    <cellStyle name="Normal 3 2 2 3 4 8 3 8" xfId="16479"/>
    <cellStyle name="Normal 3 2 2 3 4 8 3 9" xfId="16480"/>
    <cellStyle name="Normal 3 2 2 3 4 8 4" xfId="16481"/>
    <cellStyle name="Normal 3 2 2 3 4 8 5" xfId="16482"/>
    <cellStyle name="Normal 3 2 2 3 4 8 6" xfId="16483"/>
    <cellStyle name="Normal 3 2 2 3 4 8 7" xfId="16484"/>
    <cellStyle name="Normal 3 2 2 3 4 8 8" xfId="16485"/>
    <cellStyle name="Normal 3 2 2 3 4 8 9" xfId="16486"/>
    <cellStyle name="Normal 3 2 2 3 4 9" xfId="16487"/>
    <cellStyle name="Normal 3 2 2 3 4 9 10" xfId="16488"/>
    <cellStyle name="Normal 3 2 2 3 4 9 11" xfId="16489"/>
    <cellStyle name="Normal 3 2 2 3 4 9 12" xfId="16490"/>
    <cellStyle name="Normal 3 2 2 3 4 9 13" xfId="16491"/>
    <cellStyle name="Normal 3 2 2 3 4 9 2" xfId="16492"/>
    <cellStyle name="Normal 3 2 2 3 4 9 2 10" xfId="16493"/>
    <cellStyle name="Normal 3 2 2 3 4 9 2 11" xfId="16494"/>
    <cellStyle name="Normal 3 2 2 3 4 9 2 12" xfId="16495"/>
    <cellStyle name="Normal 3 2 2 3 4 9 2 2" xfId="16496"/>
    <cellStyle name="Normal 3 2 2 3 4 9 2 3" xfId="16497"/>
    <cellStyle name="Normal 3 2 2 3 4 9 2 4" xfId="16498"/>
    <cellStyle name="Normal 3 2 2 3 4 9 2 5" xfId="16499"/>
    <cellStyle name="Normal 3 2 2 3 4 9 2 6" xfId="16500"/>
    <cellStyle name="Normal 3 2 2 3 4 9 2 7" xfId="16501"/>
    <cellStyle name="Normal 3 2 2 3 4 9 2 8" xfId="16502"/>
    <cellStyle name="Normal 3 2 2 3 4 9 2 9" xfId="16503"/>
    <cellStyle name="Normal 3 2 2 3 4 9 3" xfId="16504"/>
    <cellStyle name="Normal 3 2 2 3 4 9 4" xfId="16505"/>
    <cellStyle name="Normal 3 2 2 3 4 9 5" xfId="16506"/>
    <cellStyle name="Normal 3 2 2 3 4 9 6" xfId="16507"/>
    <cellStyle name="Normal 3 2 2 3 4 9 7" xfId="16508"/>
    <cellStyle name="Normal 3 2 2 3 4 9 8" xfId="16509"/>
    <cellStyle name="Normal 3 2 2 3 4 9 9" xfId="16510"/>
    <cellStyle name="Normal 3 2 2 3 5" xfId="16511"/>
    <cellStyle name="Normal 3 2 2 3 5 10" xfId="16512"/>
    <cellStyle name="Normal 3 2 2 3 5 11" xfId="16513"/>
    <cellStyle name="Normal 3 2 2 3 5 12" xfId="16514"/>
    <cellStyle name="Normal 3 2 2 3 5 13" xfId="16515"/>
    <cellStyle name="Normal 3 2 2 3 5 14" xfId="16516"/>
    <cellStyle name="Normal 3 2 2 3 5 15" xfId="16517"/>
    <cellStyle name="Normal 3 2 2 3 5 16" xfId="16518"/>
    <cellStyle name="Normal 3 2 2 3 5 17" xfId="16519"/>
    <cellStyle name="Normal 3 2 2 3 5 2" xfId="16520"/>
    <cellStyle name="Normal 3 2 2 3 5 2 10" xfId="16521"/>
    <cellStyle name="Normal 3 2 2 3 5 2 11" xfId="16522"/>
    <cellStyle name="Normal 3 2 2 3 5 2 12" xfId="16523"/>
    <cellStyle name="Normal 3 2 2 3 5 2 13" xfId="16524"/>
    <cellStyle name="Normal 3 2 2 3 5 2 14" xfId="16525"/>
    <cellStyle name="Normal 3 2 2 3 5 2 2" xfId="16526"/>
    <cellStyle name="Normal 3 2 2 3 5 2 2 10" xfId="16527"/>
    <cellStyle name="Normal 3 2 2 3 5 2 2 11" xfId="16528"/>
    <cellStyle name="Normal 3 2 2 3 5 2 2 12" xfId="16529"/>
    <cellStyle name="Normal 3 2 2 3 5 2 2 13" xfId="16530"/>
    <cellStyle name="Normal 3 2 2 3 5 2 2 2" xfId="16531"/>
    <cellStyle name="Normal 3 2 2 3 5 2 2 2 10" xfId="16532"/>
    <cellStyle name="Normal 3 2 2 3 5 2 2 2 11" xfId="16533"/>
    <cellStyle name="Normal 3 2 2 3 5 2 2 2 12" xfId="16534"/>
    <cellStyle name="Normal 3 2 2 3 5 2 2 2 2" xfId="16535"/>
    <cellStyle name="Normal 3 2 2 3 5 2 2 2 3" xfId="16536"/>
    <cellStyle name="Normal 3 2 2 3 5 2 2 2 4" xfId="16537"/>
    <cellStyle name="Normal 3 2 2 3 5 2 2 2 5" xfId="16538"/>
    <cellStyle name="Normal 3 2 2 3 5 2 2 2 6" xfId="16539"/>
    <cellStyle name="Normal 3 2 2 3 5 2 2 2 7" xfId="16540"/>
    <cellStyle name="Normal 3 2 2 3 5 2 2 2 8" xfId="16541"/>
    <cellStyle name="Normal 3 2 2 3 5 2 2 2 9" xfId="16542"/>
    <cellStyle name="Normal 3 2 2 3 5 2 2 3" xfId="16543"/>
    <cellStyle name="Normal 3 2 2 3 5 2 2 4" xfId="16544"/>
    <cellStyle name="Normal 3 2 2 3 5 2 2 5" xfId="16545"/>
    <cellStyle name="Normal 3 2 2 3 5 2 2 6" xfId="16546"/>
    <cellStyle name="Normal 3 2 2 3 5 2 2 7" xfId="16547"/>
    <cellStyle name="Normal 3 2 2 3 5 2 2 8" xfId="16548"/>
    <cellStyle name="Normal 3 2 2 3 5 2 2 9" xfId="16549"/>
    <cellStyle name="Normal 3 2 2 3 5 2 3" xfId="16550"/>
    <cellStyle name="Normal 3 2 2 3 5 2 3 10" xfId="16551"/>
    <cellStyle name="Normal 3 2 2 3 5 2 3 11" xfId="16552"/>
    <cellStyle name="Normal 3 2 2 3 5 2 3 12" xfId="16553"/>
    <cellStyle name="Normal 3 2 2 3 5 2 3 2" xfId="16554"/>
    <cellStyle name="Normal 3 2 2 3 5 2 3 3" xfId="16555"/>
    <cellStyle name="Normal 3 2 2 3 5 2 3 4" xfId="16556"/>
    <cellStyle name="Normal 3 2 2 3 5 2 3 5" xfId="16557"/>
    <cellStyle name="Normal 3 2 2 3 5 2 3 6" xfId="16558"/>
    <cellStyle name="Normal 3 2 2 3 5 2 3 7" xfId="16559"/>
    <cellStyle name="Normal 3 2 2 3 5 2 3 8" xfId="16560"/>
    <cellStyle name="Normal 3 2 2 3 5 2 3 9" xfId="16561"/>
    <cellStyle name="Normal 3 2 2 3 5 2 4" xfId="16562"/>
    <cellStyle name="Normal 3 2 2 3 5 2 5" xfId="16563"/>
    <cellStyle name="Normal 3 2 2 3 5 2 6" xfId="16564"/>
    <cellStyle name="Normal 3 2 2 3 5 2 7" xfId="16565"/>
    <cellStyle name="Normal 3 2 2 3 5 2 8" xfId="16566"/>
    <cellStyle name="Normal 3 2 2 3 5 2 9" xfId="16567"/>
    <cellStyle name="Normal 3 2 2 3 5 3" xfId="16568"/>
    <cellStyle name="Normal 3 2 2 3 5 3 10" xfId="16569"/>
    <cellStyle name="Normal 3 2 2 3 5 3 11" xfId="16570"/>
    <cellStyle name="Normal 3 2 2 3 5 3 12" xfId="16571"/>
    <cellStyle name="Normal 3 2 2 3 5 3 13" xfId="16572"/>
    <cellStyle name="Normal 3 2 2 3 5 3 14" xfId="16573"/>
    <cellStyle name="Normal 3 2 2 3 5 3 2" xfId="16574"/>
    <cellStyle name="Normal 3 2 2 3 5 3 2 10" xfId="16575"/>
    <cellStyle name="Normal 3 2 2 3 5 3 2 11" xfId="16576"/>
    <cellStyle name="Normal 3 2 2 3 5 3 2 12" xfId="16577"/>
    <cellStyle name="Normal 3 2 2 3 5 3 2 13" xfId="16578"/>
    <cellStyle name="Normal 3 2 2 3 5 3 2 2" xfId="16579"/>
    <cellStyle name="Normal 3 2 2 3 5 3 2 2 10" xfId="16580"/>
    <cellStyle name="Normal 3 2 2 3 5 3 2 2 11" xfId="16581"/>
    <cellStyle name="Normal 3 2 2 3 5 3 2 2 12" xfId="16582"/>
    <cellStyle name="Normal 3 2 2 3 5 3 2 2 2" xfId="16583"/>
    <cellStyle name="Normal 3 2 2 3 5 3 2 2 3" xfId="16584"/>
    <cellStyle name="Normal 3 2 2 3 5 3 2 2 4" xfId="16585"/>
    <cellStyle name="Normal 3 2 2 3 5 3 2 2 5" xfId="16586"/>
    <cellStyle name="Normal 3 2 2 3 5 3 2 2 6" xfId="16587"/>
    <cellStyle name="Normal 3 2 2 3 5 3 2 2 7" xfId="16588"/>
    <cellStyle name="Normal 3 2 2 3 5 3 2 2 8" xfId="16589"/>
    <cellStyle name="Normal 3 2 2 3 5 3 2 2 9" xfId="16590"/>
    <cellStyle name="Normal 3 2 2 3 5 3 2 3" xfId="16591"/>
    <cellStyle name="Normal 3 2 2 3 5 3 2 4" xfId="16592"/>
    <cellStyle name="Normal 3 2 2 3 5 3 2 5" xfId="16593"/>
    <cellStyle name="Normal 3 2 2 3 5 3 2 6" xfId="16594"/>
    <cellStyle name="Normal 3 2 2 3 5 3 2 7" xfId="16595"/>
    <cellStyle name="Normal 3 2 2 3 5 3 2 8" xfId="16596"/>
    <cellStyle name="Normal 3 2 2 3 5 3 2 9" xfId="16597"/>
    <cellStyle name="Normal 3 2 2 3 5 3 3" xfId="16598"/>
    <cellStyle name="Normal 3 2 2 3 5 3 3 10" xfId="16599"/>
    <cellStyle name="Normal 3 2 2 3 5 3 3 11" xfId="16600"/>
    <cellStyle name="Normal 3 2 2 3 5 3 3 12" xfId="16601"/>
    <cellStyle name="Normal 3 2 2 3 5 3 3 2" xfId="16602"/>
    <cellStyle name="Normal 3 2 2 3 5 3 3 3" xfId="16603"/>
    <cellStyle name="Normal 3 2 2 3 5 3 3 4" xfId="16604"/>
    <cellStyle name="Normal 3 2 2 3 5 3 3 5" xfId="16605"/>
    <cellStyle name="Normal 3 2 2 3 5 3 3 6" xfId="16606"/>
    <cellStyle name="Normal 3 2 2 3 5 3 3 7" xfId="16607"/>
    <cellStyle name="Normal 3 2 2 3 5 3 3 8" xfId="16608"/>
    <cellStyle name="Normal 3 2 2 3 5 3 3 9" xfId="16609"/>
    <cellStyle name="Normal 3 2 2 3 5 3 4" xfId="16610"/>
    <cellStyle name="Normal 3 2 2 3 5 3 5" xfId="16611"/>
    <cellStyle name="Normal 3 2 2 3 5 3 6" xfId="16612"/>
    <cellStyle name="Normal 3 2 2 3 5 3 7" xfId="16613"/>
    <cellStyle name="Normal 3 2 2 3 5 3 8" xfId="16614"/>
    <cellStyle name="Normal 3 2 2 3 5 3 9" xfId="16615"/>
    <cellStyle name="Normal 3 2 2 3 5 4" xfId="16616"/>
    <cellStyle name="Normal 3 2 2 3 5 4 10" xfId="16617"/>
    <cellStyle name="Normal 3 2 2 3 5 4 11" xfId="16618"/>
    <cellStyle name="Normal 3 2 2 3 5 4 12" xfId="16619"/>
    <cellStyle name="Normal 3 2 2 3 5 4 13" xfId="16620"/>
    <cellStyle name="Normal 3 2 2 3 5 4 2" xfId="16621"/>
    <cellStyle name="Normal 3 2 2 3 5 4 2 10" xfId="16622"/>
    <cellStyle name="Normal 3 2 2 3 5 4 2 11" xfId="16623"/>
    <cellStyle name="Normal 3 2 2 3 5 4 2 12" xfId="16624"/>
    <cellStyle name="Normal 3 2 2 3 5 4 2 2" xfId="16625"/>
    <cellStyle name="Normal 3 2 2 3 5 4 2 3" xfId="16626"/>
    <cellStyle name="Normal 3 2 2 3 5 4 2 4" xfId="16627"/>
    <cellStyle name="Normal 3 2 2 3 5 4 2 5" xfId="16628"/>
    <cellStyle name="Normal 3 2 2 3 5 4 2 6" xfId="16629"/>
    <cellStyle name="Normal 3 2 2 3 5 4 2 7" xfId="16630"/>
    <cellStyle name="Normal 3 2 2 3 5 4 2 8" xfId="16631"/>
    <cellStyle name="Normal 3 2 2 3 5 4 2 9" xfId="16632"/>
    <cellStyle name="Normal 3 2 2 3 5 4 3" xfId="16633"/>
    <cellStyle name="Normal 3 2 2 3 5 4 4" xfId="16634"/>
    <cellStyle name="Normal 3 2 2 3 5 4 5" xfId="16635"/>
    <cellStyle name="Normal 3 2 2 3 5 4 6" xfId="16636"/>
    <cellStyle name="Normal 3 2 2 3 5 4 7" xfId="16637"/>
    <cellStyle name="Normal 3 2 2 3 5 4 8" xfId="16638"/>
    <cellStyle name="Normal 3 2 2 3 5 4 9" xfId="16639"/>
    <cellStyle name="Normal 3 2 2 3 5 5" xfId="16640"/>
    <cellStyle name="Normal 3 2 2 3 5 5 10" xfId="16641"/>
    <cellStyle name="Normal 3 2 2 3 5 5 11" xfId="16642"/>
    <cellStyle name="Normal 3 2 2 3 5 5 12" xfId="16643"/>
    <cellStyle name="Normal 3 2 2 3 5 5 13" xfId="16644"/>
    <cellStyle name="Normal 3 2 2 3 5 5 2" xfId="16645"/>
    <cellStyle name="Normal 3 2 2 3 5 5 2 10" xfId="16646"/>
    <cellStyle name="Normal 3 2 2 3 5 5 2 11" xfId="16647"/>
    <cellStyle name="Normal 3 2 2 3 5 5 2 12" xfId="16648"/>
    <cellStyle name="Normal 3 2 2 3 5 5 2 2" xfId="16649"/>
    <cellStyle name="Normal 3 2 2 3 5 5 2 3" xfId="16650"/>
    <cellStyle name="Normal 3 2 2 3 5 5 2 4" xfId="16651"/>
    <cellStyle name="Normal 3 2 2 3 5 5 2 5" xfId="16652"/>
    <cellStyle name="Normal 3 2 2 3 5 5 2 6" xfId="16653"/>
    <cellStyle name="Normal 3 2 2 3 5 5 2 7" xfId="16654"/>
    <cellStyle name="Normal 3 2 2 3 5 5 2 8" xfId="16655"/>
    <cellStyle name="Normal 3 2 2 3 5 5 2 9" xfId="16656"/>
    <cellStyle name="Normal 3 2 2 3 5 5 3" xfId="16657"/>
    <cellStyle name="Normal 3 2 2 3 5 5 4" xfId="16658"/>
    <cellStyle name="Normal 3 2 2 3 5 5 5" xfId="16659"/>
    <cellStyle name="Normal 3 2 2 3 5 5 6" xfId="16660"/>
    <cellStyle name="Normal 3 2 2 3 5 5 7" xfId="16661"/>
    <cellStyle name="Normal 3 2 2 3 5 5 8" xfId="16662"/>
    <cellStyle name="Normal 3 2 2 3 5 5 9" xfId="16663"/>
    <cellStyle name="Normal 3 2 2 3 5 6" xfId="16664"/>
    <cellStyle name="Normal 3 2 2 3 5 6 10" xfId="16665"/>
    <cellStyle name="Normal 3 2 2 3 5 6 11" xfId="16666"/>
    <cellStyle name="Normal 3 2 2 3 5 6 12" xfId="16667"/>
    <cellStyle name="Normal 3 2 2 3 5 6 2" xfId="16668"/>
    <cellStyle name="Normal 3 2 2 3 5 6 3" xfId="16669"/>
    <cellStyle name="Normal 3 2 2 3 5 6 4" xfId="16670"/>
    <cellStyle name="Normal 3 2 2 3 5 6 5" xfId="16671"/>
    <cellStyle name="Normal 3 2 2 3 5 6 6" xfId="16672"/>
    <cellStyle name="Normal 3 2 2 3 5 6 7" xfId="16673"/>
    <cellStyle name="Normal 3 2 2 3 5 6 8" xfId="16674"/>
    <cellStyle name="Normal 3 2 2 3 5 6 9" xfId="16675"/>
    <cellStyle name="Normal 3 2 2 3 5 7" xfId="16676"/>
    <cellStyle name="Normal 3 2 2 3 5 8" xfId="16677"/>
    <cellStyle name="Normal 3 2 2 3 5 9" xfId="16678"/>
    <cellStyle name="Normal 3 2 2 3 6" xfId="16679"/>
    <cellStyle name="Normal 3 2 2 3 6 10" xfId="16680"/>
    <cellStyle name="Normal 3 2 2 3 6 11" xfId="16681"/>
    <cellStyle name="Normal 3 2 2 3 6 12" xfId="16682"/>
    <cellStyle name="Normal 3 2 2 3 6 13" xfId="16683"/>
    <cellStyle name="Normal 3 2 2 3 6 14" xfId="16684"/>
    <cellStyle name="Normal 3 2 2 3 6 2" xfId="16685"/>
    <cellStyle name="Normal 3 2 2 3 6 2 10" xfId="16686"/>
    <cellStyle name="Normal 3 2 2 3 6 2 11" xfId="16687"/>
    <cellStyle name="Normal 3 2 2 3 6 2 12" xfId="16688"/>
    <cellStyle name="Normal 3 2 2 3 6 2 13" xfId="16689"/>
    <cellStyle name="Normal 3 2 2 3 6 2 2" xfId="16690"/>
    <cellStyle name="Normal 3 2 2 3 6 2 2 10" xfId="16691"/>
    <cellStyle name="Normal 3 2 2 3 6 2 2 11" xfId="16692"/>
    <cellStyle name="Normal 3 2 2 3 6 2 2 12" xfId="16693"/>
    <cellStyle name="Normal 3 2 2 3 6 2 2 2" xfId="16694"/>
    <cellStyle name="Normal 3 2 2 3 6 2 2 3" xfId="16695"/>
    <cellStyle name="Normal 3 2 2 3 6 2 2 4" xfId="16696"/>
    <cellStyle name="Normal 3 2 2 3 6 2 2 5" xfId="16697"/>
    <cellStyle name="Normal 3 2 2 3 6 2 2 6" xfId="16698"/>
    <cellStyle name="Normal 3 2 2 3 6 2 2 7" xfId="16699"/>
    <cellStyle name="Normal 3 2 2 3 6 2 2 8" xfId="16700"/>
    <cellStyle name="Normal 3 2 2 3 6 2 2 9" xfId="16701"/>
    <cellStyle name="Normal 3 2 2 3 6 2 3" xfId="16702"/>
    <cellStyle name="Normal 3 2 2 3 6 2 4" xfId="16703"/>
    <cellStyle name="Normal 3 2 2 3 6 2 5" xfId="16704"/>
    <cellStyle name="Normal 3 2 2 3 6 2 6" xfId="16705"/>
    <cellStyle name="Normal 3 2 2 3 6 2 7" xfId="16706"/>
    <cellStyle name="Normal 3 2 2 3 6 2 8" xfId="16707"/>
    <cellStyle name="Normal 3 2 2 3 6 2 9" xfId="16708"/>
    <cellStyle name="Normal 3 2 2 3 6 3" xfId="16709"/>
    <cellStyle name="Normal 3 2 2 3 6 3 10" xfId="16710"/>
    <cellStyle name="Normal 3 2 2 3 6 3 11" xfId="16711"/>
    <cellStyle name="Normal 3 2 2 3 6 3 12" xfId="16712"/>
    <cellStyle name="Normal 3 2 2 3 6 3 2" xfId="16713"/>
    <cellStyle name="Normal 3 2 2 3 6 3 3" xfId="16714"/>
    <cellStyle name="Normal 3 2 2 3 6 3 4" xfId="16715"/>
    <cellStyle name="Normal 3 2 2 3 6 3 5" xfId="16716"/>
    <cellStyle name="Normal 3 2 2 3 6 3 6" xfId="16717"/>
    <cellStyle name="Normal 3 2 2 3 6 3 7" xfId="16718"/>
    <cellStyle name="Normal 3 2 2 3 6 3 8" xfId="16719"/>
    <cellStyle name="Normal 3 2 2 3 6 3 9" xfId="16720"/>
    <cellStyle name="Normal 3 2 2 3 6 4" xfId="16721"/>
    <cellStyle name="Normal 3 2 2 3 6 5" xfId="16722"/>
    <cellStyle name="Normal 3 2 2 3 6 6" xfId="16723"/>
    <cellStyle name="Normal 3 2 2 3 6 7" xfId="16724"/>
    <cellStyle name="Normal 3 2 2 3 6 8" xfId="16725"/>
    <cellStyle name="Normal 3 2 2 3 6 9" xfId="16726"/>
    <cellStyle name="Normal 3 2 2 3 7" xfId="16727"/>
    <cellStyle name="Normal 3 2 2 3 7 10" xfId="16728"/>
    <cellStyle name="Normal 3 2 2 3 7 11" xfId="16729"/>
    <cellStyle name="Normal 3 2 2 3 7 12" xfId="16730"/>
    <cellStyle name="Normal 3 2 2 3 7 13" xfId="16731"/>
    <cellStyle name="Normal 3 2 2 3 7 14" xfId="16732"/>
    <cellStyle name="Normal 3 2 2 3 7 2" xfId="16733"/>
    <cellStyle name="Normal 3 2 2 3 7 2 10" xfId="16734"/>
    <cellStyle name="Normal 3 2 2 3 7 2 11" xfId="16735"/>
    <cellStyle name="Normal 3 2 2 3 7 2 12" xfId="16736"/>
    <cellStyle name="Normal 3 2 2 3 7 2 13" xfId="16737"/>
    <cellStyle name="Normal 3 2 2 3 7 2 2" xfId="16738"/>
    <cellStyle name="Normal 3 2 2 3 7 2 2 10" xfId="16739"/>
    <cellStyle name="Normal 3 2 2 3 7 2 2 11" xfId="16740"/>
    <cellStyle name="Normal 3 2 2 3 7 2 2 12" xfId="16741"/>
    <cellStyle name="Normal 3 2 2 3 7 2 2 2" xfId="16742"/>
    <cellStyle name="Normal 3 2 2 3 7 2 2 3" xfId="16743"/>
    <cellStyle name="Normal 3 2 2 3 7 2 2 4" xfId="16744"/>
    <cellStyle name="Normal 3 2 2 3 7 2 2 5" xfId="16745"/>
    <cellStyle name="Normal 3 2 2 3 7 2 2 6" xfId="16746"/>
    <cellStyle name="Normal 3 2 2 3 7 2 2 7" xfId="16747"/>
    <cellStyle name="Normal 3 2 2 3 7 2 2 8" xfId="16748"/>
    <cellStyle name="Normal 3 2 2 3 7 2 2 9" xfId="16749"/>
    <cellStyle name="Normal 3 2 2 3 7 2 3" xfId="16750"/>
    <cellStyle name="Normal 3 2 2 3 7 2 4" xfId="16751"/>
    <cellStyle name="Normal 3 2 2 3 7 2 5" xfId="16752"/>
    <cellStyle name="Normal 3 2 2 3 7 2 6" xfId="16753"/>
    <cellStyle name="Normal 3 2 2 3 7 2 7" xfId="16754"/>
    <cellStyle name="Normal 3 2 2 3 7 2 8" xfId="16755"/>
    <cellStyle name="Normal 3 2 2 3 7 2 9" xfId="16756"/>
    <cellStyle name="Normal 3 2 2 3 7 3" xfId="16757"/>
    <cellStyle name="Normal 3 2 2 3 7 3 10" xfId="16758"/>
    <cellStyle name="Normal 3 2 2 3 7 3 11" xfId="16759"/>
    <cellStyle name="Normal 3 2 2 3 7 3 12" xfId="16760"/>
    <cellStyle name="Normal 3 2 2 3 7 3 2" xfId="16761"/>
    <cellStyle name="Normal 3 2 2 3 7 3 3" xfId="16762"/>
    <cellStyle name="Normal 3 2 2 3 7 3 4" xfId="16763"/>
    <cellStyle name="Normal 3 2 2 3 7 3 5" xfId="16764"/>
    <cellStyle name="Normal 3 2 2 3 7 3 6" xfId="16765"/>
    <cellStyle name="Normal 3 2 2 3 7 3 7" xfId="16766"/>
    <cellStyle name="Normal 3 2 2 3 7 3 8" xfId="16767"/>
    <cellStyle name="Normal 3 2 2 3 7 3 9" xfId="16768"/>
    <cellStyle name="Normal 3 2 2 3 7 4" xfId="16769"/>
    <cellStyle name="Normal 3 2 2 3 7 5" xfId="16770"/>
    <cellStyle name="Normal 3 2 2 3 7 6" xfId="16771"/>
    <cellStyle name="Normal 3 2 2 3 7 7" xfId="16772"/>
    <cellStyle name="Normal 3 2 2 3 7 8" xfId="16773"/>
    <cellStyle name="Normal 3 2 2 3 7 9" xfId="16774"/>
    <cellStyle name="Normal 3 2 2 3 8" xfId="16775"/>
    <cellStyle name="Normal 3 2 2 3 8 10" xfId="16776"/>
    <cellStyle name="Normal 3 2 2 3 8 11" xfId="16777"/>
    <cellStyle name="Normal 3 2 2 3 8 12" xfId="16778"/>
    <cellStyle name="Normal 3 2 2 3 8 13" xfId="16779"/>
    <cellStyle name="Normal 3 2 2 3 8 14" xfId="16780"/>
    <cellStyle name="Normal 3 2 2 3 8 2" xfId="16781"/>
    <cellStyle name="Normal 3 2 2 3 8 2 10" xfId="16782"/>
    <cellStyle name="Normal 3 2 2 3 8 2 11" xfId="16783"/>
    <cellStyle name="Normal 3 2 2 3 8 2 12" xfId="16784"/>
    <cellStyle name="Normal 3 2 2 3 8 2 13" xfId="16785"/>
    <cellStyle name="Normal 3 2 2 3 8 2 2" xfId="16786"/>
    <cellStyle name="Normal 3 2 2 3 8 2 2 10" xfId="16787"/>
    <cellStyle name="Normal 3 2 2 3 8 2 2 11" xfId="16788"/>
    <cellStyle name="Normal 3 2 2 3 8 2 2 12" xfId="16789"/>
    <cellStyle name="Normal 3 2 2 3 8 2 2 2" xfId="16790"/>
    <cellStyle name="Normal 3 2 2 3 8 2 2 3" xfId="16791"/>
    <cellStyle name="Normal 3 2 2 3 8 2 2 4" xfId="16792"/>
    <cellStyle name="Normal 3 2 2 3 8 2 2 5" xfId="16793"/>
    <cellStyle name="Normal 3 2 2 3 8 2 2 6" xfId="16794"/>
    <cellStyle name="Normal 3 2 2 3 8 2 2 7" xfId="16795"/>
    <cellStyle name="Normal 3 2 2 3 8 2 2 8" xfId="16796"/>
    <cellStyle name="Normal 3 2 2 3 8 2 2 9" xfId="16797"/>
    <cellStyle name="Normal 3 2 2 3 8 2 3" xfId="16798"/>
    <cellStyle name="Normal 3 2 2 3 8 2 4" xfId="16799"/>
    <cellStyle name="Normal 3 2 2 3 8 2 5" xfId="16800"/>
    <cellStyle name="Normal 3 2 2 3 8 2 6" xfId="16801"/>
    <cellStyle name="Normal 3 2 2 3 8 2 7" xfId="16802"/>
    <cellStyle name="Normal 3 2 2 3 8 2 8" xfId="16803"/>
    <cellStyle name="Normal 3 2 2 3 8 2 9" xfId="16804"/>
    <cellStyle name="Normal 3 2 2 3 8 3" xfId="16805"/>
    <cellStyle name="Normal 3 2 2 3 8 3 10" xfId="16806"/>
    <cellStyle name="Normal 3 2 2 3 8 3 11" xfId="16807"/>
    <cellStyle name="Normal 3 2 2 3 8 3 12" xfId="16808"/>
    <cellStyle name="Normal 3 2 2 3 8 3 2" xfId="16809"/>
    <cellStyle name="Normal 3 2 2 3 8 3 3" xfId="16810"/>
    <cellStyle name="Normal 3 2 2 3 8 3 4" xfId="16811"/>
    <cellStyle name="Normal 3 2 2 3 8 3 5" xfId="16812"/>
    <cellStyle name="Normal 3 2 2 3 8 3 6" xfId="16813"/>
    <cellStyle name="Normal 3 2 2 3 8 3 7" xfId="16814"/>
    <cellStyle name="Normal 3 2 2 3 8 3 8" xfId="16815"/>
    <cellStyle name="Normal 3 2 2 3 8 3 9" xfId="16816"/>
    <cellStyle name="Normal 3 2 2 3 8 4" xfId="16817"/>
    <cellStyle name="Normal 3 2 2 3 8 5" xfId="16818"/>
    <cellStyle name="Normal 3 2 2 3 8 6" xfId="16819"/>
    <cellStyle name="Normal 3 2 2 3 8 7" xfId="16820"/>
    <cellStyle name="Normal 3 2 2 3 8 8" xfId="16821"/>
    <cellStyle name="Normal 3 2 2 3 8 9" xfId="16822"/>
    <cellStyle name="Normal 3 2 2 3 9" xfId="16823"/>
    <cellStyle name="Normal 3 2 2 3 9 10" xfId="16824"/>
    <cellStyle name="Normal 3 2 2 3 9 11" xfId="16825"/>
    <cellStyle name="Normal 3 2 2 3 9 12" xfId="16826"/>
    <cellStyle name="Normal 3 2 2 3 9 13" xfId="16827"/>
    <cellStyle name="Normal 3 2 2 3 9 14" xfId="16828"/>
    <cellStyle name="Normal 3 2 2 3 9 2" xfId="16829"/>
    <cellStyle name="Normal 3 2 2 3 9 2 10" xfId="16830"/>
    <cellStyle name="Normal 3 2 2 3 9 2 11" xfId="16831"/>
    <cellStyle name="Normal 3 2 2 3 9 2 12" xfId="16832"/>
    <cellStyle name="Normal 3 2 2 3 9 2 13" xfId="16833"/>
    <cellStyle name="Normal 3 2 2 3 9 2 2" xfId="16834"/>
    <cellStyle name="Normal 3 2 2 3 9 2 2 10" xfId="16835"/>
    <cellStyle name="Normal 3 2 2 3 9 2 2 11" xfId="16836"/>
    <cellStyle name="Normal 3 2 2 3 9 2 2 12" xfId="16837"/>
    <cellStyle name="Normal 3 2 2 3 9 2 2 2" xfId="16838"/>
    <cellStyle name="Normal 3 2 2 3 9 2 2 3" xfId="16839"/>
    <cellStyle name="Normal 3 2 2 3 9 2 2 4" xfId="16840"/>
    <cellStyle name="Normal 3 2 2 3 9 2 2 5" xfId="16841"/>
    <cellStyle name="Normal 3 2 2 3 9 2 2 6" xfId="16842"/>
    <cellStyle name="Normal 3 2 2 3 9 2 2 7" xfId="16843"/>
    <cellStyle name="Normal 3 2 2 3 9 2 2 8" xfId="16844"/>
    <cellStyle name="Normal 3 2 2 3 9 2 2 9" xfId="16845"/>
    <cellStyle name="Normal 3 2 2 3 9 2 3" xfId="16846"/>
    <cellStyle name="Normal 3 2 2 3 9 2 4" xfId="16847"/>
    <cellStyle name="Normal 3 2 2 3 9 2 5" xfId="16848"/>
    <cellStyle name="Normal 3 2 2 3 9 2 6" xfId="16849"/>
    <cellStyle name="Normal 3 2 2 3 9 2 7" xfId="16850"/>
    <cellStyle name="Normal 3 2 2 3 9 2 8" xfId="16851"/>
    <cellStyle name="Normal 3 2 2 3 9 2 9" xfId="16852"/>
    <cellStyle name="Normal 3 2 2 3 9 3" xfId="16853"/>
    <cellStyle name="Normal 3 2 2 3 9 3 10" xfId="16854"/>
    <cellStyle name="Normal 3 2 2 3 9 3 11" xfId="16855"/>
    <cellStyle name="Normal 3 2 2 3 9 3 12" xfId="16856"/>
    <cellStyle name="Normal 3 2 2 3 9 3 2" xfId="16857"/>
    <cellStyle name="Normal 3 2 2 3 9 3 3" xfId="16858"/>
    <cellStyle name="Normal 3 2 2 3 9 3 4" xfId="16859"/>
    <cellStyle name="Normal 3 2 2 3 9 3 5" xfId="16860"/>
    <cellStyle name="Normal 3 2 2 3 9 3 6" xfId="16861"/>
    <cellStyle name="Normal 3 2 2 3 9 3 7" xfId="16862"/>
    <cellStyle name="Normal 3 2 2 3 9 3 8" xfId="16863"/>
    <cellStyle name="Normal 3 2 2 3 9 3 9" xfId="16864"/>
    <cellStyle name="Normal 3 2 2 3 9 4" xfId="16865"/>
    <cellStyle name="Normal 3 2 2 3 9 5" xfId="16866"/>
    <cellStyle name="Normal 3 2 2 3 9 6" xfId="16867"/>
    <cellStyle name="Normal 3 2 2 3 9 7" xfId="16868"/>
    <cellStyle name="Normal 3 2 2 3 9 8" xfId="16869"/>
    <cellStyle name="Normal 3 2 2 3 9 9" xfId="16870"/>
    <cellStyle name="Normal 3 2 2 30" xfId="16871"/>
    <cellStyle name="Normal 3 2 2 31" xfId="16872"/>
    <cellStyle name="Normal 3 2 2 4" xfId="16873"/>
    <cellStyle name="Normal 3 2 2 4 10" xfId="16874"/>
    <cellStyle name="Normal 3 2 2 4 10 10" xfId="16875"/>
    <cellStyle name="Normal 3 2 2 4 10 11" xfId="16876"/>
    <cellStyle name="Normal 3 2 2 4 10 12" xfId="16877"/>
    <cellStyle name="Normal 3 2 2 4 10 13" xfId="16878"/>
    <cellStyle name="Normal 3 2 2 4 10 2" xfId="16879"/>
    <cellStyle name="Normal 3 2 2 4 10 2 10" xfId="16880"/>
    <cellStyle name="Normal 3 2 2 4 10 2 11" xfId="16881"/>
    <cellStyle name="Normal 3 2 2 4 10 2 12" xfId="16882"/>
    <cellStyle name="Normal 3 2 2 4 10 2 2" xfId="16883"/>
    <cellStyle name="Normal 3 2 2 4 10 2 3" xfId="16884"/>
    <cellStyle name="Normal 3 2 2 4 10 2 4" xfId="16885"/>
    <cellStyle name="Normal 3 2 2 4 10 2 5" xfId="16886"/>
    <cellStyle name="Normal 3 2 2 4 10 2 6" xfId="16887"/>
    <cellStyle name="Normal 3 2 2 4 10 2 7" xfId="16888"/>
    <cellStyle name="Normal 3 2 2 4 10 2 8" xfId="16889"/>
    <cellStyle name="Normal 3 2 2 4 10 2 9" xfId="16890"/>
    <cellStyle name="Normal 3 2 2 4 10 3" xfId="16891"/>
    <cellStyle name="Normal 3 2 2 4 10 4" xfId="16892"/>
    <cellStyle name="Normal 3 2 2 4 10 5" xfId="16893"/>
    <cellStyle name="Normal 3 2 2 4 10 6" xfId="16894"/>
    <cellStyle name="Normal 3 2 2 4 10 7" xfId="16895"/>
    <cellStyle name="Normal 3 2 2 4 10 8" xfId="16896"/>
    <cellStyle name="Normal 3 2 2 4 10 9" xfId="16897"/>
    <cellStyle name="Normal 3 2 2 4 11" xfId="16898"/>
    <cellStyle name="Normal 3 2 2 4 11 10" xfId="16899"/>
    <cellStyle name="Normal 3 2 2 4 11 11" xfId="16900"/>
    <cellStyle name="Normal 3 2 2 4 11 12" xfId="16901"/>
    <cellStyle name="Normal 3 2 2 4 11 13" xfId="16902"/>
    <cellStyle name="Normal 3 2 2 4 11 2" xfId="16903"/>
    <cellStyle name="Normal 3 2 2 4 11 2 10" xfId="16904"/>
    <cellStyle name="Normal 3 2 2 4 11 2 11" xfId="16905"/>
    <cellStyle name="Normal 3 2 2 4 11 2 12" xfId="16906"/>
    <cellStyle name="Normal 3 2 2 4 11 2 2" xfId="16907"/>
    <cellStyle name="Normal 3 2 2 4 11 2 3" xfId="16908"/>
    <cellStyle name="Normal 3 2 2 4 11 2 4" xfId="16909"/>
    <cellStyle name="Normal 3 2 2 4 11 2 5" xfId="16910"/>
    <cellStyle name="Normal 3 2 2 4 11 2 6" xfId="16911"/>
    <cellStyle name="Normal 3 2 2 4 11 2 7" xfId="16912"/>
    <cellStyle name="Normal 3 2 2 4 11 2 8" xfId="16913"/>
    <cellStyle name="Normal 3 2 2 4 11 2 9" xfId="16914"/>
    <cellStyle name="Normal 3 2 2 4 11 3" xfId="16915"/>
    <cellStyle name="Normal 3 2 2 4 11 4" xfId="16916"/>
    <cellStyle name="Normal 3 2 2 4 11 5" xfId="16917"/>
    <cellStyle name="Normal 3 2 2 4 11 6" xfId="16918"/>
    <cellStyle name="Normal 3 2 2 4 11 7" xfId="16919"/>
    <cellStyle name="Normal 3 2 2 4 11 8" xfId="16920"/>
    <cellStyle name="Normal 3 2 2 4 11 9" xfId="16921"/>
    <cellStyle name="Normal 3 2 2 4 12" xfId="16922"/>
    <cellStyle name="Normal 3 2 2 4 12 10" xfId="16923"/>
    <cellStyle name="Normal 3 2 2 4 12 11" xfId="16924"/>
    <cellStyle name="Normal 3 2 2 4 12 12" xfId="16925"/>
    <cellStyle name="Normal 3 2 2 4 12 2" xfId="16926"/>
    <cellStyle name="Normal 3 2 2 4 12 3" xfId="16927"/>
    <cellStyle name="Normal 3 2 2 4 12 4" xfId="16928"/>
    <cellStyle name="Normal 3 2 2 4 12 5" xfId="16929"/>
    <cellStyle name="Normal 3 2 2 4 12 6" xfId="16930"/>
    <cellStyle name="Normal 3 2 2 4 12 7" xfId="16931"/>
    <cellStyle name="Normal 3 2 2 4 12 8" xfId="16932"/>
    <cellStyle name="Normal 3 2 2 4 12 9" xfId="16933"/>
    <cellStyle name="Normal 3 2 2 4 13" xfId="16934"/>
    <cellStyle name="Normal 3 2 2 4 14" xfId="16935"/>
    <cellStyle name="Normal 3 2 2 4 15" xfId="16936"/>
    <cellStyle name="Normal 3 2 2 4 16" xfId="16937"/>
    <cellStyle name="Normal 3 2 2 4 17" xfId="16938"/>
    <cellStyle name="Normal 3 2 2 4 18" xfId="16939"/>
    <cellStyle name="Normal 3 2 2 4 19" xfId="16940"/>
    <cellStyle name="Normal 3 2 2 4 2" xfId="16941"/>
    <cellStyle name="Normal 3 2 2 4 2 10" xfId="16942"/>
    <cellStyle name="Normal 3 2 2 4 2 11" xfId="16943"/>
    <cellStyle name="Normal 3 2 2 4 2 12" xfId="16944"/>
    <cellStyle name="Normal 3 2 2 4 2 13" xfId="16945"/>
    <cellStyle name="Normal 3 2 2 4 2 14" xfId="16946"/>
    <cellStyle name="Normal 3 2 2 4 2 15" xfId="16947"/>
    <cellStyle name="Normal 3 2 2 4 2 16" xfId="16948"/>
    <cellStyle name="Normal 3 2 2 4 2 17" xfId="16949"/>
    <cellStyle name="Normal 3 2 2 4 2 2" xfId="16950"/>
    <cellStyle name="Normal 3 2 2 4 2 2 10" xfId="16951"/>
    <cellStyle name="Normal 3 2 2 4 2 2 11" xfId="16952"/>
    <cellStyle name="Normal 3 2 2 4 2 2 12" xfId="16953"/>
    <cellStyle name="Normal 3 2 2 4 2 2 13" xfId="16954"/>
    <cellStyle name="Normal 3 2 2 4 2 2 14" xfId="16955"/>
    <cellStyle name="Normal 3 2 2 4 2 2 2" xfId="16956"/>
    <cellStyle name="Normal 3 2 2 4 2 2 2 10" xfId="16957"/>
    <cellStyle name="Normal 3 2 2 4 2 2 2 11" xfId="16958"/>
    <cellStyle name="Normal 3 2 2 4 2 2 2 12" xfId="16959"/>
    <cellStyle name="Normal 3 2 2 4 2 2 2 13" xfId="16960"/>
    <cellStyle name="Normal 3 2 2 4 2 2 2 2" xfId="16961"/>
    <cellStyle name="Normal 3 2 2 4 2 2 2 2 10" xfId="16962"/>
    <cellStyle name="Normal 3 2 2 4 2 2 2 2 11" xfId="16963"/>
    <cellStyle name="Normal 3 2 2 4 2 2 2 2 12" xfId="16964"/>
    <cellStyle name="Normal 3 2 2 4 2 2 2 2 2" xfId="16965"/>
    <cellStyle name="Normal 3 2 2 4 2 2 2 2 3" xfId="16966"/>
    <cellStyle name="Normal 3 2 2 4 2 2 2 2 4" xfId="16967"/>
    <cellStyle name="Normal 3 2 2 4 2 2 2 2 5" xfId="16968"/>
    <cellStyle name="Normal 3 2 2 4 2 2 2 2 6" xfId="16969"/>
    <cellStyle name="Normal 3 2 2 4 2 2 2 2 7" xfId="16970"/>
    <cellStyle name="Normal 3 2 2 4 2 2 2 2 8" xfId="16971"/>
    <cellStyle name="Normal 3 2 2 4 2 2 2 2 9" xfId="16972"/>
    <cellStyle name="Normal 3 2 2 4 2 2 2 3" xfId="16973"/>
    <cellStyle name="Normal 3 2 2 4 2 2 2 4" xfId="16974"/>
    <cellStyle name="Normal 3 2 2 4 2 2 2 5" xfId="16975"/>
    <cellStyle name="Normal 3 2 2 4 2 2 2 6" xfId="16976"/>
    <cellStyle name="Normal 3 2 2 4 2 2 2 7" xfId="16977"/>
    <cellStyle name="Normal 3 2 2 4 2 2 2 8" xfId="16978"/>
    <cellStyle name="Normal 3 2 2 4 2 2 2 9" xfId="16979"/>
    <cellStyle name="Normal 3 2 2 4 2 2 3" xfId="16980"/>
    <cellStyle name="Normal 3 2 2 4 2 2 3 10" xfId="16981"/>
    <cellStyle name="Normal 3 2 2 4 2 2 3 11" xfId="16982"/>
    <cellStyle name="Normal 3 2 2 4 2 2 3 12" xfId="16983"/>
    <cellStyle name="Normal 3 2 2 4 2 2 3 2" xfId="16984"/>
    <cellStyle name="Normal 3 2 2 4 2 2 3 3" xfId="16985"/>
    <cellStyle name="Normal 3 2 2 4 2 2 3 4" xfId="16986"/>
    <cellStyle name="Normal 3 2 2 4 2 2 3 5" xfId="16987"/>
    <cellStyle name="Normal 3 2 2 4 2 2 3 6" xfId="16988"/>
    <cellStyle name="Normal 3 2 2 4 2 2 3 7" xfId="16989"/>
    <cellStyle name="Normal 3 2 2 4 2 2 3 8" xfId="16990"/>
    <cellStyle name="Normal 3 2 2 4 2 2 3 9" xfId="16991"/>
    <cellStyle name="Normal 3 2 2 4 2 2 4" xfId="16992"/>
    <cellStyle name="Normal 3 2 2 4 2 2 5" xfId="16993"/>
    <cellStyle name="Normal 3 2 2 4 2 2 6" xfId="16994"/>
    <cellStyle name="Normal 3 2 2 4 2 2 7" xfId="16995"/>
    <cellStyle name="Normal 3 2 2 4 2 2 8" xfId="16996"/>
    <cellStyle name="Normal 3 2 2 4 2 2 9" xfId="16997"/>
    <cellStyle name="Normal 3 2 2 4 2 3" xfId="16998"/>
    <cellStyle name="Normal 3 2 2 4 2 3 10" xfId="16999"/>
    <cellStyle name="Normal 3 2 2 4 2 3 11" xfId="17000"/>
    <cellStyle name="Normal 3 2 2 4 2 3 12" xfId="17001"/>
    <cellStyle name="Normal 3 2 2 4 2 3 13" xfId="17002"/>
    <cellStyle name="Normal 3 2 2 4 2 3 14" xfId="17003"/>
    <cellStyle name="Normal 3 2 2 4 2 3 2" xfId="17004"/>
    <cellStyle name="Normal 3 2 2 4 2 3 2 10" xfId="17005"/>
    <cellStyle name="Normal 3 2 2 4 2 3 2 11" xfId="17006"/>
    <cellStyle name="Normal 3 2 2 4 2 3 2 12" xfId="17007"/>
    <cellStyle name="Normal 3 2 2 4 2 3 2 13" xfId="17008"/>
    <cellStyle name="Normal 3 2 2 4 2 3 2 2" xfId="17009"/>
    <cellStyle name="Normal 3 2 2 4 2 3 2 2 10" xfId="17010"/>
    <cellStyle name="Normal 3 2 2 4 2 3 2 2 11" xfId="17011"/>
    <cellStyle name="Normal 3 2 2 4 2 3 2 2 12" xfId="17012"/>
    <cellStyle name="Normal 3 2 2 4 2 3 2 2 2" xfId="17013"/>
    <cellStyle name="Normal 3 2 2 4 2 3 2 2 3" xfId="17014"/>
    <cellStyle name="Normal 3 2 2 4 2 3 2 2 4" xfId="17015"/>
    <cellStyle name="Normal 3 2 2 4 2 3 2 2 5" xfId="17016"/>
    <cellStyle name="Normal 3 2 2 4 2 3 2 2 6" xfId="17017"/>
    <cellStyle name="Normal 3 2 2 4 2 3 2 2 7" xfId="17018"/>
    <cellStyle name="Normal 3 2 2 4 2 3 2 2 8" xfId="17019"/>
    <cellStyle name="Normal 3 2 2 4 2 3 2 2 9" xfId="17020"/>
    <cellStyle name="Normal 3 2 2 4 2 3 2 3" xfId="17021"/>
    <cellStyle name="Normal 3 2 2 4 2 3 2 4" xfId="17022"/>
    <cellStyle name="Normal 3 2 2 4 2 3 2 5" xfId="17023"/>
    <cellStyle name="Normal 3 2 2 4 2 3 2 6" xfId="17024"/>
    <cellStyle name="Normal 3 2 2 4 2 3 2 7" xfId="17025"/>
    <cellStyle name="Normal 3 2 2 4 2 3 2 8" xfId="17026"/>
    <cellStyle name="Normal 3 2 2 4 2 3 2 9" xfId="17027"/>
    <cellStyle name="Normal 3 2 2 4 2 3 3" xfId="17028"/>
    <cellStyle name="Normal 3 2 2 4 2 3 3 10" xfId="17029"/>
    <cellStyle name="Normal 3 2 2 4 2 3 3 11" xfId="17030"/>
    <cellStyle name="Normal 3 2 2 4 2 3 3 12" xfId="17031"/>
    <cellStyle name="Normal 3 2 2 4 2 3 3 2" xfId="17032"/>
    <cellStyle name="Normal 3 2 2 4 2 3 3 3" xfId="17033"/>
    <cellStyle name="Normal 3 2 2 4 2 3 3 4" xfId="17034"/>
    <cellStyle name="Normal 3 2 2 4 2 3 3 5" xfId="17035"/>
    <cellStyle name="Normal 3 2 2 4 2 3 3 6" xfId="17036"/>
    <cellStyle name="Normal 3 2 2 4 2 3 3 7" xfId="17037"/>
    <cellStyle name="Normal 3 2 2 4 2 3 3 8" xfId="17038"/>
    <cellStyle name="Normal 3 2 2 4 2 3 3 9" xfId="17039"/>
    <cellStyle name="Normal 3 2 2 4 2 3 4" xfId="17040"/>
    <cellStyle name="Normal 3 2 2 4 2 3 5" xfId="17041"/>
    <cellStyle name="Normal 3 2 2 4 2 3 6" xfId="17042"/>
    <cellStyle name="Normal 3 2 2 4 2 3 7" xfId="17043"/>
    <cellStyle name="Normal 3 2 2 4 2 3 8" xfId="17044"/>
    <cellStyle name="Normal 3 2 2 4 2 3 9" xfId="17045"/>
    <cellStyle name="Normal 3 2 2 4 2 4" xfId="17046"/>
    <cellStyle name="Normal 3 2 2 4 2 4 10" xfId="17047"/>
    <cellStyle name="Normal 3 2 2 4 2 4 11" xfId="17048"/>
    <cellStyle name="Normal 3 2 2 4 2 4 12" xfId="17049"/>
    <cellStyle name="Normal 3 2 2 4 2 4 13" xfId="17050"/>
    <cellStyle name="Normal 3 2 2 4 2 4 2" xfId="17051"/>
    <cellStyle name="Normal 3 2 2 4 2 4 2 10" xfId="17052"/>
    <cellStyle name="Normal 3 2 2 4 2 4 2 11" xfId="17053"/>
    <cellStyle name="Normal 3 2 2 4 2 4 2 12" xfId="17054"/>
    <cellStyle name="Normal 3 2 2 4 2 4 2 2" xfId="17055"/>
    <cellStyle name="Normal 3 2 2 4 2 4 2 3" xfId="17056"/>
    <cellStyle name="Normal 3 2 2 4 2 4 2 4" xfId="17057"/>
    <cellStyle name="Normal 3 2 2 4 2 4 2 5" xfId="17058"/>
    <cellStyle name="Normal 3 2 2 4 2 4 2 6" xfId="17059"/>
    <cellStyle name="Normal 3 2 2 4 2 4 2 7" xfId="17060"/>
    <cellStyle name="Normal 3 2 2 4 2 4 2 8" xfId="17061"/>
    <cellStyle name="Normal 3 2 2 4 2 4 2 9" xfId="17062"/>
    <cellStyle name="Normal 3 2 2 4 2 4 3" xfId="17063"/>
    <cellStyle name="Normal 3 2 2 4 2 4 4" xfId="17064"/>
    <cellStyle name="Normal 3 2 2 4 2 4 5" xfId="17065"/>
    <cellStyle name="Normal 3 2 2 4 2 4 6" xfId="17066"/>
    <cellStyle name="Normal 3 2 2 4 2 4 7" xfId="17067"/>
    <cellStyle name="Normal 3 2 2 4 2 4 8" xfId="17068"/>
    <cellStyle name="Normal 3 2 2 4 2 4 9" xfId="17069"/>
    <cellStyle name="Normal 3 2 2 4 2 5" xfId="17070"/>
    <cellStyle name="Normal 3 2 2 4 2 5 10" xfId="17071"/>
    <cellStyle name="Normal 3 2 2 4 2 5 11" xfId="17072"/>
    <cellStyle name="Normal 3 2 2 4 2 5 12" xfId="17073"/>
    <cellStyle name="Normal 3 2 2 4 2 5 13" xfId="17074"/>
    <cellStyle name="Normal 3 2 2 4 2 5 2" xfId="17075"/>
    <cellStyle name="Normal 3 2 2 4 2 5 2 10" xfId="17076"/>
    <cellStyle name="Normal 3 2 2 4 2 5 2 11" xfId="17077"/>
    <cellStyle name="Normal 3 2 2 4 2 5 2 12" xfId="17078"/>
    <cellStyle name="Normal 3 2 2 4 2 5 2 2" xfId="17079"/>
    <cellStyle name="Normal 3 2 2 4 2 5 2 3" xfId="17080"/>
    <cellStyle name="Normal 3 2 2 4 2 5 2 4" xfId="17081"/>
    <cellStyle name="Normal 3 2 2 4 2 5 2 5" xfId="17082"/>
    <cellStyle name="Normal 3 2 2 4 2 5 2 6" xfId="17083"/>
    <cellStyle name="Normal 3 2 2 4 2 5 2 7" xfId="17084"/>
    <cellStyle name="Normal 3 2 2 4 2 5 2 8" xfId="17085"/>
    <cellStyle name="Normal 3 2 2 4 2 5 2 9" xfId="17086"/>
    <cellStyle name="Normal 3 2 2 4 2 5 3" xfId="17087"/>
    <cellStyle name="Normal 3 2 2 4 2 5 4" xfId="17088"/>
    <cellStyle name="Normal 3 2 2 4 2 5 5" xfId="17089"/>
    <cellStyle name="Normal 3 2 2 4 2 5 6" xfId="17090"/>
    <cellStyle name="Normal 3 2 2 4 2 5 7" xfId="17091"/>
    <cellStyle name="Normal 3 2 2 4 2 5 8" xfId="17092"/>
    <cellStyle name="Normal 3 2 2 4 2 5 9" xfId="17093"/>
    <cellStyle name="Normal 3 2 2 4 2 6" xfId="17094"/>
    <cellStyle name="Normal 3 2 2 4 2 6 10" xfId="17095"/>
    <cellStyle name="Normal 3 2 2 4 2 6 11" xfId="17096"/>
    <cellStyle name="Normal 3 2 2 4 2 6 12" xfId="17097"/>
    <cellStyle name="Normal 3 2 2 4 2 6 2" xfId="17098"/>
    <cellStyle name="Normal 3 2 2 4 2 6 3" xfId="17099"/>
    <cellStyle name="Normal 3 2 2 4 2 6 4" xfId="17100"/>
    <cellStyle name="Normal 3 2 2 4 2 6 5" xfId="17101"/>
    <cellStyle name="Normal 3 2 2 4 2 6 6" xfId="17102"/>
    <cellStyle name="Normal 3 2 2 4 2 6 7" xfId="17103"/>
    <cellStyle name="Normal 3 2 2 4 2 6 8" xfId="17104"/>
    <cellStyle name="Normal 3 2 2 4 2 6 9" xfId="17105"/>
    <cellStyle name="Normal 3 2 2 4 2 7" xfId="17106"/>
    <cellStyle name="Normal 3 2 2 4 2 8" xfId="17107"/>
    <cellStyle name="Normal 3 2 2 4 2 9" xfId="17108"/>
    <cellStyle name="Normal 3 2 2 4 20" xfId="17109"/>
    <cellStyle name="Normal 3 2 2 4 21" xfId="17110"/>
    <cellStyle name="Normal 3 2 2 4 22" xfId="17111"/>
    <cellStyle name="Normal 3 2 2 4 23" xfId="17112"/>
    <cellStyle name="Normal 3 2 2 4 24" xfId="17113"/>
    <cellStyle name="Normal 3 2 2 4 3" xfId="17114"/>
    <cellStyle name="Normal 3 2 2 4 3 10" xfId="17115"/>
    <cellStyle name="Normal 3 2 2 4 3 11" xfId="17116"/>
    <cellStyle name="Normal 3 2 2 4 3 12" xfId="17117"/>
    <cellStyle name="Normal 3 2 2 4 3 13" xfId="17118"/>
    <cellStyle name="Normal 3 2 2 4 3 14" xfId="17119"/>
    <cellStyle name="Normal 3 2 2 4 3 2" xfId="17120"/>
    <cellStyle name="Normal 3 2 2 4 3 2 10" xfId="17121"/>
    <cellStyle name="Normal 3 2 2 4 3 2 11" xfId="17122"/>
    <cellStyle name="Normal 3 2 2 4 3 2 12" xfId="17123"/>
    <cellStyle name="Normal 3 2 2 4 3 2 13" xfId="17124"/>
    <cellStyle name="Normal 3 2 2 4 3 2 2" xfId="17125"/>
    <cellStyle name="Normal 3 2 2 4 3 2 2 10" xfId="17126"/>
    <cellStyle name="Normal 3 2 2 4 3 2 2 11" xfId="17127"/>
    <cellStyle name="Normal 3 2 2 4 3 2 2 12" xfId="17128"/>
    <cellStyle name="Normal 3 2 2 4 3 2 2 2" xfId="17129"/>
    <cellStyle name="Normal 3 2 2 4 3 2 2 3" xfId="17130"/>
    <cellStyle name="Normal 3 2 2 4 3 2 2 4" xfId="17131"/>
    <cellStyle name="Normal 3 2 2 4 3 2 2 5" xfId="17132"/>
    <cellStyle name="Normal 3 2 2 4 3 2 2 6" xfId="17133"/>
    <cellStyle name="Normal 3 2 2 4 3 2 2 7" xfId="17134"/>
    <cellStyle name="Normal 3 2 2 4 3 2 2 8" xfId="17135"/>
    <cellStyle name="Normal 3 2 2 4 3 2 2 9" xfId="17136"/>
    <cellStyle name="Normal 3 2 2 4 3 2 3" xfId="17137"/>
    <cellStyle name="Normal 3 2 2 4 3 2 4" xfId="17138"/>
    <cellStyle name="Normal 3 2 2 4 3 2 5" xfId="17139"/>
    <cellStyle name="Normal 3 2 2 4 3 2 6" xfId="17140"/>
    <cellStyle name="Normal 3 2 2 4 3 2 7" xfId="17141"/>
    <cellStyle name="Normal 3 2 2 4 3 2 8" xfId="17142"/>
    <cellStyle name="Normal 3 2 2 4 3 2 9" xfId="17143"/>
    <cellStyle name="Normal 3 2 2 4 3 3" xfId="17144"/>
    <cellStyle name="Normal 3 2 2 4 3 3 10" xfId="17145"/>
    <cellStyle name="Normal 3 2 2 4 3 3 11" xfId="17146"/>
    <cellStyle name="Normal 3 2 2 4 3 3 12" xfId="17147"/>
    <cellStyle name="Normal 3 2 2 4 3 3 2" xfId="17148"/>
    <cellStyle name="Normal 3 2 2 4 3 3 3" xfId="17149"/>
    <cellStyle name="Normal 3 2 2 4 3 3 4" xfId="17150"/>
    <cellStyle name="Normal 3 2 2 4 3 3 5" xfId="17151"/>
    <cellStyle name="Normal 3 2 2 4 3 3 6" xfId="17152"/>
    <cellStyle name="Normal 3 2 2 4 3 3 7" xfId="17153"/>
    <cellStyle name="Normal 3 2 2 4 3 3 8" xfId="17154"/>
    <cellStyle name="Normal 3 2 2 4 3 3 9" xfId="17155"/>
    <cellStyle name="Normal 3 2 2 4 3 4" xfId="17156"/>
    <cellStyle name="Normal 3 2 2 4 3 5" xfId="17157"/>
    <cellStyle name="Normal 3 2 2 4 3 6" xfId="17158"/>
    <cellStyle name="Normal 3 2 2 4 3 7" xfId="17159"/>
    <cellStyle name="Normal 3 2 2 4 3 8" xfId="17160"/>
    <cellStyle name="Normal 3 2 2 4 3 9" xfId="17161"/>
    <cellStyle name="Normal 3 2 2 4 4" xfId="17162"/>
    <cellStyle name="Normal 3 2 2 4 4 10" xfId="17163"/>
    <cellStyle name="Normal 3 2 2 4 4 11" xfId="17164"/>
    <cellStyle name="Normal 3 2 2 4 4 12" xfId="17165"/>
    <cellStyle name="Normal 3 2 2 4 4 13" xfId="17166"/>
    <cellStyle name="Normal 3 2 2 4 4 14" xfId="17167"/>
    <cellStyle name="Normal 3 2 2 4 4 2" xfId="17168"/>
    <cellStyle name="Normal 3 2 2 4 4 2 10" xfId="17169"/>
    <cellStyle name="Normal 3 2 2 4 4 2 11" xfId="17170"/>
    <cellStyle name="Normal 3 2 2 4 4 2 12" xfId="17171"/>
    <cellStyle name="Normal 3 2 2 4 4 2 13" xfId="17172"/>
    <cellStyle name="Normal 3 2 2 4 4 2 2" xfId="17173"/>
    <cellStyle name="Normal 3 2 2 4 4 2 2 10" xfId="17174"/>
    <cellStyle name="Normal 3 2 2 4 4 2 2 11" xfId="17175"/>
    <cellStyle name="Normal 3 2 2 4 4 2 2 12" xfId="17176"/>
    <cellStyle name="Normal 3 2 2 4 4 2 2 2" xfId="17177"/>
    <cellStyle name="Normal 3 2 2 4 4 2 2 3" xfId="17178"/>
    <cellStyle name="Normal 3 2 2 4 4 2 2 4" xfId="17179"/>
    <cellStyle name="Normal 3 2 2 4 4 2 2 5" xfId="17180"/>
    <cellStyle name="Normal 3 2 2 4 4 2 2 6" xfId="17181"/>
    <cellStyle name="Normal 3 2 2 4 4 2 2 7" xfId="17182"/>
    <cellStyle name="Normal 3 2 2 4 4 2 2 8" xfId="17183"/>
    <cellStyle name="Normal 3 2 2 4 4 2 2 9" xfId="17184"/>
    <cellStyle name="Normal 3 2 2 4 4 2 3" xfId="17185"/>
    <cellStyle name="Normal 3 2 2 4 4 2 4" xfId="17186"/>
    <cellStyle name="Normal 3 2 2 4 4 2 5" xfId="17187"/>
    <cellStyle name="Normal 3 2 2 4 4 2 6" xfId="17188"/>
    <cellStyle name="Normal 3 2 2 4 4 2 7" xfId="17189"/>
    <cellStyle name="Normal 3 2 2 4 4 2 8" xfId="17190"/>
    <cellStyle name="Normal 3 2 2 4 4 2 9" xfId="17191"/>
    <cellStyle name="Normal 3 2 2 4 4 3" xfId="17192"/>
    <cellStyle name="Normal 3 2 2 4 4 3 10" xfId="17193"/>
    <cellStyle name="Normal 3 2 2 4 4 3 11" xfId="17194"/>
    <cellStyle name="Normal 3 2 2 4 4 3 12" xfId="17195"/>
    <cellStyle name="Normal 3 2 2 4 4 3 2" xfId="17196"/>
    <cellStyle name="Normal 3 2 2 4 4 3 3" xfId="17197"/>
    <cellStyle name="Normal 3 2 2 4 4 3 4" xfId="17198"/>
    <cellStyle name="Normal 3 2 2 4 4 3 5" xfId="17199"/>
    <cellStyle name="Normal 3 2 2 4 4 3 6" xfId="17200"/>
    <cellStyle name="Normal 3 2 2 4 4 3 7" xfId="17201"/>
    <cellStyle name="Normal 3 2 2 4 4 3 8" xfId="17202"/>
    <cellStyle name="Normal 3 2 2 4 4 3 9" xfId="17203"/>
    <cellStyle name="Normal 3 2 2 4 4 4" xfId="17204"/>
    <cellStyle name="Normal 3 2 2 4 4 5" xfId="17205"/>
    <cellStyle name="Normal 3 2 2 4 4 6" xfId="17206"/>
    <cellStyle name="Normal 3 2 2 4 4 7" xfId="17207"/>
    <cellStyle name="Normal 3 2 2 4 4 8" xfId="17208"/>
    <cellStyle name="Normal 3 2 2 4 4 9" xfId="17209"/>
    <cellStyle name="Normal 3 2 2 4 5" xfId="17210"/>
    <cellStyle name="Normal 3 2 2 4 5 10" xfId="17211"/>
    <cellStyle name="Normal 3 2 2 4 5 11" xfId="17212"/>
    <cellStyle name="Normal 3 2 2 4 5 12" xfId="17213"/>
    <cellStyle name="Normal 3 2 2 4 5 13" xfId="17214"/>
    <cellStyle name="Normal 3 2 2 4 5 14" xfId="17215"/>
    <cellStyle name="Normal 3 2 2 4 5 2" xfId="17216"/>
    <cellStyle name="Normal 3 2 2 4 5 2 10" xfId="17217"/>
    <cellStyle name="Normal 3 2 2 4 5 2 11" xfId="17218"/>
    <cellStyle name="Normal 3 2 2 4 5 2 12" xfId="17219"/>
    <cellStyle name="Normal 3 2 2 4 5 2 13" xfId="17220"/>
    <cellStyle name="Normal 3 2 2 4 5 2 2" xfId="17221"/>
    <cellStyle name="Normal 3 2 2 4 5 2 2 10" xfId="17222"/>
    <cellStyle name="Normal 3 2 2 4 5 2 2 11" xfId="17223"/>
    <cellStyle name="Normal 3 2 2 4 5 2 2 12" xfId="17224"/>
    <cellStyle name="Normal 3 2 2 4 5 2 2 2" xfId="17225"/>
    <cellStyle name="Normal 3 2 2 4 5 2 2 3" xfId="17226"/>
    <cellStyle name="Normal 3 2 2 4 5 2 2 4" xfId="17227"/>
    <cellStyle name="Normal 3 2 2 4 5 2 2 5" xfId="17228"/>
    <cellStyle name="Normal 3 2 2 4 5 2 2 6" xfId="17229"/>
    <cellStyle name="Normal 3 2 2 4 5 2 2 7" xfId="17230"/>
    <cellStyle name="Normal 3 2 2 4 5 2 2 8" xfId="17231"/>
    <cellStyle name="Normal 3 2 2 4 5 2 2 9" xfId="17232"/>
    <cellStyle name="Normal 3 2 2 4 5 2 3" xfId="17233"/>
    <cellStyle name="Normal 3 2 2 4 5 2 4" xfId="17234"/>
    <cellStyle name="Normal 3 2 2 4 5 2 5" xfId="17235"/>
    <cellStyle name="Normal 3 2 2 4 5 2 6" xfId="17236"/>
    <cellStyle name="Normal 3 2 2 4 5 2 7" xfId="17237"/>
    <cellStyle name="Normal 3 2 2 4 5 2 8" xfId="17238"/>
    <cellStyle name="Normal 3 2 2 4 5 2 9" xfId="17239"/>
    <cellStyle name="Normal 3 2 2 4 5 3" xfId="17240"/>
    <cellStyle name="Normal 3 2 2 4 5 3 10" xfId="17241"/>
    <cellStyle name="Normal 3 2 2 4 5 3 11" xfId="17242"/>
    <cellStyle name="Normal 3 2 2 4 5 3 12" xfId="17243"/>
    <cellStyle name="Normal 3 2 2 4 5 3 2" xfId="17244"/>
    <cellStyle name="Normal 3 2 2 4 5 3 3" xfId="17245"/>
    <cellStyle name="Normal 3 2 2 4 5 3 4" xfId="17246"/>
    <cellStyle name="Normal 3 2 2 4 5 3 5" xfId="17247"/>
    <cellStyle name="Normal 3 2 2 4 5 3 6" xfId="17248"/>
    <cellStyle name="Normal 3 2 2 4 5 3 7" xfId="17249"/>
    <cellStyle name="Normal 3 2 2 4 5 3 8" xfId="17250"/>
    <cellStyle name="Normal 3 2 2 4 5 3 9" xfId="17251"/>
    <cellStyle name="Normal 3 2 2 4 5 4" xfId="17252"/>
    <cellStyle name="Normal 3 2 2 4 5 5" xfId="17253"/>
    <cellStyle name="Normal 3 2 2 4 5 6" xfId="17254"/>
    <cellStyle name="Normal 3 2 2 4 5 7" xfId="17255"/>
    <cellStyle name="Normal 3 2 2 4 5 8" xfId="17256"/>
    <cellStyle name="Normal 3 2 2 4 5 9" xfId="17257"/>
    <cellStyle name="Normal 3 2 2 4 6" xfId="17258"/>
    <cellStyle name="Normal 3 2 2 4 6 10" xfId="17259"/>
    <cellStyle name="Normal 3 2 2 4 6 11" xfId="17260"/>
    <cellStyle name="Normal 3 2 2 4 6 12" xfId="17261"/>
    <cellStyle name="Normal 3 2 2 4 6 13" xfId="17262"/>
    <cellStyle name="Normal 3 2 2 4 6 14" xfId="17263"/>
    <cellStyle name="Normal 3 2 2 4 6 2" xfId="17264"/>
    <cellStyle name="Normal 3 2 2 4 6 2 10" xfId="17265"/>
    <cellStyle name="Normal 3 2 2 4 6 2 11" xfId="17266"/>
    <cellStyle name="Normal 3 2 2 4 6 2 12" xfId="17267"/>
    <cellStyle name="Normal 3 2 2 4 6 2 13" xfId="17268"/>
    <cellStyle name="Normal 3 2 2 4 6 2 2" xfId="17269"/>
    <cellStyle name="Normal 3 2 2 4 6 2 2 10" xfId="17270"/>
    <cellStyle name="Normal 3 2 2 4 6 2 2 11" xfId="17271"/>
    <cellStyle name="Normal 3 2 2 4 6 2 2 12" xfId="17272"/>
    <cellStyle name="Normal 3 2 2 4 6 2 2 2" xfId="17273"/>
    <cellStyle name="Normal 3 2 2 4 6 2 2 3" xfId="17274"/>
    <cellStyle name="Normal 3 2 2 4 6 2 2 4" xfId="17275"/>
    <cellStyle name="Normal 3 2 2 4 6 2 2 5" xfId="17276"/>
    <cellStyle name="Normal 3 2 2 4 6 2 2 6" xfId="17277"/>
    <cellStyle name="Normal 3 2 2 4 6 2 2 7" xfId="17278"/>
    <cellStyle name="Normal 3 2 2 4 6 2 2 8" xfId="17279"/>
    <cellStyle name="Normal 3 2 2 4 6 2 2 9" xfId="17280"/>
    <cellStyle name="Normal 3 2 2 4 6 2 3" xfId="17281"/>
    <cellStyle name="Normal 3 2 2 4 6 2 4" xfId="17282"/>
    <cellStyle name="Normal 3 2 2 4 6 2 5" xfId="17283"/>
    <cellStyle name="Normal 3 2 2 4 6 2 6" xfId="17284"/>
    <cellStyle name="Normal 3 2 2 4 6 2 7" xfId="17285"/>
    <cellStyle name="Normal 3 2 2 4 6 2 8" xfId="17286"/>
    <cellStyle name="Normal 3 2 2 4 6 2 9" xfId="17287"/>
    <cellStyle name="Normal 3 2 2 4 6 3" xfId="17288"/>
    <cellStyle name="Normal 3 2 2 4 6 3 10" xfId="17289"/>
    <cellStyle name="Normal 3 2 2 4 6 3 11" xfId="17290"/>
    <cellStyle name="Normal 3 2 2 4 6 3 12" xfId="17291"/>
    <cellStyle name="Normal 3 2 2 4 6 3 2" xfId="17292"/>
    <cellStyle name="Normal 3 2 2 4 6 3 3" xfId="17293"/>
    <cellStyle name="Normal 3 2 2 4 6 3 4" xfId="17294"/>
    <cellStyle name="Normal 3 2 2 4 6 3 5" xfId="17295"/>
    <cellStyle name="Normal 3 2 2 4 6 3 6" xfId="17296"/>
    <cellStyle name="Normal 3 2 2 4 6 3 7" xfId="17297"/>
    <cellStyle name="Normal 3 2 2 4 6 3 8" xfId="17298"/>
    <cellStyle name="Normal 3 2 2 4 6 3 9" xfId="17299"/>
    <cellStyle name="Normal 3 2 2 4 6 4" xfId="17300"/>
    <cellStyle name="Normal 3 2 2 4 6 5" xfId="17301"/>
    <cellStyle name="Normal 3 2 2 4 6 6" xfId="17302"/>
    <cellStyle name="Normal 3 2 2 4 6 7" xfId="17303"/>
    <cellStyle name="Normal 3 2 2 4 6 8" xfId="17304"/>
    <cellStyle name="Normal 3 2 2 4 6 9" xfId="17305"/>
    <cellStyle name="Normal 3 2 2 4 7" xfId="17306"/>
    <cellStyle name="Normal 3 2 2 4 7 10" xfId="17307"/>
    <cellStyle name="Normal 3 2 2 4 7 11" xfId="17308"/>
    <cellStyle name="Normal 3 2 2 4 7 12" xfId="17309"/>
    <cellStyle name="Normal 3 2 2 4 7 13" xfId="17310"/>
    <cellStyle name="Normal 3 2 2 4 7 14" xfId="17311"/>
    <cellStyle name="Normal 3 2 2 4 7 2" xfId="17312"/>
    <cellStyle name="Normal 3 2 2 4 7 2 10" xfId="17313"/>
    <cellStyle name="Normal 3 2 2 4 7 2 11" xfId="17314"/>
    <cellStyle name="Normal 3 2 2 4 7 2 12" xfId="17315"/>
    <cellStyle name="Normal 3 2 2 4 7 2 13" xfId="17316"/>
    <cellStyle name="Normal 3 2 2 4 7 2 2" xfId="17317"/>
    <cellStyle name="Normal 3 2 2 4 7 2 2 10" xfId="17318"/>
    <cellStyle name="Normal 3 2 2 4 7 2 2 11" xfId="17319"/>
    <cellStyle name="Normal 3 2 2 4 7 2 2 12" xfId="17320"/>
    <cellStyle name="Normal 3 2 2 4 7 2 2 2" xfId="17321"/>
    <cellStyle name="Normal 3 2 2 4 7 2 2 3" xfId="17322"/>
    <cellStyle name="Normal 3 2 2 4 7 2 2 4" xfId="17323"/>
    <cellStyle name="Normal 3 2 2 4 7 2 2 5" xfId="17324"/>
    <cellStyle name="Normal 3 2 2 4 7 2 2 6" xfId="17325"/>
    <cellStyle name="Normal 3 2 2 4 7 2 2 7" xfId="17326"/>
    <cellStyle name="Normal 3 2 2 4 7 2 2 8" xfId="17327"/>
    <cellStyle name="Normal 3 2 2 4 7 2 2 9" xfId="17328"/>
    <cellStyle name="Normal 3 2 2 4 7 2 3" xfId="17329"/>
    <cellStyle name="Normal 3 2 2 4 7 2 4" xfId="17330"/>
    <cellStyle name="Normal 3 2 2 4 7 2 5" xfId="17331"/>
    <cellStyle name="Normal 3 2 2 4 7 2 6" xfId="17332"/>
    <cellStyle name="Normal 3 2 2 4 7 2 7" xfId="17333"/>
    <cellStyle name="Normal 3 2 2 4 7 2 8" xfId="17334"/>
    <cellStyle name="Normal 3 2 2 4 7 2 9" xfId="17335"/>
    <cellStyle name="Normal 3 2 2 4 7 3" xfId="17336"/>
    <cellStyle name="Normal 3 2 2 4 7 3 10" xfId="17337"/>
    <cellStyle name="Normal 3 2 2 4 7 3 11" xfId="17338"/>
    <cellStyle name="Normal 3 2 2 4 7 3 12" xfId="17339"/>
    <cellStyle name="Normal 3 2 2 4 7 3 2" xfId="17340"/>
    <cellStyle name="Normal 3 2 2 4 7 3 3" xfId="17341"/>
    <cellStyle name="Normal 3 2 2 4 7 3 4" xfId="17342"/>
    <cellStyle name="Normal 3 2 2 4 7 3 5" xfId="17343"/>
    <cellStyle name="Normal 3 2 2 4 7 3 6" xfId="17344"/>
    <cellStyle name="Normal 3 2 2 4 7 3 7" xfId="17345"/>
    <cellStyle name="Normal 3 2 2 4 7 3 8" xfId="17346"/>
    <cellStyle name="Normal 3 2 2 4 7 3 9" xfId="17347"/>
    <cellStyle name="Normal 3 2 2 4 7 4" xfId="17348"/>
    <cellStyle name="Normal 3 2 2 4 7 5" xfId="17349"/>
    <cellStyle name="Normal 3 2 2 4 7 6" xfId="17350"/>
    <cellStyle name="Normal 3 2 2 4 7 7" xfId="17351"/>
    <cellStyle name="Normal 3 2 2 4 7 8" xfId="17352"/>
    <cellStyle name="Normal 3 2 2 4 7 9" xfId="17353"/>
    <cellStyle name="Normal 3 2 2 4 8" xfId="17354"/>
    <cellStyle name="Normal 3 2 2 4 8 10" xfId="17355"/>
    <cellStyle name="Normal 3 2 2 4 8 11" xfId="17356"/>
    <cellStyle name="Normal 3 2 2 4 8 12" xfId="17357"/>
    <cellStyle name="Normal 3 2 2 4 8 13" xfId="17358"/>
    <cellStyle name="Normal 3 2 2 4 8 14" xfId="17359"/>
    <cellStyle name="Normal 3 2 2 4 8 2" xfId="17360"/>
    <cellStyle name="Normal 3 2 2 4 8 2 10" xfId="17361"/>
    <cellStyle name="Normal 3 2 2 4 8 2 11" xfId="17362"/>
    <cellStyle name="Normal 3 2 2 4 8 2 12" xfId="17363"/>
    <cellStyle name="Normal 3 2 2 4 8 2 13" xfId="17364"/>
    <cellStyle name="Normal 3 2 2 4 8 2 2" xfId="17365"/>
    <cellStyle name="Normal 3 2 2 4 8 2 2 10" xfId="17366"/>
    <cellStyle name="Normal 3 2 2 4 8 2 2 11" xfId="17367"/>
    <cellStyle name="Normal 3 2 2 4 8 2 2 12" xfId="17368"/>
    <cellStyle name="Normal 3 2 2 4 8 2 2 2" xfId="17369"/>
    <cellStyle name="Normal 3 2 2 4 8 2 2 3" xfId="17370"/>
    <cellStyle name="Normal 3 2 2 4 8 2 2 4" xfId="17371"/>
    <cellStyle name="Normal 3 2 2 4 8 2 2 5" xfId="17372"/>
    <cellStyle name="Normal 3 2 2 4 8 2 2 6" xfId="17373"/>
    <cellStyle name="Normal 3 2 2 4 8 2 2 7" xfId="17374"/>
    <cellStyle name="Normal 3 2 2 4 8 2 2 8" xfId="17375"/>
    <cellStyle name="Normal 3 2 2 4 8 2 2 9" xfId="17376"/>
    <cellStyle name="Normal 3 2 2 4 8 2 3" xfId="17377"/>
    <cellStyle name="Normal 3 2 2 4 8 2 4" xfId="17378"/>
    <cellStyle name="Normal 3 2 2 4 8 2 5" xfId="17379"/>
    <cellStyle name="Normal 3 2 2 4 8 2 6" xfId="17380"/>
    <cellStyle name="Normal 3 2 2 4 8 2 7" xfId="17381"/>
    <cellStyle name="Normal 3 2 2 4 8 2 8" xfId="17382"/>
    <cellStyle name="Normal 3 2 2 4 8 2 9" xfId="17383"/>
    <cellStyle name="Normal 3 2 2 4 8 3" xfId="17384"/>
    <cellStyle name="Normal 3 2 2 4 8 3 10" xfId="17385"/>
    <cellStyle name="Normal 3 2 2 4 8 3 11" xfId="17386"/>
    <cellStyle name="Normal 3 2 2 4 8 3 12" xfId="17387"/>
    <cellStyle name="Normal 3 2 2 4 8 3 2" xfId="17388"/>
    <cellStyle name="Normal 3 2 2 4 8 3 3" xfId="17389"/>
    <cellStyle name="Normal 3 2 2 4 8 3 4" xfId="17390"/>
    <cellStyle name="Normal 3 2 2 4 8 3 5" xfId="17391"/>
    <cellStyle name="Normal 3 2 2 4 8 3 6" xfId="17392"/>
    <cellStyle name="Normal 3 2 2 4 8 3 7" xfId="17393"/>
    <cellStyle name="Normal 3 2 2 4 8 3 8" xfId="17394"/>
    <cellStyle name="Normal 3 2 2 4 8 3 9" xfId="17395"/>
    <cellStyle name="Normal 3 2 2 4 8 4" xfId="17396"/>
    <cellStyle name="Normal 3 2 2 4 8 5" xfId="17397"/>
    <cellStyle name="Normal 3 2 2 4 8 6" xfId="17398"/>
    <cellStyle name="Normal 3 2 2 4 8 7" xfId="17399"/>
    <cellStyle name="Normal 3 2 2 4 8 8" xfId="17400"/>
    <cellStyle name="Normal 3 2 2 4 8 9" xfId="17401"/>
    <cellStyle name="Normal 3 2 2 4 9" xfId="17402"/>
    <cellStyle name="Normal 3 2 2 4 9 10" xfId="17403"/>
    <cellStyle name="Normal 3 2 2 4 9 11" xfId="17404"/>
    <cellStyle name="Normal 3 2 2 4 9 12" xfId="17405"/>
    <cellStyle name="Normal 3 2 2 4 9 13" xfId="17406"/>
    <cellStyle name="Normal 3 2 2 4 9 14" xfId="17407"/>
    <cellStyle name="Normal 3 2 2 4 9 2" xfId="17408"/>
    <cellStyle name="Normal 3 2 2 4 9 2 10" xfId="17409"/>
    <cellStyle name="Normal 3 2 2 4 9 2 11" xfId="17410"/>
    <cellStyle name="Normal 3 2 2 4 9 2 12" xfId="17411"/>
    <cellStyle name="Normal 3 2 2 4 9 2 13" xfId="17412"/>
    <cellStyle name="Normal 3 2 2 4 9 2 2" xfId="17413"/>
    <cellStyle name="Normal 3 2 2 4 9 2 2 10" xfId="17414"/>
    <cellStyle name="Normal 3 2 2 4 9 2 2 11" xfId="17415"/>
    <cellStyle name="Normal 3 2 2 4 9 2 2 12" xfId="17416"/>
    <cellStyle name="Normal 3 2 2 4 9 2 2 2" xfId="17417"/>
    <cellStyle name="Normal 3 2 2 4 9 2 2 3" xfId="17418"/>
    <cellStyle name="Normal 3 2 2 4 9 2 2 4" xfId="17419"/>
    <cellStyle name="Normal 3 2 2 4 9 2 2 5" xfId="17420"/>
    <cellStyle name="Normal 3 2 2 4 9 2 2 6" xfId="17421"/>
    <cellStyle name="Normal 3 2 2 4 9 2 2 7" xfId="17422"/>
    <cellStyle name="Normal 3 2 2 4 9 2 2 8" xfId="17423"/>
    <cellStyle name="Normal 3 2 2 4 9 2 2 9" xfId="17424"/>
    <cellStyle name="Normal 3 2 2 4 9 2 3" xfId="17425"/>
    <cellStyle name="Normal 3 2 2 4 9 2 4" xfId="17426"/>
    <cellStyle name="Normal 3 2 2 4 9 2 5" xfId="17427"/>
    <cellStyle name="Normal 3 2 2 4 9 2 6" xfId="17428"/>
    <cellStyle name="Normal 3 2 2 4 9 2 7" xfId="17429"/>
    <cellStyle name="Normal 3 2 2 4 9 2 8" xfId="17430"/>
    <cellStyle name="Normal 3 2 2 4 9 2 9" xfId="17431"/>
    <cellStyle name="Normal 3 2 2 4 9 3" xfId="17432"/>
    <cellStyle name="Normal 3 2 2 4 9 3 10" xfId="17433"/>
    <cellStyle name="Normal 3 2 2 4 9 3 11" xfId="17434"/>
    <cellStyle name="Normal 3 2 2 4 9 3 12" xfId="17435"/>
    <cellStyle name="Normal 3 2 2 4 9 3 2" xfId="17436"/>
    <cellStyle name="Normal 3 2 2 4 9 3 3" xfId="17437"/>
    <cellStyle name="Normal 3 2 2 4 9 3 4" xfId="17438"/>
    <cellStyle name="Normal 3 2 2 4 9 3 5" xfId="17439"/>
    <cellStyle name="Normal 3 2 2 4 9 3 6" xfId="17440"/>
    <cellStyle name="Normal 3 2 2 4 9 3 7" xfId="17441"/>
    <cellStyle name="Normal 3 2 2 4 9 3 8" xfId="17442"/>
    <cellStyle name="Normal 3 2 2 4 9 3 9" xfId="17443"/>
    <cellStyle name="Normal 3 2 2 4 9 4" xfId="17444"/>
    <cellStyle name="Normal 3 2 2 4 9 5" xfId="17445"/>
    <cellStyle name="Normal 3 2 2 4 9 6" xfId="17446"/>
    <cellStyle name="Normal 3 2 2 4 9 7" xfId="17447"/>
    <cellStyle name="Normal 3 2 2 4 9 8" xfId="17448"/>
    <cellStyle name="Normal 3 2 2 4 9 9" xfId="17449"/>
    <cellStyle name="Normal 3 2 2 5" xfId="17450"/>
    <cellStyle name="Normal 3 2 2 5 10" xfId="17451"/>
    <cellStyle name="Normal 3 2 2 5 10 10" xfId="17452"/>
    <cellStyle name="Normal 3 2 2 5 10 11" xfId="17453"/>
    <cellStyle name="Normal 3 2 2 5 10 12" xfId="17454"/>
    <cellStyle name="Normal 3 2 2 5 10 13" xfId="17455"/>
    <cellStyle name="Normal 3 2 2 5 10 2" xfId="17456"/>
    <cellStyle name="Normal 3 2 2 5 10 2 10" xfId="17457"/>
    <cellStyle name="Normal 3 2 2 5 10 2 11" xfId="17458"/>
    <cellStyle name="Normal 3 2 2 5 10 2 12" xfId="17459"/>
    <cellStyle name="Normal 3 2 2 5 10 2 2" xfId="17460"/>
    <cellStyle name="Normal 3 2 2 5 10 2 3" xfId="17461"/>
    <cellStyle name="Normal 3 2 2 5 10 2 4" xfId="17462"/>
    <cellStyle name="Normal 3 2 2 5 10 2 5" xfId="17463"/>
    <cellStyle name="Normal 3 2 2 5 10 2 6" xfId="17464"/>
    <cellStyle name="Normal 3 2 2 5 10 2 7" xfId="17465"/>
    <cellStyle name="Normal 3 2 2 5 10 2 8" xfId="17466"/>
    <cellStyle name="Normal 3 2 2 5 10 2 9" xfId="17467"/>
    <cellStyle name="Normal 3 2 2 5 10 3" xfId="17468"/>
    <cellStyle name="Normal 3 2 2 5 10 4" xfId="17469"/>
    <cellStyle name="Normal 3 2 2 5 10 5" xfId="17470"/>
    <cellStyle name="Normal 3 2 2 5 10 6" xfId="17471"/>
    <cellStyle name="Normal 3 2 2 5 10 7" xfId="17472"/>
    <cellStyle name="Normal 3 2 2 5 10 8" xfId="17473"/>
    <cellStyle name="Normal 3 2 2 5 10 9" xfId="17474"/>
    <cellStyle name="Normal 3 2 2 5 11" xfId="17475"/>
    <cellStyle name="Normal 3 2 2 5 11 10" xfId="17476"/>
    <cellStyle name="Normal 3 2 2 5 11 11" xfId="17477"/>
    <cellStyle name="Normal 3 2 2 5 11 12" xfId="17478"/>
    <cellStyle name="Normal 3 2 2 5 11 13" xfId="17479"/>
    <cellStyle name="Normal 3 2 2 5 11 2" xfId="17480"/>
    <cellStyle name="Normal 3 2 2 5 11 2 10" xfId="17481"/>
    <cellStyle name="Normal 3 2 2 5 11 2 11" xfId="17482"/>
    <cellStyle name="Normal 3 2 2 5 11 2 12" xfId="17483"/>
    <cellStyle name="Normal 3 2 2 5 11 2 2" xfId="17484"/>
    <cellStyle name="Normal 3 2 2 5 11 2 3" xfId="17485"/>
    <cellStyle name="Normal 3 2 2 5 11 2 4" xfId="17486"/>
    <cellStyle name="Normal 3 2 2 5 11 2 5" xfId="17487"/>
    <cellStyle name="Normal 3 2 2 5 11 2 6" xfId="17488"/>
    <cellStyle name="Normal 3 2 2 5 11 2 7" xfId="17489"/>
    <cellStyle name="Normal 3 2 2 5 11 2 8" xfId="17490"/>
    <cellStyle name="Normal 3 2 2 5 11 2 9" xfId="17491"/>
    <cellStyle name="Normal 3 2 2 5 11 3" xfId="17492"/>
    <cellStyle name="Normal 3 2 2 5 11 4" xfId="17493"/>
    <cellStyle name="Normal 3 2 2 5 11 5" xfId="17494"/>
    <cellStyle name="Normal 3 2 2 5 11 6" xfId="17495"/>
    <cellStyle name="Normal 3 2 2 5 11 7" xfId="17496"/>
    <cellStyle name="Normal 3 2 2 5 11 8" xfId="17497"/>
    <cellStyle name="Normal 3 2 2 5 11 9" xfId="17498"/>
    <cellStyle name="Normal 3 2 2 5 12" xfId="17499"/>
    <cellStyle name="Normal 3 2 2 5 12 10" xfId="17500"/>
    <cellStyle name="Normal 3 2 2 5 12 11" xfId="17501"/>
    <cellStyle name="Normal 3 2 2 5 12 12" xfId="17502"/>
    <cellStyle name="Normal 3 2 2 5 12 2" xfId="17503"/>
    <cellStyle name="Normal 3 2 2 5 12 3" xfId="17504"/>
    <cellStyle name="Normal 3 2 2 5 12 4" xfId="17505"/>
    <cellStyle name="Normal 3 2 2 5 12 5" xfId="17506"/>
    <cellStyle name="Normal 3 2 2 5 12 6" xfId="17507"/>
    <cellStyle name="Normal 3 2 2 5 12 7" xfId="17508"/>
    <cellStyle name="Normal 3 2 2 5 12 8" xfId="17509"/>
    <cellStyle name="Normal 3 2 2 5 12 9" xfId="17510"/>
    <cellStyle name="Normal 3 2 2 5 13" xfId="17511"/>
    <cellStyle name="Normal 3 2 2 5 14" xfId="17512"/>
    <cellStyle name="Normal 3 2 2 5 15" xfId="17513"/>
    <cellStyle name="Normal 3 2 2 5 16" xfId="17514"/>
    <cellStyle name="Normal 3 2 2 5 17" xfId="17515"/>
    <cellStyle name="Normal 3 2 2 5 18" xfId="17516"/>
    <cellStyle name="Normal 3 2 2 5 19" xfId="17517"/>
    <cellStyle name="Normal 3 2 2 5 2" xfId="17518"/>
    <cellStyle name="Normal 3 2 2 5 2 10" xfId="17519"/>
    <cellStyle name="Normal 3 2 2 5 2 11" xfId="17520"/>
    <cellStyle name="Normal 3 2 2 5 2 12" xfId="17521"/>
    <cellStyle name="Normal 3 2 2 5 2 13" xfId="17522"/>
    <cellStyle name="Normal 3 2 2 5 2 14" xfId="17523"/>
    <cellStyle name="Normal 3 2 2 5 2 15" xfId="17524"/>
    <cellStyle name="Normal 3 2 2 5 2 16" xfId="17525"/>
    <cellStyle name="Normal 3 2 2 5 2 17" xfId="17526"/>
    <cellStyle name="Normal 3 2 2 5 2 2" xfId="17527"/>
    <cellStyle name="Normal 3 2 2 5 2 2 10" xfId="17528"/>
    <cellStyle name="Normal 3 2 2 5 2 2 11" xfId="17529"/>
    <cellStyle name="Normal 3 2 2 5 2 2 12" xfId="17530"/>
    <cellStyle name="Normal 3 2 2 5 2 2 13" xfId="17531"/>
    <cellStyle name="Normal 3 2 2 5 2 2 14" xfId="17532"/>
    <cellStyle name="Normal 3 2 2 5 2 2 2" xfId="17533"/>
    <cellStyle name="Normal 3 2 2 5 2 2 2 10" xfId="17534"/>
    <cellStyle name="Normal 3 2 2 5 2 2 2 11" xfId="17535"/>
    <cellStyle name="Normal 3 2 2 5 2 2 2 12" xfId="17536"/>
    <cellStyle name="Normal 3 2 2 5 2 2 2 13" xfId="17537"/>
    <cellStyle name="Normal 3 2 2 5 2 2 2 2" xfId="17538"/>
    <cellStyle name="Normal 3 2 2 5 2 2 2 2 10" xfId="17539"/>
    <cellStyle name="Normal 3 2 2 5 2 2 2 2 11" xfId="17540"/>
    <cellStyle name="Normal 3 2 2 5 2 2 2 2 12" xfId="17541"/>
    <cellStyle name="Normal 3 2 2 5 2 2 2 2 2" xfId="17542"/>
    <cellStyle name="Normal 3 2 2 5 2 2 2 2 3" xfId="17543"/>
    <cellStyle name="Normal 3 2 2 5 2 2 2 2 4" xfId="17544"/>
    <cellStyle name="Normal 3 2 2 5 2 2 2 2 5" xfId="17545"/>
    <cellStyle name="Normal 3 2 2 5 2 2 2 2 6" xfId="17546"/>
    <cellStyle name="Normal 3 2 2 5 2 2 2 2 7" xfId="17547"/>
    <cellStyle name="Normal 3 2 2 5 2 2 2 2 8" xfId="17548"/>
    <cellStyle name="Normal 3 2 2 5 2 2 2 2 9" xfId="17549"/>
    <cellStyle name="Normal 3 2 2 5 2 2 2 3" xfId="17550"/>
    <cellStyle name="Normal 3 2 2 5 2 2 2 4" xfId="17551"/>
    <cellStyle name="Normal 3 2 2 5 2 2 2 5" xfId="17552"/>
    <cellStyle name="Normal 3 2 2 5 2 2 2 6" xfId="17553"/>
    <cellStyle name="Normal 3 2 2 5 2 2 2 7" xfId="17554"/>
    <cellStyle name="Normal 3 2 2 5 2 2 2 8" xfId="17555"/>
    <cellStyle name="Normal 3 2 2 5 2 2 2 9" xfId="17556"/>
    <cellStyle name="Normal 3 2 2 5 2 2 3" xfId="17557"/>
    <cellStyle name="Normal 3 2 2 5 2 2 3 10" xfId="17558"/>
    <cellStyle name="Normal 3 2 2 5 2 2 3 11" xfId="17559"/>
    <cellStyle name="Normal 3 2 2 5 2 2 3 12" xfId="17560"/>
    <cellStyle name="Normal 3 2 2 5 2 2 3 2" xfId="17561"/>
    <cellStyle name="Normal 3 2 2 5 2 2 3 3" xfId="17562"/>
    <cellStyle name="Normal 3 2 2 5 2 2 3 4" xfId="17563"/>
    <cellStyle name="Normal 3 2 2 5 2 2 3 5" xfId="17564"/>
    <cellStyle name="Normal 3 2 2 5 2 2 3 6" xfId="17565"/>
    <cellStyle name="Normal 3 2 2 5 2 2 3 7" xfId="17566"/>
    <cellStyle name="Normal 3 2 2 5 2 2 3 8" xfId="17567"/>
    <cellStyle name="Normal 3 2 2 5 2 2 3 9" xfId="17568"/>
    <cellStyle name="Normal 3 2 2 5 2 2 4" xfId="17569"/>
    <cellStyle name="Normal 3 2 2 5 2 2 5" xfId="17570"/>
    <cellStyle name="Normal 3 2 2 5 2 2 6" xfId="17571"/>
    <cellStyle name="Normal 3 2 2 5 2 2 7" xfId="17572"/>
    <cellStyle name="Normal 3 2 2 5 2 2 8" xfId="17573"/>
    <cellStyle name="Normal 3 2 2 5 2 2 9" xfId="17574"/>
    <cellStyle name="Normal 3 2 2 5 2 3" xfId="17575"/>
    <cellStyle name="Normal 3 2 2 5 2 3 10" xfId="17576"/>
    <cellStyle name="Normal 3 2 2 5 2 3 11" xfId="17577"/>
    <cellStyle name="Normal 3 2 2 5 2 3 12" xfId="17578"/>
    <cellStyle name="Normal 3 2 2 5 2 3 13" xfId="17579"/>
    <cellStyle name="Normal 3 2 2 5 2 3 14" xfId="17580"/>
    <cellStyle name="Normal 3 2 2 5 2 3 2" xfId="17581"/>
    <cellStyle name="Normal 3 2 2 5 2 3 2 10" xfId="17582"/>
    <cellStyle name="Normal 3 2 2 5 2 3 2 11" xfId="17583"/>
    <cellStyle name="Normal 3 2 2 5 2 3 2 12" xfId="17584"/>
    <cellStyle name="Normal 3 2 2 5 2 3 2 13" xfId="17585"/>
    <cellStyle name="Normal 3 2 2 5 2 3 2 2" xfId="17586"/>
    <cellStyle name="Normal 3 2 2 5 2 3 2 2 10" xfId="17587"/>
    <cellStyle name="Normal 3 2 2 5 2 3 2 2 11" xfId="17588"/>
    <cellStyle name="Normal 3 2 2 5 2 3 2 2 12" xfId="17589"/>
    <cellStyle name="Normal 3 2 2 5 2 3 2 2 2" xfId="17590"/>
    <cellStyle name="Normal 3 2 2 5 2 3 2 2 3" xfId="17591"/>
    <cellStyle name="Normal 3 2 2 5 2 3 2 2 4" xfId="17592"/>
    <cellStyle name="Normal 3 2 2 5 2 3 2 2 5" xfId="17593"/>
    <cellStyle name="Normal 3 2 2 5 2 3 2 2 6" xfId="17594"/>
    <cellStyle name="Normal 3 2 2 5 2 3 2 2 7" xfId="17595"/>
    <cellStyle name="Normal 3 2 2 5 2 3 2 2 8" xfId="17596"/>
    <cellStyle name="Normal 3 2 2 5 2 3 2 2 9" xfId="17597"/>
    <cellStyle name="Normal 3 2 2 5 2 3 2 3" xfId="17598"/>
    <cellStyle name="Normal 3 2 2 5 2 3 2 4" xfId="17599"/>
    <cellStyle name="Normal 3 2 2 5 2 3 2 5" xfId="17600"/>
    <cellStyle name="Normal 3 2 2 5 2 3 2 6" xfId="17601"/>
    <cellStyle name="Normal 3 2 2 5 2 3 2 7" xfId="17602"/>
    <cellStyle name="Normal 3 2 2 5 2 3 2 8" xfId="17603"/>
    <cellStyle name="Normal 3 2 2 5 2 3 2 9" xfId="17604"/>
    <cellStyle name="Normal 3 2 2 5 2 3 3" xfId="17605"/>
    <cellStyle name="Normal 3 2 2 5 2 3 3 10" xfId="17606"/>
    <cellStyle name="Normal 3 2 2 5 2 3 3 11" xfId="17607"/>
    <cellStyle name="Normal 3 2 2 5 2 3 3 12" xfId="17608"/>
    <cellStyle name="Normal 3 2 2 5 2 3 3 2" xfId="17609"/>
    <cellStyle name="Normal 3 2 2 5 2 3 3 3" xfId="17610"/>
    <cellStyle name="Normal 3 2 2 5 2 3 3 4" xfId="17611"/>
    <cellStyle name="Normal 3 2 2 5 2 3 3 5" xfId="17612"/>
    <cellStyle name="Normal 3 2 2 5 2 3 3 6" xfId="17613"/>
    <cellStyle name="Normal 3 2 2 5 2 3 3 7" xfId="17614"/>
    <cellStyle name="Normal 3 2 2 5 2 3 3 8" xfId="17615"/>
    <cellStyle name="Normal 3 2 2 5 2 3 3 9" xfId="17616"/>
    <cellStyle name="Normal 3 2 2 5 2 3 4" xfId="17617"/>
    <cellStyle name="Normal 3 2 2 5 2 3 5" xfId="17618"/>
    <cellStyle name="Normal 3 2 2 5 2 3 6" xfId="17619"/>
    <cellStyle name="Normal 3 2 2 5 2 3 7" xfId="17620"/>
    <cellStyle name="Normal 3 2 2 5 2 3 8" xfId="17621"/>
    <cellStyle name="Normal 3 2 2 5 2 3 9" xfId="17622"/>
    <cellStyle name="Normal 3 2 2 5 2 4" xfId="17623"/>
    <cellStyle name="Normal 3 2 2 5 2 4 10" xfId="17624"/>
    <cellStyle name="Normal 3 2 2 5 2 4 11" xfId="17625"/>
    <cellStyle name="Normal 3 2 2 5 2 4 12" xfId="17626"/>
    <cellStyle name="Normal 3 2 2 5 2 4 13" xfId="17627"/>
    <cellStyle name="Normal 3 2 2 5 2 4 2" xfId="17628"/>
    <cellStyle name="Normal 3 2 2 5 2 4 2 10" xfId="17629"/>
    <cellStyle name="Normal 3 2 2 5 2 4 2 11" xfId="17630"/>
    <cellStyle name="Normal 3 2 2 5 2 4 2 12" xfId="17631"/>
    <cellStyle name="Normal 3 2 2 5 2 4 2 2" xfId="17632"/>
    <cellStyle name="Normal 3 2 2 5 2 4 2 3" xfId="17633"/>
    <cellStyle name="Normal 3 2 2 5 2 4 2 4" xfId="17634"/>
    <cellStyle name="Normal 3 2 2 5 2 4 2 5" xfId="17635"/>
    <cellStyle name="Normal 3 2 2 5 2 4 2 6" xfId="17636"/>
    <cellStyle name="Normal 3 2 2 5 2 4 2 7" xfId="17637"/>
    <cellStyle name="Normal 3 2 2 5 2 4 2 8" xfId="17638"/>
    <cellStyle name="Normal 3 2 2 5 2 4 2 9" xfId="17639"/>
    <cellStyle name="Normal 3 2 2 5 2 4 3" xfId="17640"/>
    <cellStyle name="Normal 3 2 2 5 2 4 4" xfId="17641"/>
    <cellStyle name="Normal 3 2 2 5 2 4 5" xfId="17642"/>
    <cellStyle name="Normal 3 2 2 5 2 4 6" xfId="17643"/>
    <cellStyle name="Normal 3 2 2 5 2 4 7" xfId="17644"/>
    <cellStyle name="Normal 3 2 2 5 2 4 8" xfId="17645"/>
    <cellStyle name="Normal 3 2 2 5 2 4 9" xfId="17646"/>
    <cellStyle name="Normal 3 2 2 5 2 5" xfId="17647"/>
    <cellStyle name="Normal 3 2 2 5 2 5 10" xfId="17648"/>
    <cellStyle name="Normal 3 2 2 5 2 5 11" xfId="17649"/>
    <cellStyle name="Normal 3 2 2 5 2 5 12" xfId="17650"/>
    <cellStyle name="Normal 3 2 2 5 2 5 13" xfId="17651"/>
    <cellStyle name="Normal 3 2 2 5 2 5 2" xfId="17652"/>
    <cellStyle name="Normal 3 2 2 5 2 5 2 10" xfId="17653"/>
    <cellStyle name="Normal 3 2 2 5 2 5 2 11" xfId="17654"/>
    <cellStyle name="Normal 3 2 2 5 2 5 2 12" xfId="17655"/>
    <cellStyle name="Normal 3 2 2 5 2 5 2 2" xfId="17656"/>
    <cellStyle name="Normal 3 2 2 5 2 5 2 3" xfId="17657"/>
    <cellStyle name="Normal 3 2 2 5 2 5 2 4" xfId="17658"/>
    <cellStyle name="Normal 3 2 2 5 2 5 2 5" xfId="17659"/>
    <cellStyle name="Normal 3 2 2 5 2 5 2 6" xfId="17660"/>
    <cellStyle name="Normal 3 2 2 5 2 5 2 7" xfId="17661"/>
    <cellStyle name="Normal 3 2 2 5 2 5 2 8" xfId="17662"/>
    <cellStyle name="Normal 3 2 2 5 2 5 2 9" xfId="17663"/>
    <cellStyle name="Normal 3 2 2 5 2 5 3" xfId="17664"/>
    <cellStyle name="Normal 3 2 2 5 2 5 4" xfId="17665"/>
    <cellStyle name="Normal 3 2 2 5 2 5 5" xfId="17666"/>
    <cellStyle name="Normal 3 2 2 5 2 5 6" xfId="17667"/>
    <cellStyle name="Normal 3 2 2 5 2 5 7" xfId="17668"/>
    <cellStyle name="Normal 3 2 2 5 2 5 8" xfId="17669"/>
    <cellStyle name="Normal 3 2 2 5 2 5 9" xfId="17670"/>
    <cellStyle name="Normal 3 2 2 5 2 6" xfId="17671"/>
    <cellStyle name="Normal 3 2 2 5 2 6 10" xfId="17672"/>
    <cellStyle name="Normal 3 2 2 5 2 6 11" xfId="17673"/>
    <cellStyle name="Normal 3 2 2 5 2 6 12" xfId="17674"/>
    <cellStyle name="Normal 3 2 2 5 2 6 2" xfId="17675"/>
    <cellStyle name="Normal 3 2 2 5 2 6 3" xfId="17676"/>
    <cellStyle name="Normal 3 2 2 5 2 6 4" xfId="17677"/>
    <cellStyle name="Normal 3 2 2 5 2 6 5" xfId="17678"/>
    <cellStyle name="Normal 3 2 2 5 2 6 6" xfId="17679"/>
    <cellStyle name="Normal 3 2 2 5 2 6 7" xfId="17680"/>
    <cellStyle name="Normal 3 2 2 5 2 6 8" xfId="17681"/>
    <cellStyle name="Normal 3 2 2 5 2 6 9" xfId="17682"/>
    <cellStyle name="Normal 3 2 2 5 2 7" xfId="17683"/>
    <cellStyle name="Normal 3 2 2 5 2 8" xfId="17684"/>
    <cellStyle name="Normal 3 2 2 5 2 9" xfId="17685"/>
    <cellStyle name="Normal 3 2 2 5 20" xfId="17686"/>
    <cellStyle name="Normal 3 2 2 5 21" xfId="17687"/>
    <cellStyle name="Normal 3 2 2 5 22" xfId="17688"/>
    <cellStyle name="Normal 3 2 2 5 23" xfId="17689"/>
    <cellStyle name="Normal 3 2 2 5 24" xfId="17690"/>
    <cellStyle name="Normal 3 2 2 5 3" xfId="17691"/>
    <cellStyle name="Normal 3 2 2 5 3 10" xfId="17692"/>
    <cellStyle name="Normal 3 2 2 5 3 11" xfId="17693"/>
    <cellStyle name="Normal 3 2 2 5 3 12" xfId="17694"/>
    <cellStyle name="Normal 3 2 2 5 3 13" xfId="17695"/>
    <cellStyle name="Normal 3 2 2 5 3 14" xfId="17696"/>
    <cellStyle name="Normal 3 2 2 5 3 2" xfId="17697"/>
    <cellStyle name="Normal 3 2 2 5 3 2 10" xfId="17698"/>
    <cellStyle name="Normal 3 2 2 5 3 2 11" xfId="17699"/>
    <cellStyle name="Normal 3 2 2 5 3 2 12" xfId="17700"/>
    <cellStyle name="Normal 3 2 2 5 3 2 13" xfId="17701"/>
    <cellStyle name="Normal 3 2 2 5 3 2 2" xfId="17702"/>
    <cellStyle name="Normal 3 2 2 5 3 2 2 10" xfId="17703"/>
    <cellStyle name="Normal 3 2 2 5 3 2 2 11" xfId="17704"/>
    <cellStyle name="Normal 3 2 2 5 3 2 2 12" xfId="17705"/>
    <cellStyle name="Normal 3 2 2 5 3 2 2 2" xfId="17706"/>
    <cellStyle name="Normal 3 2 2 5 3 2 2 3" xfId="17707"/>
    <cellStyle name="Normal 3 2 2 5 3 2 2 4" xfId="17708"/>
    <cellStyle name="Normal 3 2 2 5 3 2 2 5" xfId="17709"/>
    <cellStyle name="Normal 3 2 2 5 3 2 2 6" xfId="17710"/>
    <cellStyle name="Normal 3 2 2 5 3 2 2 7" xfId="17711"/>
    <cellStyle name="Normal 3 2 2 5 3 2 2 8" xfId="17712"/>
    <cellStyle name="Normal 3 2 2 5 3 2 2 9" xfId="17713"/>
    <cellStyle name="Normal 3 2 2 5 3 2 3" xfId="17714"/>
    <cellStyle name="Normal 3 2 2 5 3 2 4" xfId="17715"/>
    <cellStyle name="Normal 3 2 2 5 3 2 5" xfId="17716"/>
    <cellStyle name="Normal 3 2 2 5 3 2 6" xfId="17717"/>
    <cellStyle name="Normal 3 2 2 5 3 2 7" xfId="17718"/>
    <cellStyle name="Normal 3 2 2 5 3 2 8" xfId="17719"/>
    <cellStyle name="Normal 3 2 2 5 3 2 9" xfId="17720"/>
    <cellStyle name="Normal 3 2 2 5 3 3" xfId="17721"/>
    <cellStyle name="Normal 3 2 2 5 3 3 10" xfId="17722"/>
    <cellStyle name="Normal 3 2 2 5 3 3 11" xfId="17723"/>
    <cellStyle name="Normal 3 2 2 5 3 3 12" xfId="17724"/>
    <cellStyle name="Normal 3 2 2 5 3 3 2" xfId="17725"/>
    <cellStyle name="Normal 3 2 2 5 3 3 3" xfId="17726"/>
    <cellStyle name="Normal 3 2 2 5 3 3 4" xfId="17727"/>
    <cellStyle name="Normal 3 2 2 5 3 3 5" xfId="17728"/>
    <cellStyle name="Normal 3 2 2 5 3 3 6" xfId="17729"/>
    <cellStyle name="Normal 3 2 2 5 3 3 7" xfId="17730"/>
    <cellStyle name="Normal 3 2 2 5 3 3 8" xfId="17731"/>
    <cellStyle name="Normal 3 2 2 5 3 3 9" xfId="17732"/>
    <cellStyle name="Normal 3 2 2 5 3 4" xfId="17733"/>
    <cellStyle name="Normal 3 2 2 5 3 5" xfId="17734"/>
    <cellStyle name="Normal 3 2 2 5 3 6" xfId="17735"/>
    <cellStyle name="Normal 3 2 2 5 3 7" xfId="17736"/>
    <cellStyle name="Normal 3 2 2 5 3 8" xfId="17737"/>
    <cellStyle name="Normal 3 2 2 5 3 9" xfId="17738"/>
    <cellStyle name="Normal 3 2 2 5 4" xfId="17739"/>
    <cellStyle name="Normal 3 2 2 5 4 10" xfId="17740"/>
    <cellStyle name="Normal 3 2 2 5 4 11" xfId="17741"/>
    <cellStyle name="Normal 3 2 2 5 4 12" xfId="17742"/>
    <cellStyle name="Normal 3 2 2 5 4 13" xfId="17743"/>
    <cellStyle name="Normal 3 2 2 5 4 14" xfId="17744"/>
    <cellStyle name="Normal 3 2 2 5 4 2" xfId="17745"/>
    <cellStyle name="Normal 3 2 2 5 4 2 10" xfId="17746"/>
    <cellStyle name="Normal 3 2 2 5 4 2 11" xfId="17747"/>
    <cellStyle name="Normal 3 2 2 5 4 2 12" xfId="17748"/>
    <cellStyle name="Normal 3 2 2 5 4 2 13" xfId="17749"/>
    <cellStyle name="Normal 3 2 2 5 4 2 2" xfId="17750"/>
    <cellStyle name="Normal 3 2 2 5 4 2 2 10" xfId="17751"/>
    <cellStyle name="Normal 3 2 2 5 4 2 2 11" xfId="17752"/>
    <cellStyle name="Normal 3 2 2 5 4 2 2 12" xfId="17753"/>
    <cellStyle name="Normal 3 2 2 5 4 2 2 2" xfId="17754"/>
    <cellStyle name="Normal 3 2 2 5 4 2 2 3" xfId="17755"/>
    <cellStyle name="Normal 3 2 2 5 4 2 2 4" xfId="17756"/>
    <cellStyle name="Normal 3 2 2 5 4 2 2 5" xfId="17757"/>
    <cellStyle name="Normal 3 2 2 5 4 2 2 6" xfId="17758"/>
    <cellStyle name="Normal 3 2 2 5 4 2 2 7" xfId="17759"/>
    <cellStyle name="Normal 3 2 2 5 4 2 2 8" xfId="17760"/>
    <cellStyle name="Normal 3 2 2 5 4 2 2 9" xfId="17761"/>
    <cellStyle name="Normal 3 2 2 5 4 2 3" xfId="17762"/>
    <cellStyle name="Normal 3 2 2 5 4 2 4" xfId="17763"/>
    <cellStyle name="Normal 3 2 2 5 4 2 5" xfId="17764"/>
    <cellStyle name="Normal 3 2 2 5 4 2 6" xfId="17765"/>
    <cellStyle name="Normal 3 2 2 5 4 2 7" xfId="17766"/>
    <cellStyle name="Normal 3 2 2 5 4 2 8" xfId="17767"/>
    <cellStyle name="Normal 3 2 2 5 4 2 9" xfId="17768"/>
    <cellStyle name="Normal 3 2 2 5 4 3" xfId="17769"/>
    <cellStyle name="Normal 3 2 2 5 4 3 10" xfId="17770"/>
    <cellStyle name="Normal 3 2 2 5 4 3 11" xfId="17771"/>
    <cellStyle name="Normal 3 2 2 5 4 3 12" xfId="17772"/>
    <cellStyle name="Normal 3 2 2 5 4 3 2" xfId="17773"/>
    <cellStyle name="Normal 3 2 2 5 4 3 3" xfId="17774"/>
    <cellStyle name="Normal 3 2 2 5 4 3 4" xfId="17775"/>
    <cellStyle name="Normal 3 2 2 5 4 3 5" xfId="17776"/>
    <cellStyle name="Normal 3 2 2 5 4 3 6" xfId="17777"/>
    <cellStyle name="Normal 3 2 2 5 4 3 7" xfId="17778"/>
    <cellStyle name="Normal 3 2 2 5 4 3 8" xfId="17779"/>
    <cellStyle name="Normal 3 2 2 5 4 3 9" xfId="17780"/>
    <cellStyle name="Normal 3 2 2 5 4 4" xfId="17781"/>
    <cellStyle name="Normal 3 2 2 5 4 5" xfId="17782"/>
    <cellStyle name="Normal 3 2 2 5 4 6" xfId="17783"/>
    <cellStyle name="Normal 3 2 2 5 4 7" xfId="17784"/>
    <cellStyle name="Normal 3 2 2 5 4 8" xfId="17785"/>
    <cellStyle name="Normal 3 2 2 5 4 9" xfId="17786"/>
    <cellStyle name="Normal 3 2 2 5 5" xfId="17787"/>
    <cellStyle name="Normal 3 2 2 5 5 10" xfId="17788"/>
    <cellStyle name="Normal 3 2 2 5 5 11" xfId="17789"/>
    <cellStyle name="Normal 3 2 2 5 5 12" xfId="17790"/>
    <cellStyle name="Normal 3 2 2 5 5 13" xfId="17791"/>
    <cellStyle name="Normal 3 2 2 5 5 14" xfId="17792"/>
    <cellStyle name="Normal 3 2 2 5 5 2" xfId="17793"/>
    <cellStyle name="Normal 3 2 2 5 5 2 10" xfId="17794"/>
    <cellStyle name="Normal 3 2 2 5 5 2 11" xfId="17795"/>
    <cellStyle name="Normal 3 2 2 5 5 2 12" xfId="17796"/>
    <cellStyle name="Normal 3 2 2 5 5 2 13" xfId="17797"/>
    <cellStyle name="Normal 3 2 2 5 5 2 2" xfId="17798"/>
    <cellStyle name="Normal 3 2 2 5 5 2 2 10" xfId="17799"/>
    <cellStyle name="Normal 3 2 2 5 5 2 2 11" xfId="17800"/>
    <cellStyle name="Normal 3 2 2 5 5 2 2 12" xfId="17801"/>
    <cellStyle name="Normal 3 2 2 5 5 2 2 2" xfId="17802"/>
    <cellStyle name="Normal 3 2 2 5 5 2 2 3" xfId="17803"/>
    <cellStyle name="Normal 3 2 2 5 5 2 2 4" xfId="17804"/>
    <cellStyle name="Normal 3 2 2 5 5 2 2 5" xfId="17805"/>
    <cellStyle name="Normal 3 2 2 5 5 2 2 6" xfId="17806"/>
    <cellStyle name="Normal 3 2 2 5 5 2 2 7" xfId="17807"/>
    <cellStyle name="Normal 3 2 2 5 5 2 2 8" xfId="17808"/>
    <cellStyle name="Normal 3 2 2 5 5 2 2 9" xfId="17809"/>
    <cellStyle name="Normal 3 2 2 5 5 2 3" xfId="17810"/>
    <cellStyle name="Normal 3 2 2 5 5 2 4" xfId="17811"/>
    <cellStyle name="Normal 3 2 2 5 5 2 5" xfId="17812"/>
    <cellStyle name="Normal 3 2 2 5 5 2 6" xfId="17813"/>
    <cellStyle name="Normal 3 2 2 5 5 2 7" xfId="17814"/>
    <cellStyle name="Normal 3 2 2 5 5 2 8" xfId="17815"/>
    <cellStyle name="Normal 3 2 2 5 5 2 9" xfId="17816"/>
    <cellStyle name="Normal 3 2 2 5 5 3" xfId="17817"/>
    <cellStyle name="Normal 3 2 2 5 5 3 10" xfId="17818"/>
    <cellStyle name="Normal 3 2 2 5 5 3 11" xfId="17819"/>
    <cellStyle name="Normal 3 2 2 5 5 3 12" xfId="17820"/>
    <cellStyle name="Normal 3 2 2 5 5 3 2" xfId="17821"/>
    <cellStyle name="Normal 3 2 2 5 5 3 3" xfId="17822"/>
    <cellStyle name="Normal 3 2 2 5 5 3 4" xfId="17823"/>
    <cellStyle name="Normal 3 2 2 5 5 3 5" xfId="17824"/>
    <cellStyle name="Normal 3 2 2 5 5 3 6" xfId="17825"/>
    <cellStyle name="Normal 3 2 2 5 5 3 7" xfId="17826"/>
    <cellStyle name="Normal 3 2 2 5 5 3 8" xfId="17827"/>
    <cellStyle name="Normal 3 2 2 5 5 3 9" xfId="17828"/>
    <cellStyle name="Normal 3 2 2 5 5 4" xfId="17829"/>
    <cellStyle name="Normal 3 2 2 5 5 5" xfId="17830"/>
    <cellStyle name="Normal 3 2 2 5 5 6" xfId="17831"/>
    <cellStyle name="Normal 3 2 2 5 5 7" xfId="17832"/>
    <cellStyle name="Normal 3 2 2 5 5 8" xfId="17833"/>
    <cellStyle name="Normal 3 2 2 5 5 9" xfId="17834"/>
    <cellStyle name="Normal 3 2 2 5 6" xfId="17835"/>
    <cellStyle name="Normal 3 2 2 5 6 10" xfId="17836"/>
    <cellStyle name="Normal 3 2 2 5 6 11" xfId="17837"/>
    <cellStyle name="Normal 3 2 2 5 6 12" xfId="17838"/>
    <cellStyle name="Normal 3 2 2 5 6 13" xfId="17839"/>
    <cellStyle name="Normal 3 2 2 5 6 14" xfId="17840"/>
    <cellStyle name="Normal 3 2 2 5 6 2" xfId="17841"/>
    <cellStyle name="Normal 3 2 2 5 6 2 10" xfId="17842"/>
    <cellStyle name="Normal 3 2 2 5 6 2 11" xfId="17843"/>
    <cellStyle name="Normal 3 2 2 5 6 2 12" xfId="17844"/>
    <cellStyle name="Normal 3 2 2 5 6 2 13" xfId="17845"/>
    <cellStyle name="Normal 3 2 2 5 6 2 2" xfId="17846"/>
    <cellStyle name="Normal 3 2 2 5 6 2 2 10" xfId="17847"/>
    <cellStyle name="Normal 3 2 2 5 6 2 2 11" xfId="17848"/>
    <cellStyle name="Normal 3 2 2 5 6 2 2 12" xfId="17849"/>
    <cellStyle name="Normal 3 2 2 5 6 2 2 2" xfId="17850"/>
    <cellStyle name="Normal 3 2 2 5 6 2 2 3" xfId="17851"/>
    <cellStyle name="Normal 3 2 2 5 6 2 2 4" xfId="17852"/>
    <cellStyle name="Normal 3 2 2 5 6 2 2 5" xfId="17853"/>
    <cellStyle name="Normal 3 2 2 5 6 2 2 6" xfId="17854"/>
    <cellStyle name="Normal 3 2 2 5 6 2 2 7" xfId="17855"/>
    <cellStyle name="Normal 3 2 2 5 6 2 2 8" xfId="17856"/>
    <cellStyle name="Normal 3 2 2 5 6 2 2 9" xfId="17857"/>
    <cellStyle name="Normal 3 2 2 5 6 2 3" xfId="17858"/>
    <cellStyle name="Normal 3 2 2 5 6 2 4" xfId="17859"/>
    <cellStyle name="Normal 3 2 2 5 6 2 5" xfId="17860"/>
    <cellStyle name="Normal 3 2 2 5 6 2 6" xfId="17861"/>
    <cellStyle name="Normal 3 2 2 5 6 2 7" xfId="17862"/>
    <cellStyle name="Normal 3 2 2 5 6 2 8" xfId="17863"/>
    <cellStyle name="Normal 3 2 2 5 6 2 9" xfId="17864"/>
    <cellStyle name="Normal 3 2 2 5 6 3" xfId="17865"/>
    <cellStyle name="Normal 3 2 2 5 6 3 10" xfId="17866"/>
    <cellStyle name="Normal 3 2 2 5 6 3 11" xfId="17867"/>
    <cellStyle name="Normal 3 2 2 5 6 3 12" xfId="17868"/>
    <cellStyle name="Normal 3 2 2 5 6 3 2" xfId="17869"/>
    <cellStyle name="Normal 3 2 2 5 6 3 3" xfId="17870"/>
    <cellStyle name="Normal 3 2 2 5 6 3 4" xfId="17871"/>
    <cellStyle name="Normal 3 2 2 5 6 3 5" xfId="17872"/>
    <cellStyle name="Normal 3 2 2 5 6 3 6" xfId="17873"/>
    <cellStyle name="Normal 3 2 2 5 6 3 7" xfId="17874"/>
    <cellStyle name="Normal 3 2 2 5 6 3 8" xfId="17875"/>
    <cellStyle name="Normal 3 2 2 5 6 3 9" xfId="17876"/>
    <cellStyle name="Normal 3 2 2 5 6 4" xfId="17877"/>
    <cellStyle name="Normal 3 2 2 5 6 5" xfId="17878"/>
    <cellStyle name="Normal 3 2 2 5 6 6" xfId="17879"/>
    <cellStyle name="Normal 3 2 2 5 6 7" xfId="17880"/>
    <cellStyle name="Normal 3 2 2 5 6 8" xfId="17881"/>
    <cellStyle name="Normal 3 2 2 5 6 9" xfId="17882"/>
    <cellStyle name="Normal 3 2 2 5 7" xfId="17883"/>
    <cellStyle name="Normal 3 2 2 5 7 10" xfId="17884"/>
    <cellStyle name="Normal 3 2 2 5 7 11" xfId="17885"/>
    <cellStyle name="Normal 3 2 2 5 7 12" xfId="17886"/>
    <cellStyle name="Normal 3 2 2 5 7 13" xfId="17887"/>
    <cellStyle name="Normal 3 2 2 5 7 14" xfId="17888"/>
    <cellStyle name="Normal 3 2 2 5 7 2" xfId="17889"/>
    <cellStyle name="Normal 3 2 2 5 7 2 10" xfId="17890"/>
    <cellStyle name="Normal 3 2 2 5 7 2 11" xfId="17891"/>
    <cellStyle name="Normal 3 2 2 5 7 2 12" xfId="17892"/>
    <cellStyle name="Normal 3 2 2 5 7 2 13" xfId="17893"/>
    <cellStyle name="Normal 3 2 2 5 7 2 2" xfId="17894"/>
    <cellStyle name="Normal 3 2 2 5 7 2 2 10" xfId="17895"/>
    <cellStyle name="Normal 3 2 2 5 7 2 2 11" xfId="17896"/>
    <cellStyle name="Normal 3 2 2 5 7 2 2 12" xfId="17897"/>
    <cellStyle name="Normal 3 2 2 5 7 2 2 2" xfId="17898"/>
    <cellStyle name="Normal 3 2 2 5 7 2 2 3" xfId="17899"/>
    <cellStyle name="Normal 3 2 2 5 7 2 2 4" xfId="17900"/>
    <cellStyle name="Normal 3 2 2 5 7 2 2 5" xfId="17901"/>
    <cellStyle name="Normal 3 2 2 5 7 2 2 6" xfId="17902"/>
    <cellStyle name="Normal 3 2 2 5 7 2 2 7" xfId="17903"/>
    <cellStyle name="Normal 3 2 2 5 7 2 2 8" xfId="17904"/>
    <cellStyle name="Normal 3 2 2 5 7 2 2 9" xfId="17905"/>
    <cellStyle name="Normal 3 2 2 5 7 2 3" xfId="17906"/>
    <cellStyle name="Normal 3 2 2 5 7 2 4" xfId="17907"/>
    <cellStyle name="Normal 3 2 2 5 7 2 5" xfId="17908"/>
    <cellStyle name="Normal 3 2 2 5 7 2 6" xfId="17909"/>
    <cellStyle name="Normal 3 2 2 5 7 2 7" xfId="17910"/>
    <cellStyle name="Normal 3 2 2 5 7 2 8" xfId="17911"/>
    <cellStyle name="Normal 3 2 2 5 7 2 9" xfId="17912"/>
    <cellStyle name="Normal 3 2 2 5 7 3" xfId="17913"/>
    <cellStyle name="Normal 3 2 2 5 7 3 10" xfId="17914"/>
    <cellStyle name="Normal 3 2 2 5 7 3 11" xfId="17915"/>
    <cellStyle name="Normal 3 2 2 5 7 3 12" xfId="17916"/>
    <cellStyle name="Normal 3 2 2 5 7 3 2" xfId="17917"/>
    <cellStyle name="Normal 3 2 2 5 7 3 3" xfId="17918"/>
    <cellStyle name="Normal 3 2 2 5 7 3 4" xfId="17919"/>
    <cellStyle name="Normal 3 2 2 5 7 3 5" xfId="17920"/>
    <cellStyle name="Normal 3 2 2 5 7 3 6" xfId="17921"/>
    <cellStyle name="Normal 3 2 2 5 7 3 7" xfId="17922"/>
    <cellStyle name="Normal 3 2 2 5 7 3 8" xfId="17923"/>
    <cellStyle name="Normal 3 2 2 5 7 3 9" xfId="17924"/>
    <cellStyle name="Normal 3 2 2 5 7 4" xfId="17925"/>
    <cellStyle name="Normal 3 2 2 5 7 5" xfId="17926"/>
    <cellStyle name="Normal 3 2 2 5 7 6" xfId="17927"/>
    <cellStyle name="Normal 3 2 2 5 7 7" xfId="17928"/>
    <cellStyle name="Normal 3 2 2 5 7 8" xfId="17929"/>
    <cellStyle name="Normal 3 2 2 5 7 9" xfId="17930"/>
    <cellStyle name="Normal 3 2 2 5 8" xfId="17931"/>
    <cellStyle name="Normal 3 2 2 5 8 10" xfId="17932"/>
    <cellStyle name="Normal 3 2 2 5 8 11" xfId="17933"/>
    <cellStyle name="Normal 3 2 2 5 8 12" xfId="17934"/>
    <cellStyle name="Normal 3 2 2 5 8 13" xfId="17935"/>
    <cellStyle name="Normal 3 2 2 5 8 14" xfId="17936"/>
    <cellStyle name="Normal 3 2 2 5 8 2" xfId="17937"/>
    <cellStyle name="Normal 3 2 2 5 8 2 10" xfId="17938"/>
    <cellStyle name="Normal 3 2 2 5 8 2 11" xfId="17939"/>
    <cellStyle name="Normal 3 2 2 5 8 2 12" xfId="17940"/>
    <cellStyle name="Normal 3 2 2 5 8 2 13" xfId="17941"/>
    <cellStyle name="Normal 3 2 2 5 8 2 2" xfId="17942"/>
    <cellStyle name="Normal 3 2 2 5 8 2 2 10" xfId="17943"/>
    <cellStyle name="Normal 3 2 2 5 8 2 2 11" xfId="17944"/>
    <cellStyle name="Normal 3 2 2 5 8 2 2 12" xfId="17945"/>
    <cellStyle name="Normal 3 2 2 5 8 2 2 2" xfId="17946"/>
    <cellStyle name="Normal 3 2 2 5 8 2 2 3" xfId="17947"/>
    <cellStyle name="Normal 3 2 2 5 8 2 2 4" xfId="17948"/>
    <cellStyle name="Normal 3 2 2 5 8 2 2 5" xfId="17949"/>
    <cellStyle name="Normal 3 2 2 5 8 2 2 6" xfId="17950"/>
    <cellStyle name="Normal 3 2 2 5 8 2 2 7" xfId="17951"/>
    <cellStyle name="Normal 3 2 2 5 8 2 2 8" xfId="17952"/>
    <cellStyle name="Normal 3 2 2 5 8 2 2 9" xfId="17953"/>
    <cellStyle name="Normal 3 2 2 5 8 2 3" xfId="17954"/>
    <cellStyle name="Normal 3 2 2 5 8 2 4" xfId="17955"/>
    <cellStyle name="Normal 3 2 2 5 8 2 5" xfId="17956"/>
    <cellStyle name="Normal 3 2 2 5 8 2 6" xfId="17957"/>
    <cellStyle name="Normal 3 2 2 5 8 2 7" xfId="17958"/>
    <cellStyle name="Normal 3 2 2 5 8 2 8" xfId="17959"/>
    <cellStyle name="Normal 3 2 2 5 8 2 9" xfId="17960"/>
    <cellStyle name="Normal 3 2 2 5 8 3" xfId="17961"/>
    <cellStyle name="Normal 3 2 2 5 8 3 10" xfId="17962"/>
    <cellStyle name="Normal 3 2 2 5 8 3 11" xfId="17963"/>
    <cellStyle name="Normal 3 2 2 5 8 3 12" xfId="17964"/>
    <cellStyle name="Normal 3 2 2 5 8 3 2" xfId="17965"/>
    <cellStyle name="Normal 3 2 2 5 8 3 3" xfId="17966"/>
    <cellStyle name="Normal 3 2 2 5 8 3 4" xfId="17967"/>
    <cellStyle name="Normal 3 2 2 5 8 3 5" xfId="17968"/>
    <cellStyle name="Normal 3 2 2 5 8 3 6" xfId="17969"/>
    <cellStyle name="Normal 3 2 2 5 8 3 7" xfId="17970"/>
    <cellStyle name="Normal 3 2 2 5 8 3 8" xfId="17971"/>
    <cellStyle name="Normal 3 2 2 5 8 3 9" xfId="17972"/>
    <cellStyle name="Normal 3 2 2 5 8 4" xfId="17973"/>
    <cellStyle name="Normal 3 2 2 5 8 5" xfId="17974"/>
    <cellStyle name="Normal 3 2 2 5 8 6" xfId="17975"/>
    <cellStyle name="Normal 3 2 2 5 8 7" xfId="17976"/>
    <cellStyle name="Normal 3 2 2 5 8 8" xfId="17977"/>
    <cellStyle name="Normal 3 2 2 5 8 9" xfId="17978"/>
    <cellStyle name="Normal 3 2 2 5 9" xfId="17979"/>
    <cellStyle name="Normal 3 2 2 5 9 10" xfId="17980"/>
    <cellStyle name="Normal 3 2 2 5 9 11" xfId="17981"/>
    <cellStyle name="Normal 3 2 2 5 9 12" xfId="17982"/>
    <cellStyle name="Normal 3 2 2 5 9 13" xfId="17983"/>
    <cellStyle name="Normal 3 2 2 5 9 14" xfId="17984"/>
    <cellStyle name="Normal 3 2 2 5 9 2" xfId="17985"/>
    <cellStyle name="Normal 3 2 2 5 9 2 10" xfId="17986"/>
    <cellStyle name="Normal 3 2 2 5 9 2 11" xfId="17987"/>
    <cellStyle name="Normal 3 2 2 5 9 2 12" xfId="17988"/>
    <cellStyle name="Normal 3 2 2 5 9 2 13" xfId="17989"/>
    <cellStyle name="Normal 3 2 2 5 9 2 2" xfId="17990"/>
    <cellStyle name="Normal 3 2 2 5 9 2 2 10" xfId="17991"/>
    <cellStyle name="Normal 3 2 2 5 9 2 2 11" xfId="17992"/>
    <cellStyle name="Normal 3 2 2 5 9 2 2 12" xfId="17993"/>
    <cellStyle name="Normal 3 2 2 5 9 2 2 2" xfId="17994"/>
    <cellStyle name="Normal 3 2 2 5 9 2 2 3" xfId="17995"/>
    <cellStyle name="Normal 3 2 2 5 9 2 2 4" xfId="17996"/>
    <cellStyle name="Normal 3 2 2 5 9 2 2 5" xfId="17997"/>
    <cellStyle name="Normal 3 2 2 5 9 2 2 6" xfId="17998"/>
    <cellStyle name="Normal 3 2 2 5 9 2 2 7" xfId="17999"/>
    <cellStyle name="Normal 3 2 2 5 9 2 2 8" xfId="18000"/>
    <cellStyle name="Normal 3 2 2 5 9 2 2 9" xfId="18001"/>
    <cellStyle name="Normal 3 2 2 5 9 2 3" xfId="18002"/>
    <cellStyle name="Normal 3 2 2 5 9 2 4" xfId="18003"/>
    <cellStyle name="Normal 3 2 2 5 9 2 5" xfId="18004"/>
    <cellStyle name="Normal 3 2 2 5 9 2 6" xfId="18005"/>
    <cellStyle name="Normal 3 2 2 5 9 2 7" xfId="18006"/>
    <cellStyle name="Normal 3 2 2 5 9 2 8" xfId="18007"/>
    <cellStyle name="Normal 3 2 2 5 9 2 9" xfId="18008"/>
    <cellStyle name="Normal 3 2 2 5 9 3" xfId="18009"/>
    <cellStyle name="Normal 3 2 2 5 9 3 10" xfId="18010"/>
    <cellStyle name="Normal 3 2 2 5 9 3 11" xfId="18011"/>
    <cellStyle name="Normal 3 2 2 5 9 3 12" xfId="18012"/>
    <cellStyle name="Normal 3 2 2 5 9 3 2" xfId="18013"/>
    <cellStyle name="Normal 3 2 2 5 9 3 3" xfId="18014"/>
    <cellStyle name="Normal 3 2 2 5 9 3 4" xfId="18015"/>
    <cellStyle name="Normal 3 2 2 5 9 3 5" xfId="18016"/>
    <cellStyle name="Normal 3 2 2 5 9 3 6" xfId="18017"/>
    <cellStyle name="Normal 3 2 2 5 9 3 7" xfId="18018"/>
    <cellStyle name="Normal 3 2 2 5 9 3 8" xfId="18019"/>
    <cellStyle name="Normal 3 2 2 5 9 3 9" xfId="18020"/>
    <cellStyle name="Normal 3 2 2 5 9 4" xfId="18021"/>
    <cellStyle name="Normal 3 2 2 5 9 5" xfId="18022"/>
    <cellStyle name="Normal 3 2 2 5 9 6" xfId="18023"/>
    <cellStyle name="Normal 3 2 2 5 9 7" xfId="18024"/>
    <cellStyle name="Normal 3 2 2 5 9 8" xfId="18025"/>
    <cellStyle name="Normal 3 2 2 5 9 9" xfId="18026"/>
    <cellStyle name="Normal 3 2 2 6" xfId="18027"/>
    <cellStyle name="Normal 3 2 2 6 10" xfId="18028"/>
    <cellStyle name="Normal 3 2 2 6 10 10" xfId="18029"/>
    <cellStyle name="Normal 3 2 2 6 10 11" xfId="18030"/>
    <cellStyle name="Normal 3 2 2 6 10 12" xfId="18031"/>
    <cellStyle name="Normal 3 2 2 6 10 13" xfId="18032"/>
    <cellStyle name="Normal 3 2 2 6 10 2" xfId="18033"/>
    <cellStyle name="Normal 3 2 2 6 10 2 10" xfId="18034"/>
    <cellStyle name="Normal 3 2 2 6 10 2 11" xfId="18035"/>
    <cellStyle name="Normal 3 2 2 6 10 2 12" xfId="18036"/>
    <cellStyle name="Normal 3 2 2 6 10 2 2" xfId="18037"/>
    <cellStyle name="Normal 3 2 2 6 10 2 3" xfId="18038"/>
    <cellStyle name="Normal 3 2 2 6 10 2 4" xfId="18039"/>
    <cellStyle name="Normal 3 2 2 6 10 2 5" xfId="18040"/>
    <cellStyle name="Normal 3 2 2 6 10 2 6" xfId="18041"/>
    <cellStyle name="Normal 3 2 2 6 10 2 7" xfId="18042"/>
    <cellStyle name="Normal 3 2 2 6 10 2 8" xfId="18043"/>
    <cellStyle name="Normal 3 2 2 6 10 2 9" xfId="18044"/>
    <cellStyle name="Normal 3 2 2 6 10 3" xfId="18045"/>
    <cellStyle name="Normal 3 2 2 6 10 4" xfId="18046"/>
    <cellStyle name="Normal 3 2 2 6 10 5" xfId="18047"/>
    <cellStyle name="Normal 3 2 2 6 10 6" xfId="18048"/>
    <cellStyle name="Normal 3 2 2 6 10 7" xfId="18049"/>
    <cellStyle name="Normal 3 2 2 6 10 8" xfId="18050"/>
    <cellStyle name="Normal 3 2 2 6 10 9" xfId="18051"/>
    <cellStyle name="Normal 3 2 2 6 11" xfId="18052"/>
    <cellStyle name="Normal 3 2 2 6 11 10" xfId="18053"/>
    <cellStyle name="Normal 3 2 2 6 11 11" xfId="18054"/>
    <cellStyle name="Normal 3 2 2 6 11 12" xfId="18055"/>
    <cellStyle name="Normal 3 2 2 6 11 2" xfId="18056"/>
    <cellStyle name="Normal 3 2 2 6 11 3" xfId="18057"/>
    <cellStyle name="Normal 3 2 2 6 11 4" xfId="18058"/>
    <cellStyle name="Normal 3 2 2 6 11 5" xfId="18059"/>
    <cellStyle name="Normal 3 2 2 6 11 6" xfId="18060"/>
    <cellStyle name="Normal 3 2 2 6 11 7" xfId="18061"/>
    <cellStyle name="Normal 3 2 2 6 11 8" xfId="18062"/>
    <cellStyle name="Normal 3 2 2 6 11 9" xfId="18063"/>
    <cellStyle name="Normal 3 2 2 6 12" xfId="18064"/>
    <cellStyle name="Normal 3 2 2 6 13" xfId="18065"/>
    <cellStyle name="Normal 3 2 2 6 14" xfId="18066"/>
    <cellStyle name="Normal 3 2 2 6 15" xfId="18067"/>
    <cellStyle name="Normal 3 2 2 6 16" xfId="18068"/>
    <cellStyle name="Normal 3 2 2 6 17" xfId="18069"/>
    <cellStyle name="Normal 3 2 2 6 18" xfId="18070"/>
    <cellStyle name="Normal 3 2 2 6 19" xfId="18071"/>
    <cellStyle name="Normal 3 2 2 6 2" xfId="18072"/>
    <cellStyle name="Normal 3 2 2 6 2 10" xfId="18073"/>
    <cellStyle name="Normal 3 2 2 6 2 11" xfId="18074"/>
    <cellStyle name="Normal 3 2 2 6 2 12" xfId="18075"/>
    <cellStyle name="Normal 3 2 2 6 2 13" xfId="18076"/>
    <cellStyle name="Normal 3 2 2 6 2 14" xfId="18077"/>
    <cellStyle name="Normal 3 2 2 6 2 15" xfId="18078"/>
    <cellStyle name="Normal 3 2 2 6 2 16" xfId="18079"/>
    <cellStyle name="Normal 3 2 2 6 2 17" xfId="18080"/>
    <cellStyle name="Normal 3 2 2 6 2 2" xfId="18081"/>
    <cellStyle name="Normal 3 2 2 6 2 2 10" xfId="18082"/>
    <cellStyle name="Normal 3 2 2 6 2 2 11" xfId="18083"/>
    <cellStyle name="Normal 3 2 2 6 2 2 12" xfId="18084"/>
    <cellStyle name="Normal 3 2 2 6 2 2 13" xfId="18085"/>
    <cellStyle name="Normal 3 2 2 6 2 2 14" xfId="18086"/>
    <cellStyle name="Normal 3 2 2 6 2 2 2" xfId="18087"/>
    <cellStyle name="Normal 3 2 2 6 2 2 2 10" xfId="18088"/>
    <cellStyle name="Normal 3 2 2 6 2 2 2 11" xfId="18089"/>
    <cellStyle name="Normal 3 2 2 6 2 2 2 12" xfId="18090"/>
    <cellStyle name="Normal 3 2 2 6 2 2 2 13" xfId="18091"/>
    <cellStyle name="Normal 3 2 2 6 2 2 2 2" xfId="18092"/>
    <cellStyle name="Normal 3 2 2 6 2 2 2 2 10" xfId="18093"/>
    <cellStyle name="Normal 3 2 2 6 2 2 2 2 11" xfId="18094"/>
    <cellStyle name="Normal 3 2 2 6 2 2 2 2 12" xfId="18095"/>
    <cellStyle name="Normal 3 2 2 6 2 2 2 2 2" xfId="18096"/>
    <cellStyle name="Normal 3 2 2 6 2 2 2 2 3" xfId="18097"/>
    <cellStyle name="Normal 3 2 2 6 2 2 2 2 4" xfId="18098"/>
    <cellStyle name="Normal 3 2 2 6 2 2 2 2 5" xfId="18099"/>
    <cellStyle name="Normal 3 2 2 6 2 2 2 2 6" xfId="18100"/>
    <cellStyle name="Normal 3 2 2 6 2 2 2 2 7" xfId="18101"/>
    <cellStyle name="Normal 3 2 2 6 2 2 2 2 8" xfId="18102"/>
    <cellStyle name="Normal 3 2 2 6 2 2 2 2 9" xfId="18103"/>
    <cellStyle name="Normal 3 2 2 6 2 2 2 3" xfId="18104"/>
    <cellStyle name="Normal 3 2 2 6 2 2 2 4" xfId="18105"/>
    <cellStyle name="Normal 3 2 2 6 2 2 2 5" xfId="18106"/>
    <cellStyle name="Normal 3 2 2 6 2 2 2 6" xfId="18107"/>
    <cellStyle name="Normal 3 2 2 6 2 2 2 7" xfId="18108"/>
    <cellStyle name="Normal 3 2 2 6 2 2 2 8" xfId="18109"/>
    <cellStyle name="Normal 3 2 2 6 2 2 2 9" xfId="18110"/>
    <cellStyle name="Normal 3 2 2 6 2 2 3" xfId="18111"/>
    <cellStyle name="Normal 3 2 2 6 2 2 3 10" xfId="18112"/>
    <cellStyle name="Normal 3 2 2 6 2 2 3 11" xfId="18113"/>
    <cellStyle name="Normal 3 2 2 6 2 2 3 12" xfId="18114"/>
    <cellStyle name="Normal 3 2 2 6 2 2 3 2" xfId="18115"/>
    <cellStyle name="Normal 3 2 2 6 2 2 3 3" xfId="18116"/>
    <cellStyle name="Normal 3 2 2 6 2 2 3 4" xfId="18117"/>
    <cellStyle name="Normal 3 2 2 6 2 2 3 5" xfId="18118"/>
    <cellStyle name="Normal 3 2 2 6 2 2 3 6" xfId="18119"/>
    <cellStyle name="Normal 3 2 2 6 2 2 3 7" xfId="18120"/>
    <cellStyle name="Normal 3 2 2 6 2 2 3 8" xfId="18121"/>
    <cellStyle name="Normal 3 2 2 6 2 2 3 9" xfId="18122"/>
    <cellStyle name="Normal 3 2 2 6 2 2 4" xfId="18123"/>
    <cellStyle name="Normal 3 2 2 6 2 2 5" xfId="18124"/>
    <cellStyle name="Normal 3 2 2 6 2 2 6" xfId="18125"/>
    <cellStyle name="Normal 3 2 2 6 2 2 7" xfId="18126"/>
    <cellStyle name="Normal 3 2 2 6 2 2 8" xfId="18127"/>
    <cellStyle name="Normal 3 2 2 6 2 2 9" xfId="18128"/>
    <cellStyle name="Normal 3 2 2 6 2 3" xfId="18129"/>
    <cellStyle name="Normal 3 2 2 6 2 3 10" xfId="18130"/>
    <cellStyle name="Normal 3 2 2 6 2 3 11" xfId="18131"/>
    <cellStyle name="Normal 3 2 2 6 2 3 12" xfId="18132"/>
    <cellStyle name="Normal 3 2 2 6 2 3 13" xfId="18133"/>
    <cellStyle name="Normal 3 2 2 6 2 3 14" xfId="18134"/>
    <cellStyle name="Normal 3 2 2 6 2 3 2" xfId="18135"/>
    <cellStyle name="Normal 3 2 2 6 2 3 2 10" xfId="18136"/>
    <cellStyle name="Normal 3 2 2 6 2 3 2 11" xfId="18137"/>
    <cellStyle name="Normal 3 2 2 6 2 3 2 12" xfId="18138"/>
    <cellStyle name="Normal 3 2 2 6 2 3 2 13" xfId="18139"/>
    <cellStyle name="Normal 3 2 2 6 2 3 2 2" xfId="18140"/>
    <cellStyle name="Normal 3 2 2 6 2 3 2 2 10" xfId="18141"/>
    <cellStyle name="Normal 3 2 2 6 2 3 2 2 11" xfId="18142"/>
    <cellStyle name="Normal 3 2 2 6 2 3 2 2 12" xfId="18143"/>
    <cellStyle name="Normal 3 2 2 6 2 3 2 2 2" xfId="18144"/>
    <cellStyle name="Normal 3 2 2 6 2 3 2 2 3" xfId="18145"/>
    <cellStyle name="Normal 3 2 2 6 2 3 2 2 4" xfId="18146"/>
    <cellStyle name="Normal 3 2 2 6 2 3 2 2 5" xfId="18147"/>
    <cellStyle name="Normal 3 2 2 6 2 3 2 2 6" xfId="18148"/>
    <cellStyle name="Normal 3 2 2 6 2 3 2 2 7" xfId="18149"/>
    <cellStyle name="Normal 3 2 2 6 2 3 2 2 8" xfId="18150"/>
    <cellStyle name="Normal 3 2 2 6 2 3 2 2 9" xfId="18151"/>
    <cellStyle name="Normal 3 2 2 6 2 3 2 3" xfId="18152"/>
    <cellStyle name="Normal 3 2 2 6 2 3 2 4" xfId="18153"/>
    <cellStyle name="Normal 3 2 2 6 2 3 2 5" xfId="18154"/>
    <cellStyle name="Normal 3 2 2 6 2 3 2 6" xfId="18155"/>
    <cellStyle name="Normal 3 2 2 6 2 3 2 7" xfId="18156"/>
    <cellStyle name="Normal 3 2 2 6 2 3 2 8" xfId="18157"/>
    <cellStyle name="Normal 3 2 2 6 2 3 2 9" xfId="18158"/>
    <cellStyle name="Normal 3 2 2 6 2 3 3" xfId="18159"/>
    <cellStyle name="Normal 3 2 2 6 2 3 3 10" xfId="18160"/>
    <cellStyle name="Normal 3 2 2 6 2 3 3 11" xfId="18161"/>
    <cellStyle name="Normal 3 2 2 6 2 3 3 12" xfId="18162"/>
    <cellStyle name="Normal 3 2 2 6 2 3 3 2" xfId="18163"/>
    <cellStyle name="Normal 3 2 2 6 2 3 3 3" xfId="18164"/>
    <cellStyle name="Normal 3 2 2 6 2 3 3 4" xfId="18165"/>
    <cellStyle name="Normal 3 2 2 6 2 3 3 5" xfId="18166"/>
    <cellStyle name="Normal 3 2 2 6 2 3 3 6" xfId="18167"/>
    <cellStyle name="Normal 3 2 2 6 2 3 3 7" xfId="18168"/>
    <cellStyle name="Normal 3 2 2 6 2 3 3 8" xfId="18169"/>
    <cellStyle name="Normal 3 2 2 6 2 3 3 9" xfId="18170"/>
    <cellStyle name="Normal 3 2 2 6 2 3 4" xfId="18171"/>
    <cellStyle name="Normal 3 2 2 6 2 3 5" xfId="18172"/>
    <cellStyle name="Normal 3 2 2 6 2 3 6" xfId="18173"/>
    <cellStyle name="Normal 3 2 2 6 2 3 7" xfId="18174"/>
    <cellStyle name="Normal 3 2 2 6 2 3 8" xfId="18175"/>
    <cellStyle name="Normal 3 2 2 6 2 3 9" xfId="18176"/>
    <cellStyle name="Normal 3 2 2 6 2 4" xfId="18177"/>
    <cellStyle name="Normal 3 2 2 6 2 4 10" xfId="18178"/>
    <cellStyle name="Normal 3 2 2 6 2 4 11" xfId="18179"/>
    <cellStyle name="Normal 3 2 2 6 2 4 12" xfId="18180"/>
    <cellStyle name="Normal 3 2 2 6 2 4 13" xfId="18181"/>
    <cellStyle name="Normal 3 2 2 6 2 4 2" xfId="18182"/>
    <cellStyle name="Normal 3 2 2 6 2 4 2 10" xfId="18183"/>
    <cellStyle name="Normal 3 2 2 6 2 4 2 11" xfId="18184"/>
    <cellStyle name="Normal 3 2 2 6 2 4 2 12" xfId="18185"/>
    <cellStyle name="Normal 3 2 2 6 2 4 2 2" xfId="18186"/>
    <cellStyle name="Normal 3 2 2 6 2 4 2 3" xfId="18187"/>
    <cellStyle name="Normal 3 2 2 6 2 4 2 4" xfId="18188"/>
    <cellStyle name="Normal 3 2 2 6 2 4 2 5" xfId="18189"/>
    <cellStyle name="Normal 3 2 2 6 2 4 2 6" xfId="18190"/>
    <cellStyle name="Normal 3 2 2 6 2 4 2 7" xfId="18191"/>
    <cellStyle name="Normal 3 2 2 6 2 4 2 8" xfId="18192"/>
    <cellStyle name="Normal 3 2 2 6 2 4 2 9" xfId="18193"/>
    <cellStyle name="Normal 3 2 2 6 2 4 3" xfId="18194"/>
    <cellStyle name="Normal 3 2 2 6 2 4 4" xfId="18195"/>
    <cellStyle name="Normal 3 2 2 6 2 4 5" xfId="18196"/>
    <cellStyle name="Normal 3 2 2 6 2 4 6" xfId="18197"/>
    <cellStyle name="Normal 3 2 2 6 2 4 7" xfId="18198"/>
    <cellStyle name="Normal 3 2 2 6 2 4 8" xfId="18199"/>
    <cellStyle name="Normal 3 2 2 6 2 4 9" xfId="18200"/>
    <cellStyle name="Normal 3 2 2 6 2 5" xfId="18201"/>
    <cellStyle name="Normal 3 2 2 6 2 5 10" xfId="18202"/>
    <cellStyle name="Normal 3 2 2 6 2 5 11" xfId="18203"/>
    <cellStyle name="Normal 3 2 2 6 2 5 12" xfId="18204"/>
    <cellStyle name="Normal 3 2 2 6 2 5 13" xfId="18205"/>
    <cellStyle name="Normal 3 2 2 6 2 5 2" xfId="18206"/>
    <cellStyle name="Normal 3 2 2 6 2 5 2 10" xfId="18207"/>
    <cellStyle name="Normal 3 2 2 6 2 5 2 11" xfId="18208"/>
    <cellStyle name="Normal 3 2 2 6 2 5 2 12" xfId="18209"/>
    <cellStyle name="Normal 3 2 2 6 2 5 2 2" xfId="18210"/>
    <cellStyle name="Normal 3 2 2 6 2 5 2 3" xfId="18211"/>
    <cellStyle name="Normal 3 2 2 6 2 5 2 4" xfId="18212"/>
    <cellStyle name="Normal 3 2 2 6 2 5 2 5" xfId="18213"/>
    <cellStyle name="Normal 3 2 2 6 2 5 2 6" xfId="18214"/>
    <cellStyle name="Normal 3 2 2 6 2 5 2 7" xfId="18215"/>
    <cellStyle name="Normal 3 2 2 6 2 5 2 8" xfId="18216"/>
    <cellStyle name="Normal 3 2 2 6 2 5 2 9" xfId="18217"/>
    <cellStyle name="Normal 3 2 2 6 2 5 3" xfId="18218"/>
    <cellStyle name="Normal 3 2 2 6 2 5 4" xfId="18219"/>
    <cellStyle name="Normal 3 2 2 6 2 5 5" xfId="18220"/>
    <cellStyle name="Normal 3 2 2 6 2 5 6" xfId="18221"/>
    <cellStyle name="Normal 3 2 2 6 2 5 7" xfId="18222"/>
    <cellStyle name="Normal 3 2 2 6 2 5 8" xfId="18223"/>
    <cellStyle name="Normal 3 2 2 6 2 5 9" xfId="18224"/>
    <cellStyle name="Normal 3 2 2 6 2 6" xfId="18225"/>
    <cellStyle name="Normal 3 2 2 6 2 6 10" xfId="18226"/>
    <cellStyle name="Normal 3 2 2 6 2 6 11" xfId="18227"/>
    <cellStyle name="Normal 3 2 2 6 2 6 12" xfId="18228"/>
    <cellStyle name="Normal 3 2 2 6 2 6 2" xfId="18229"/>
    <cellStyle name="Normal 3 2 2 6 2 6 3" xfId="18230"/>
    <cellStyle name="Normal 3 2 2 6 2 6 4" xfId="18231"/>
    <cellStyle name="Normal 3 2 2 6 2 6 5" xfId="18232"/>
    <cellStyle name="Normal 3 2 2 6 2 6 6" xfId="18233"/>
    <cellStyle name="Normal 3 2 2 6 2 6 7" xfId="18234"/>
    <cellStyle name="Normal 3 2 2 6 2 6 8" xfId="18235"/>
    <cellStyle name="Normal 3 2 2 6 2 6 9" xfId="18236"/>
    <cellStyle name="Normal 3 2 2 6 2 7" xfId="18237"/>
    <cellStyle name="Normal 3 2 2 6 2 8" xfId="18238"/>
    <cellStyle name="Normal 3 2 2 6 2 9" xfId="18239"/>
    <cellStyle name="Normal 3 2 2 6 20" xfId="18240"/>
    <cellStyle name="Normal 3 2 2 6 21" xfId="18241"/>
    <cellStyle name="Normal 3 2 2 6 22" xfId="18242"/>
    <cellStyle name="Normal 3 2 2 6 23" xfId="18243"/>
    <cellStyle name="Normal 3 2 2 6 3" xfId="18244"/>
    <cellStyle name="Normal 3 2 2 6 3 10" xfId="18245"/>
    <cellStyle name="Normal 3 2 2 6 3 11" xfId="18246"/>
    <cellStyle name="Normal 3 2 2 6 3 12" xfId="18247"/>
    <cellStyle name="Normal 3 2 2 6 3 13" xfId="18248"/>
    <cellStyle name="Normal 3 2 2 6 3 14" xfId="18249"/>
    <cellStyle name="Normal 3 2 2 6 3 2" xfId="18250"/>
    <cellStyle name="Normal 3 2 2 6 3 2 10" xfId="18251"/>
    <cellStyle name="Normal 3 2 2 6 3 2 11" xfId="18252"/>
    <cellStyle name="Normal 3 2 2 6 3 2 12" xfId="18253"/>
    <cellStyle name="Normal 3 2 2 6 3 2 13" xfId="18254"/>
    <cellStyle name="Normal 3 2 2 6 3 2 2" xfId="18255"/>
    <cellStyle name="Normal 3 2 2 6 3 2 2 10" xfId="18256"/>
    <cellStyle name="Normal 3 2 2 6 3 2 2 11" xfId="18257"/>
    <cellStyle name="Normal 3 2 2 6 3 2 2 12" xfId="18258"/>
    <cellStyle name="Normal 3 2 2 6 3 2 2 2" xfId="18259"/>
    <cellStyle name="Normal 3 2 2 6 3 2 2 3" xfId="18260"/>
    <cellStyle name="Normal 3 2 2 6 3 2 2 4" xfId="18261"/>
    <cellStyle name="Normal 3 2 2 6 3 2 2 5" xfId="18262"/>
    <cellStyle name="Normal 3 2 2 6 3 2 2 6" xfId="18263"/>
    <cellStyle name="Normal 3 2 2 6 3 2 2 7" xfId="18264"/>
    <cellStyle name="Normal 3 2 2 6 3 2 2 8" xfId="18265"/>
    <cellStyle name="Normal 3 2 2 6 3 2 2 9" xfId="18266"/>
    <cellStyle name="Normal 3 2 2 6 3 2 3" xfId="18267"/>
    <cellStyle name="Normal 3 2 2 6 3 2 4" xfId="18268"/>
    <cellStyle name="Normal 3 2 2 6 3 2 5" xfId="18269"/>
    <cellStyle name="Normal 3 2 2 6 3 2 6" xfId="18270"/>
    <cellStyle name="Normal 3 2 2 6 3 2 7" xfId="18271"/>
    <cellStyle name="Normal 3 2 2 6 3 2 8" xfId="18272"/>
    <cellStyle name="Normal 3 2 2 6 3 2 9" xfId="18273"/>
    <cellStyle name="Normal 3 2 2 6 3 3" xfId="18274"/>
    <cellStyle name="Normal 3 2 2 6 3 3 10" xfId="18275"/>
    <cellStyle name="Normal 3 2 2 6 3 3 11" xfId="18276"/>
    <cellStyle name="Normal 3 2 2 6 3 3 12" xfId="18277"/>
    <cellStyle name="Normal 3 2 2 6 3 3 2" xfId="18278"/>
    <cellStyle name="Normal 3 2 2 6 3 3 3" xfId="18279"/>
    <cellStyle name="Normal 3 2 2 6 3 3 4" xfId="18280"/>
    <cellStyle name="Normal 3 2 2 6 3 3 5" xfId="18281"/>
    <cellStyle name="Normal 3 2 2 6 3 3 6" xfId="18282"/>
    <cellStyle name="Normal 3 2 2 6 3 3 7" xfId="18283"/>
    <cellStyle name="Normal 3 2 2 6 3 3 8" xfId="18284"/>
    <cellStyle name="Normal 3 2 2 6 3 3 9" xfId="18285"/>
    <cellStyle name="Normal 3 2 2 6 3 4" xfId="18286"/>
    <cellStyle name="Normal 3 2 2 6 3 5" xfId="18287"/>
    <cellStyle name="Normal 3 2 2 6 3 6" xfId="18288"/>
    <cellStyle name="Normal 3 2 2 6 3 7" xfId="18289"/>
    <cellStyle name="Normal 3 2 2 6 3 8" xfId="18290"/>
    <cellStyle name="Normal 3 2 2 6 3 9" xfId="18291"/>
    <cellStyle name="Normal 3 2 2 6 4" xfId="18292"/>
    <cellStyle name="Normal 3 2 2 6 4 10" xfId="18293"/>
    <cellStyle name="Normal 3 2 2 6 4 11" xfId="18294"/>
    <cellStyle name="Normal 3 2 2 6 4 12" xfId="18295"/>
    <cellStyle name="Normal 3 2 2 6 4 13" xfId="18296"/>
    <cellStyle name="Normal 3 2 2 6 4 14" xfId="18297"/>
    <cellStyle name="Normal 3 2 2 6 4 2" xfId="18298"/>
    <cellStyle name="Normal 3 2 2 6 4 2 10" xfId="18299"/>
    <cellStyle name="Normal 3 2 2 6 4 2 11" xfId="18300"/>
    <cellStyle name="Normal 3 2 2 6 4 2 12" xfId="18301"/>
    <cellStyle name="Normal 3 2 2 6 4 2 13" xfId="18302"/>
    <cellStyle name="Normal 3 2 2 6 4 2 2" xfId="18303"/>
    <cellStyle name="Normal 3 2 2 6 4 2 2 10" xfId="18304"/>
    <cellStyle name="Normal 3 2 2 6 4 2 2 11" xfId="18305"/>
    <cellStyle name="Normal 3 2 2 6 4 2 2 12" xfId="18306"/>
    <cellStyle name="Normal 3 2 2 6 4 2 2 2" xfId="18307"/>
    <cellStyle name="Normal 3 2 2 6 4 2 2 3" xfId="18308"/>
    <cellStyle name="Normal 3 2 2 6 4 2 2 4" xfId="18309"/>
    <cellStyle name="Normal 3 2 2 6 4 2 2 5" xfId="18310"/>
    <cellStyle name="Normal 3 2 2 6 4 2 2 6" xfId="18311"/>
    <cellStyle name="Normal 3 2 2 6 4 2 2 7" xfId="18312"/>
    <cellStyle name="Normal 3 2 2 6 4 2 2 8" xfId="18313"/>
    <cellStyle name="Normal 3 2 2 6 4 2 2 9" xfId="18314"/>
    <cellStyle name="Normal 3 2 2 6 4 2 3" xfId="18315"/>
    <cellStyle name="Normal 3 2 2 6 4 2 4" xfId="18316"/>
    <cellStyle name="Normal 3 2 2 6 4 2 5" xfId="18317"/>
    <cellStyle name="Normal 3 2 2 6 4 2 6" xfId="18318"/>
    <cellStyle name="Normal 3 2 2 6 4 2 7" xfId="18319"/>
    <cellStyle name="Normal 3 2 2 6 4 2 8" xfId="18320"/>
    <cellStyle name="Normal 3 2 2 6 4 2 9" xfId="18321"/>
    <cellStyle name="Normal 3 2 2 6 4 3" xfId="18322"/>
    <cellStyle name="Normal 3 2 2 6 4 3 10" xfId="18323"/>
    <cellStyle name="Normal 3 2 2 6 4 3 11" xfId="18324"/>
    <cellStyle name="Normal 3 2 2 6 4 3 12" xfId="18325"/>
    <cellStyle name="Normal 3 2 2 6 4 3 2" xfId="18326"/>
    <cellStyle name="Normal 3 2 2 6 4 3 3" xfId="18327"/>
    <cellStyle name="Normal 3 2 2 6 4 3 4" xfId="18328"/>
    <cellStyle name="Normal 3 2 2 6 4 3 5" xfId="18329"/>
    <cellStyle name="Normal 3 2 2 6 4 3 6" xfId="18330"/>
    <cellStyle name="Normal 3 2 2 6 4 3 7" xfId="18331"/>
    <cellStyle name="Normal 3 2 2 6 4 3 8" xfId="18332"/>
    <cellStyle name="Normal 3 2 2 6 4 3 9" xfId="18333"/>
    <cellStyle name="Normal 3 2 2 6 4 4" xfId="18334"/>
    <cellStyle name="Normal 3 2 2 6 4 5" xfId="18335"/>
    <cellStyle name="Normal 3 2 2 6 4 6" xfId="18336"/>
    <cellStyle name="Normal 3 2 2 6 4 7" xfId="18337"/>
    <cellStyle name="Normal 3 2 2 6 4 8" xfId="18338"/>
    <cellStyle name="Normal 3 2 2 6 4 9" xfId="18339"/>
    <cellStyle name="Normal 3 2 2 6 5" xfId="18340"/>
    <cellStyle name="Normal 3 2 2 6 5 10" xfId="18341"/>
    <cellStyle name="Normal 3 2 2 6 5 11" xfId="18342"/>
    <cellStyle name="Normal 3 2 2 6 5 12" xfId="18343"/>
    <cellStyle name="Normal 3 2 2 6 5 13" xfId="18344"/>
    <cellStyle name="Normal 3 2 2 6 5 14" xfId="18345"/>
    <cellStyle name="Normal 3 2 2 6 5 2" xfId="18346"/>
    <cellStyle name="Normal 3 2 2 6 5 2 10" xfId="18347"/>
    <cellStyle name="Normal 3 2 2 6 5 2 11" xfId="18348"/>
    <cellStyle name="Normal 3 2 2 6 5 2 12" xfId="18349"/>
    <cellStyle name="Normal 3 2 2 6 5 2 13" xfId="18350"/>
    <cellStyle name="Normal 3 2 2 6 5 2 2" xfId="18351"/>
    <cellStyle name="Normal 3 2 2 6 5 2 2 10" xfId="18352"/>
    <cellStyle name="Normal 3 2 2 6 5 2 2 11" xfId="18353"/>
    <cellStyle name="Normal 3 2 2 6 5 2 2 12" xfId="18354"/>
    <cellStyle name="Normal 3 2 2 6 5 2 2 2" xfId="18355"/>
    <cellStyle name="Normal 3 2 2 6 5 2 2 3" xfId="18356"/>
    <cellStyle name="Normal 3 2 2 6 5 2 2 4" xfId="18357"/>
    <cellStyle name="Normal 3 2 2 6 5 2 2 5" xfId="18358"/>
    <cellStyle name="Normal 3 2 2 6 5 2 2 6" xfId="18359"/>
    <cellStyle name="Normal 3 2 2 6 5 2 2 7" xfId="18360"/>
    <cellStyle name="Normal 3 2 2 6 5 2 2 8" xfId="18361"/>
    <cellStyle name="Normal 3 2 2 6 5 2 2 9" xfId="18362"/>
    <cellStyle name="Normal 3 2 2 6 5 2 3" xfId="18363"/>
    <cellStyle name="Normal 3 2 2 6 5 2 4" xfId="18364"/>
    <cellStyle name="Normal 3 2 2 6 5 2 5" xfId="18365"/>
    <cellStyle name="Normal 3 2 2 6 5 2 6" xfId="18366"/>
    <cellStyle name="Normal 3 2 2 6 5 2 7" xfId="18367"/>
    <cellStyle name="Normal 3 2 2 6 5 2 8" xfId="18368"/>
    <cellStyle name="Normal 3 2 2 6 5 2 9" xfId="18369"/>
    <cellStyle name="Normal 3 2 2 6 5 3" xfId="18370"/>
    <cellStyle name="Normal 3 2 2 6 5 3 10" xfId="18371"/>
    <cellStyle name="Normal 3 2 2 6 5 3 11" xfId="18372"/>
    <cellStyle name="Normal 3 2 2 6 5 3 12" xfId="18373"/>
    <cellStyle name="Normal 3 2 2 6 5 3 2" xfId="18374"/>
    <cellStyle name="Normal 3 2 2 6 5 3 3" xfId="18375"/>
    <cellStyle name="Normal 3 2 2 6 5 3 4" xfId="18376"/>
    <cellStyle name="Normal 3 2 2 6 5 3 5" xfId="18377"/>
    <cellStyle name="Normal 3 2 2 6 5 3 6" xfId="18378"/>
    <cellStyle name="Normal 3 2 2 6 5 3 7" xfId="18379"/>
    <cellStyle name="Normal 3 2 2 6 5 3 8" xfId="18380"/>
    <cellStyle name="Normal 3 2 2 6 5 3 9" xfId="18381"/>
    <cellStyle name="Normal 3 2 2 6 5 4" xfId="18382"/>
    <cellStyle name="Normal 3 2 2 6 5 5" xfId="18383"/>
    <cellStyle name="Normal 3 2 2 6 5 6" xfId="18384"/>
    <cellStyle name="Normal 3 2 2 6 5 7" xfId="18385"/>
    <cellStyle name="Normal 3 2 2 6 5 8" xfId="18386"/>
    <cellStyle name="Normal 3 2 2 6 5 9" xfId="18387"/>
    <cellStyle name="Normal 3 2 2 6 6" xfId="18388"/>
    <cellStyle name="Normal 3 2 2 6 6 10" xfId="18389"/>
    <cellStyle name="Normal 3 2 2 6 6 11" xfId="18390"/>
    <cellStyle name="Normal 3 2 2 6 6 12" xfId="18391"/>
    <cellStyle name="Normal 3 2 2 6 6 13" xfId="18392"/>
    <cellStyle name="Normal 3 2 2 6 6 14" xfId="18393"/>
    <cellStyle name="Normal 3 2 2 6 6 2" xfId="18394"/>
    <cellStyle name="Normal 3 2 2 6 6 2 10" xfId="18395"/>
    <cellStyle name="Normal 3 2 2 6 6 2 11" xfId="18396"/>
    <cellStyle name="Normal 3 2 2 6 6 2 12" xfId="18397"/>
    <cellStyle name="Normal 3 2 2 6 6 2 13" xfId="18398"/>
    <cellStyle name="Normal 3 2 2 6 6 2 2" xfId="18399"/>
    <cellStyle name="Normal 3 2 2 6 6 2 2 10" xfId="18400"/>
    <cellStyle name="Normal 3 2 2 6 6 2 2 11" xfId="18401"/>
    <cellStyle name="Normal 3 2 2 6 6 2 2 12" xfId="18402"/>
    <cellStyle name="Normal 3 2 2 6 6 2 2 2" xfId="18403"/>
    <cellStyle name="Normal 3 2 2 6 6 2 2 3" xfId="18404"/>
    <cellStyle name="Normal 3 2 2 6 6 2 2 4" xfId="18405"/>
    <cellStyle name="Normal 3 2 2 6 6 2 2 5" xfId="18406"/>
    <cellStyle name="Normal 3 2 2 6 6 2 2 6" xfId="18407"/>
    <cellStyle name="Normal 3 2 2 6 6 2 2 7" xfId="18408"/>
    <cellStyle name="Normal 3 2 2 6 6 2 2 8" xfId="18409"/>
    <cellStyle name="Normal 3 2 2 6 6 2 2 9" xfId="18410"/>
    <cellStyle name="Normal 3 2 2 6 6 2 3" xfId="18411"/>
    <cellStyle name="Normal 3 2 2 6 6 2 4" xfId="18412"/>
    <cellStyle name="Normal 3 2 2 6 6 2 5" xfId="18413"/>
    <cellStyle name="Normal 3 2 2 6 6 2 6" xfId="18414"/>
    <cellStyle name="Normal 3 2 2 6 6 2 7" xfId="18415"/>
    <cellStyle name="Normal 3 2 2 6 6 2 8" xfId="18416"/>
    <cellStyle name="Normal 3 2 2 6 6 2 9" xfId="18417"/>
    <cellStyle name="Normal 3 2 2 6 6 3" xfId="18418"/>
    <cellStyle name="Normal 3 2 2 6 6 3 10" xfId="18419"/>
    <cellStyle name="Normal 3 2 2 6 6 3 11" xfId="18420"/>
    <cellStyle name="Normal 3 2 2 6 6 3 12" xfId="18421"/>
    <cellStyle name="Normal 3 2 2 6 6 3 2" xfId="18422"/>
    <cellStyle name="Normal 3 2 2 6 6 3 3" xfId="18423"/>
    <cellStyle name="Normal 3 2 2 6 6 3 4" xfId="18424"/>
    <cellStyle name="Normal 3 2 2 6 6 3 5" xfId="18425"/>
    <cellStyle name="Normal 3 2 2 6 6 3 6" xfId="18426"/>
    <cellStyle name="Normal 3 2 2 6 6 3 7" xfId="18427"/>
    <cellStyle name="Normal 3 2 2 6 6 3 8" xfId="18428"/>
    <cellStyle name="Normal 3 2 2 6 6 3 9" xfId="18429"/>
    <cellStyle name="Normal 3 2 2 6 6 4" xfId="18430"/>
    <cellStyle name="Normal 3 2 2 6 6 5" xfId="18431"/>
    <cellStyle name="Normal 3 2 2 6 6 6" xfId="18432"/>
    <cellStyle name="Normal 3 2 2 6 6 7" xfId="18433"/>
    <cellStyle name="Normal 3 2 2 6 6 8" xfId="18434"/>
    <cellStyle name="Normal 3 2 2 6 6 9" xfId="18435"/>
    <cellStyle name="Normal 3 2 2 6 7" xfId="18436"/>
    <cellStyle name="Normal 3 2 2 6 7 10" xfId="18437"/>
    <cellStyle name="Normal 3 2 2 6 7 11" xfId="18438"/>
    <cellStyle name="Normal 3 2 2 6 7 12" xfId="18439"/>
    <cellStyle name="Normal 3 2 2 6 7 13" xfId="18440"/>
    <cellStyle name="Normal 3 2 2 6 7 14" xfId="18441"/>
    <cellStyle name="Normal 3 2 2 6 7 2" xfId="18442"/>
    <cellStyle name="Normal 3 2 2 6 7 2 10" xfId="18443"/>
    <cellStyle name="Normal 3 2 2 6 7 2 11" xfId="18444"/>
    <cellStyle name="Normal 3 2 2 6 7 2 12" xfId="18445"/>
    <cellStyle name="Normal 3 2 2 6 7 2 13" xfId="18446"/>
    <cellStyle name="Normal 3 2 2 6 7 2 2" xfId="18447"/>
    <cellStyle name="Normal 3 2 2 6 7 2 2 10" xfId="18448"/>
    <cellStyle name="Normal 3 2 2 6 7 2 2 11" xfId="18449"/>
    <cellStyle name="Normal 3 2 2 6 7 2 2 12" xfId="18450"/>
    <cellStyle name="Normal 3 2 2 6 7 2 2 2" xfId="18451"/>
    <cellStyle name="Normal 3 2 2 6 7 2 2 3" xfId="18452"/>
    <cellStyle name="Normal 3 2 2 6 7 2 2 4" xfId="18453"/>
    <cellStyle name="Normal 3 2 2 6 7 2 2 5" xfId="18454"/>
    <cellStyle name="Normal 3 2 2 6 7 2 2 6" xfId="18455"/>
    <cellStyle name="Normal 3 2 2 6 7 2 2 7" xfId="18456"/>
    <cellStyle name="Normal 3 2 2 6 7 2 2 8" xfId="18457"/>
    <cellStyle name="Normal 3 2 2 6 7 2 2 9" xfId="18458"/>
    <cellStyle name="Normal 3 2 2 6 7 2 3" xfId="18459"/>
    <cellStyle name="Normal 3 2 2 6 7 2 4" xfId="18460"/>
    <cellStyle name="Normal 3 2 2 6 7 2 5" xfId="18461"/>
    <cellStyle name="Normal 3 2 2 6 7 2 6" xfId="18462"/>
    <cellStyle name="Normal 3 2 2 6 7 2 7" xfId="18463"/>
    <cellStyle name="Normal 3 2 2 6 7 2 8" xfId="18464"/>
    <cellStyle name="Normal 3 2 2 6 7 2 9" xfId="18465"/>
    <cellStyle name="Normal 3 2 2 6 7 3" xfId="18466"/>
    <cellStyle name="Normal 3 2 2 6 7 3 10" xfId="18467"/>
    <cellStyle name="Normal 3 2 2 6 7 3 11" xfId="18468"/>
    <cellStyle name="Normal 3 2 2 6 7 3 12" xfId="18469"/>
    <cellStyle name="Normal 3 2 2 6 7 3 2" xfId="18470"/>
    <cellStyle name="Normal 3 2 2 6 7 3 3" xfId="18471"/>
    <cellStyle name="Normal 3 2 2 6 7 3 4" xfId="18472"/>
    <cellStyle name="Normal 3 2 2 6 7 3 5" xfId="18473"/>
    <cellStyle name="Normal 3 2 2 6 7 3 6" xfId="18474"/>
    <cellStyle name="Normal 3 2 2 6 7 3 7" xfId="18475"/>
    <cellStyle name="Normal 3 2 2 6 7 3 8" xfId="18476"/>
    <cellStyle name="Normal 3 2 2 6 7 3 9" xfId="18477"/>
    <cellStyle name="Normal 3 2 2 6 7 4" xfId="18478"/>
    <cellStyle name="Normal 3 2 2 6 7 5" xfId="18479"/>
    <cellStyle name="Normal 3 2 2 6 7 6" xfId="18480"/>
    <cellStyle name="Normal 3 2 2 6 7 7" xfId="18481"/>
    <cellStyle name="Normal 3 2 2 6 7 8" xfId="18482"/>
    <cellStyle name="Normal 3 2 2 6 7 9" xfId="18483"/>
    <cellStyle name="Normal 3 2 2 6 8" xfId="18484"/>
    <cellStyle name="Normal 3 2 2 6 8 10" xfId="18485"/>
    <cellStyle name="Normal 3 2 2 6 8 11" xfId="18486"/>
    <cellStyle name="Normal 3 2 2 6 8 12" xfId="18487"/>
    <cellStyle name="Normal 3 2 2 6 8 13" xfId="18488"/>
    <cellStyle name="Normal 3 2 2 6 8 14" xfId="18489"/>
    <cellStyle name="Normal 3 2 2 6 8 2" xfId="18490"/>
    <cellStyle name="Normal 3 2 2 6 8 2 10" xfId="18491"/>
    <cellStyle name="Normal 3 2 2 6 8 2 11" xfId="18492"/>
    <cellStyle name="Normal 3 2 2 6 8 2 12" xfId="18493"/>
    <cellStyle name="Normal 3 2 2 6 8 2 13" xfId="18494"/>
    <cellStyle name="Normal 3 2 2 6 8 2 2" xfId="18495"/>
    <cellStyle name="Normal 3 2 2 6 8 2 2 10" xfId="18496"/>
    <cellStyle name="Normal 3 2 2 6 8 2 2 11" xfId="18497"/>
    <cellStyle name="Normal 3 2 2 6 8 2 2 12" xfId="18498"/>
    <cellStyle name="Normal 3 2 2 6 8 2 2 2" xfId="18499"/>
    <cellStyle name="Normal 3 2 2 6 8 2 2 3" xfId="18500"/>
    <cellStyle name="Normal 3 2 2 6 8 2 2 4" xfId="18501"/>
    <cellStyle name="Normal 3 2 2 6 8 2 2 5" xfId="18502"/>
    <cellStyle name="Normal 3 2 2 6 8 2 2 6" xfId="18503"/>
    <cellStyle name="Normal 3 2 2 6 8 2 2 7" xfId="18504"/>
    <cellStyle name="Normal 3 2 2 6 8 2 2 8" xfId="18505"/>
    <cellStyle name="Normal 3 2 2 6 8 2 2 9" xfId="18506"/>
    <cellStyle name="Normal 3 2 2 6 8 2 3" xfId="18507"/>
    <cellStyle name="Normal 3 2 2 6 8 2 4" xfId="18508"/>
    <cellStyle name="Normal 3 2 2 6 8 2 5" xfId="18509"/>
    <cellStyle name="Normal 3 2 2 6 8 2 6" xfId="18510"/>
    <cellStyle name="Normal 3 2 2 6 8 2 7" xfId="18511"/>
    <cellStyle name="Normal 3 2 2 6 8 2 8" xfId="18512"/>
    <cellStyle name="Normal 3 2 2 6 8 2 9" xfId="18513"/>
    <cellStyle name="Normal 3 2 2 6 8 3" xfId="18514"/>
    <cellStyle name="Normal 3 2 2 6 8 3 10" xfId="18515"/>
    <cellStyle name="Normal 3 2 2 6 8 3 11" xfId="18516"/>
    <cellStyle name="Normal 3 2 2 6 8 3 12" xfId="18517"/>
    <cellStyle name="Normal 3 2 2 6 8 3 2" xfId="18518"/>
    <cellStyle name="Normal 3 2 2 6 8 3 3" xfId="18519"/>
    <cellStyle name="Normal 3 2 2 6 8 3 4" xfId="18520"/>
    <cellStyle name="Normal 3 2 2 6 8 3 5" xfId="18521"/>
    <cellStyle name="Normal 3 2 2 6 8 3 6" xfId="18522"/>
    <cellStyle name="Normal 3 2 2 6 8 3 7" xfId="18523"/>
    <cellStyle name="Normal 3 2 2 6 8 3 8" xfId="18524"/>
    <cellStyle name="Normal 3 2 2 6 8 3 9" xfId="18525"/>
    <cellStyle name="Normal 3 2 2 6 8 4" xfId="18526"/>
    <cellStyle name="Normal 3 2 2 6 8 5" xfId="18527"/>
    <cellStyle name="Normal 3 2 2 6 8 6" xfId="18528"/>
    <cellStyle name="Normal 3 2 2 6 8 7" xfId="18529"/>
    <cellStyle name="Normal 3 2 2 6 8 8" xfId="18530"/>
    <cellStyle name="Normal 3 2 2 6 8 9" xfId="18531"/>
    <cellStyle name="Normal 3 2 2 6 9" xfId="18532"/>
    <cellStyle name="Normal 3 2 2 6 9 10" xfId="18533"/>
    <cellStyle name="Normal 3 2 2 6 9 11" xfId="18534"/>
    <cellStyle name="Normal 3 2 2 6 9 12" xfId="18535"/>
    <cellStyle name="Normal 3 2 2 6 9 13" xfId="18536"/>
    <cellStyle name="Normal 3 2 2 6 9 2" xfId="18537"/>
    <cellStyle name="Normal 3 2 2 6 9 2 10" xfId="18538"/>
    <cellStyle name="Normal 3 2 2 6 9 2 11" xfId="18539"/>
    <cellStyle name="Normal 3 2 2 6 9 2 12" xfId="18540"/>
    <cellStyle name="Normal 3 2 2 6 9 2 2" xfId="18541"/>
    <cellStyle name="Normal 3 2 2 6 9 2 3" xfId="18542"/>
    <cellStyle name="Normal 3 2 2 6 9 2 4" xfId="18543"/>
    <cellStyle name="Normal 3 2 2 6 9 2 5" xfId="18544"/>
    <cellStyle name="Normal 3 2 2 6 9 2 6" xfId="18545"/>
    <cellStyle name="Normal 3 2 2 6 9 2 7" xfId="18546"/>
    <cellStyle name="Normal 3 2 2 6 9 2 8" xfId="18547"/>
    <cellStyle name="Normal 3 2 2 6 9 2 9" xfId="18548"/>
    <cellStyle name="Normal 3 2 2 6 9 3" xfId="18549"/>
    <cellStyle name="Normal 3 2 2 6 9 4" xfId="18550"/>
    <cellStyle name="Normal 3 2 2 6 9 5" xfId="18551"/>
    <cellStyle name="Normal 3 2 2 6 9 6" xfId="18552"/>
    <cellStyle name="Normal 3 2 2 6 9 7" xfId="18553"/>
    <cellStyle name="Normal 3 2 2 6 9 8" xfId="18554"/>
    <cellStyle name="Normal 3 2 2 6 9 9" xfId="18555"/>
    <cellStyle name="Normal 3 2 2 7" xfId="18556"/>
    <cellStyle name="Normal 3 2 2 7 10" xfId="18557"/>
    <cellStyle name="Normal 3 2 2 7 11" xfId="18558"/>
    <cellStyle name="Normal 3 2 2 7 12" xfId="18559"/>
    <cellStyle name="Normal 3 2 2 7 13" xfId="18560"/>
    <cellStyle name="Normal 3 2 2 7 14" xfId="18561"/>
    <cellStyle name="Normal 3 2 2 7 15" xfId="18562"/>
    <cellStyle name="Normal 3 2 2 7 16" xfId="18563"/>
    <cellStyle name="Normal 3 2 2 7 17" xfId="18564"/>
    <cellStyle name="Normal 3 2 2 7 2" xfId="18565"/>
    <cellStyle name="Normal 3 2 2 7 2 10" xfId="18566"/>
    <cellStyle name="Normal 3 2 2 7 2 11" xfId="18567"/>
    <cellStyle name="Normal 3 2 2 7 2 12" xfId="18568"/>
    <cellStyle name="Normal 3 2 2 7 2 13" xfId="18569"/>
    <cellStyle name="Normal 3 2 2 7 2 14" xfId="18570"/>
    <cellStyle name="Normal 3 2 2 7 2 2" xfId="18571"/>
    <cellStyle name="Normal 3 2 2 7 2 2 10" xfId="18572"/>
    <cellStyle name="Normal 3 2 2 7 2 2 11" xfId="18573"/>
    <cellStyle name="Normal 3 2 2 7 2 2 12" xfId="18574"/>
    <cellStyle name="Normal 3 2 2 7 2 2 13" xfId="18575"/>
    <cellStyle name="Normal 3 2 2 7 2 2 2" xfId="18576"/>
    <cellStyle name="Normal 3 2 2 7 2 2 2 10" xfId="18577"/>
    <cellStyle name="Normal 3 2 2 7 2 2 2 11" xfId="18578"/>
    <cellStyle name="Normal 3 2 2 7 2 2 2 12" xfId="18579"/>
    <cellStyle name="Normal 3 2 2 7 2 2 2 2" xfId="18580"/>
    <cellStyle name="Normal 3 2 2 7 2 2 2 3" xfId="18581"/>
    <cellStyle name="Normal 3 2 2 7 2 2 2 4" xfId="18582"/>
    <cellStyle name="Normal 3 2 2 7 2 2 2 5" xfId="18583"/>
    <cellStyle name="Normal 3 2 2 7 2 2 2 6" xfId="18584"/>
    <cellStyle name="Normal 3 2 2 7 2 2 2 7" xfId="18585"/>
    <cellStyle name="Normal 3 2 2 7 2 2 2 8" xfId="18586"/>
    <cellStyle name="Normal 3 2 2 7 2 2 2 9" xfId="18587"/>
    <cellStyle name="Normal 3 2 2 7 2 2 3" xfId="18588"/>
    <cellStyle name="Normal 3 2 2 7 2 2 4" xfId="18589"/>
    <cellStyle name="Normal 3 2 2 7 2 2 5" xfId="18590"/>
    <cellStyle name="Normal 3 2 2 7 2 2 6" xfId="18591"/>
    <cellStyle name="Normal 3 2 2 7 2 2 7" xfId="18592"/>
    <cellStyle name="Normal 3 2 2 7 2 2 8" xfId="18593"/>
    <cellStyle name="Normal 3 2 2 7 2 2 9" xfId="18594"/>
    <cellStyle name="Normal 3 2 2 7 2 3" xfId="18595"/>
    <cellStyle name="Normal 3 2 2 7 2 3 10" xfId="18596"/>
    <cellStyle name="Normal 3 2 2 7 2 3 11" xfId="18597"/>
    <cellStyle name="Normal 3 2 2 7 2 3 12" xfId="18598"/>
    <cellStyle name="Normal 3 2 2 7 2 3 2" xfId="18599"/>
    <cellStyle name="Normal 3 2 2 7 2 3 3" xfId="18600"/>
    <cellStyle name="Normal 3 2 2 7 2 3 4" xfId="18601"/>
    <cellStyle name="Normal 3 2 2 7 2 3 5" xfId="18602"/>
    <cellStyle name="Normal 3 2 2 7 2 3 6" xfId="18603"/>
    <cellStyle name="Normal 3 2 2 7 2 3 7" xfId="18604"/>
    <cellStyle name="Normal 3 2 2 7 2 3 8" xfId="18605"/>
    <cellStyle name="Normal 3 2 2 7 2 3 9" xfId="18606"/>
    <cellStyle name="Normal 3 2 2 7 2 4" xfId="18607"/>
    <cellStyle name="Normal 3 2 2 7 2 5" xfId="18608"/>
    <cellStyle name="Normal 3 2 2 7 2 6" xfId="18609"/>
    <cellStyle name="Normal 3 2 2 7 2 7" xfId="18610"/>
    <cellStyle name="Normal 3 2 2 7 2 8" xfId="18611"/>
    <cellStyle name="Normal 3 2 2 7 2 9" xfId="18612"/>
    <cellStyle name="Normal 3 2 2 7 3" xfId="18613"/>
    <cellStyle name="Normal 3 2 2 7 3 10" xfId="18614"/>
    <cellStyle name="Normal 3 2 2 7 3 11" xfId="18615"/>
    <cellStyle name="Normal 3 2 2 7 3 12" xfId="18616"/>
    <cellStyle name="Normal 3 2 2 7 3 13" xfId="18617"/>
    <cellStyle name="Normal 3 2 2 7 3 14" xfId="18618"/>
    <cellStyle name="Normal 3 2 2 7 3 2" xfId="18619"/>
    <cellStyle name="Normal 3 2 2 7 3 2 10" xfId="18620"/>
    <cellStyle name="Normal 3 2 2 7 3 2 11" xfId="18621"/>
    <cellStyle name="Normal 3 2 2 7 3 2 12" xfId="18622"/>
    <cellStyle name="Normal 3 2 2 7 3 2 13" xfId="18623"/>
    <cellStyle name="Normal 3 2 2 7 3 2 2" xfId="18624"/>
    <cellStyle name="Normal 3 2 2 7 3 2 2 10" xfId="18625"/>
    <cellStyle name="Normal 3 2 2 7 3 2 2 11" xfId="18626"/>
    <cellStyle name="Normal 3 2 2 7 3 2 2 12" xfId="18627"/>
    <cellStyle name="Normal 3 2 2 7 3 2 2 2" xfId="18628"/>
    <cellStyle name="Normal 3 2 2 7 3 2 2 3" xfId="18629"/>
    <cellStyle name="Normal 3 2 2 7 3 2 2 4" xfId="18630"/>
    <cellStyle name="Normal 3 2 2 7 3 2 2 5" xfId="18631"/>
    <cellStyle name="Normal 3 2 2 7 3 2 2 6" xfId="18632"/>
    <cellStyle name="Normal 3 2 2 7 3 2 2 7" xfId="18633"/>
    <cellStyle name="Normal 3 2 2 7 3 2 2 8" xfId="18634"/>
    <cellStyle name="Normal 3 2 2 7 3 2 2 9" xfId="18635"/>
    <cellStyle name="Normal 3 2 2 7 3 2 3" xfId="18636"/>
    <cellStyle name="Normal 3 2 2 7 3 2 4" xfId="18637"/>
    <cellStyle name="Normal 3 2 2 7 3 2 5" xfId="18638"/>
    <cellStyle name="Normal 3 2 2 7 3 2 6" xfId="18639"/>
    <cellStyle name="Normal 3 2 2 7 3 2 7" xfId="18640"/>
    <cellStyle name="Normal 3 2 2 7 3 2 8" xfId="18641"/>
    <cellStyle name="Normal 3 2 2 7 3 2 9" xfId="18642"/>
    <cellStyle name="Normal 3 2 2 7 3 3" xfId="18643"/>
    <cellStyle name="Normal 3 2 2 7 3 3 10" xfId="18644"/>
    <cellStyle name="Normal 3 2 2 7 3 3 11" xfId="18645"/>
    <cellStyle name="Normal 3 2 2 7 3 3 12" xfId="18646"/>
    <cellStyle name="Normal 3 2 2 7 3 3 2" xfId="18647"/>
    <cellStyle name="Normal 3 2 2 7 3 3 3" xfId="18648"/>
    <cellStyle name="Normal 3 2 2 7 3 3 4" xfId="18649"/>
    <cellStyle name="Normal 3 2 2 7 3 3 5" xfId="18650"/>
    <cellStyle name="Normal 3 2 2 7 3 3 6" xfId="18651"/>
    <cellStyle name="Normal 3 2 2 7 3 3 7" xfId="18652"/>
    <cellStyle name="Normal 3 2 2 7 3 3 8" xfId="18653"/>
    <cellStyle name="Normal 3 2 2 7 3 3 9" xfId="18654"/>
    <cellStyle name="Normal 3 2 2 7 3 4" xfId="18655"/>
    <cellStyle name="Normal 3 2 2 7 3 5" xfId="18656"/>
    <cellStyle name="Normal 3 2 2 7 3 6" xfId="18657"/>
    <cellStyle name="Normal 3 2 2 7 3 7" xfId="18658"/>
    <cellStyle name="Normal 3 2 2 7 3 8" xfId="18659"/>
    <cellStyle name="Normal 3 2 2 7 3 9" xfId="18660"/>
    <cellStyle name="Normal 3 2 2 7 4" xfId="18661"/>
    <cellStyle name="Normal 3 2 2 7 4 10" xfId="18662"/>
    <cellStyle name="Normal 3 2 2 7 4 11" xfId="18663"/>
    <cellStyle name="Normal 3 2 2 7 4 12" xfId="18664"/>
    <cellStyle name="Normal 3 2 2 7 4 13" xfId="18665"/>
    <cellStyle name="Normal 3 2 2 7 4 2" xfId="18666"/>
    <cellStyle name="Normal 3 2 2 7 4 2 10" xfId="18667"/>
    <cellStyle name="Normal 3 2 2 7 4 2 11" xfId="18668"/>
    <cellStyle name="Normal 3 2 2 7 4 2 12" xfId="18669"/>
    <cellStyle name="Normal 3 2 2 7 4 2 2" xfId="18670"/>
    <cellStyle name="Normal 3 2 2 7 4 2 3" xfId="18671"/>
    <cellStyle name="Normal 3 2 2 7 4 2 4" xfId="18672"/>
    <cellStyle name="Normal 3 2 2 7 4 2 5" xfId="18673"/>
    <cellStyle name="Normal 3 2 2 7 4 2 6" xfId="18674"/>
    <cellStyle name="Normal 3 2 2 7 4 2 7" xfId="18675"/>
    <cellStyle name="Normal 3 2 2 7 4 2 8" xfId="18676"/>
    <cellStyle name="Normal 3 2 2 7 4 2 9" xfId="18677"/>
    <cellStyle name="Normal 3 2 2 7 4 3" xfId="18678"/>
    <cellStyle name="Normal 3 2 2 7 4 4" xfId="18679"/>
    <cellStyle name="Normal 3 2 2 7 4 5" xfId="18680"/>
    <cellStyle name="Normal 3 2 2 7 4 6" xfId="18681"/>
    <cellStyle name="Normal 3 2 2 7 4 7" xfId="18682"/>
    <cellStyle name="Normal 3 2 2 7 4 8" xfId="18683"/>
    <cellStyle name="Normal 3 2 2 7 4 9" xfId="18684"/>
    <cellStyle name="Normal 3 2 2 7 5" xfId="18685"/>
    <cellStyle name="Normal 3 2 2 7 6" xfId="18686"/>
    <cellStyle name="Normal 3 2 2 7 6 10" xfId="18687"/>
    <cellStyle name="Normal 3 2 2 7 6 11" xfId="18688"/>
    <cellStyle name="Normal 3 2 2 7 6 12" xfId="18689"/>
    <cellStyle name="Normal 3 2 2 7 6 2" xfId="18690"/>
    <cellStyle name="Normal 3 2 2 7 6 3" xfId="18691"/>
    <cellStyle name="Normal 3 2 2 7 6 4" xfId="18692"/>
    <cellStyle name="Normal 3 2 2 7 6 5" xfId="18693"/>
    <cellStyle name="Normal 3 2 2 7 6 6" xfId="18694"/>
    <cellStyle name="Normal 3 2 2 7 6 7" xfId="18695"/>
    <cellStyle name="Normal 3 2 2 7 6 8" xfId="18696"/>
    <cellStyle name="Normal 3 2 2 7 6 9" xfId="18697"/>
    <cellStyle name="Normal 3 2 2 7 7" xfId="18698"/>
    <cellStyle name="Normal 3 2 2 7 8" xfId="18699"/>
    <cellStyle name="Normal 3 2 2 7 9" xfId="18700"/>
    <cellStyle name="Normal 3 2 2 8" xfId="18701"/>
    <cellStyle name="Normal 3 2 2 8 10" xfId="18702"/>
    <cellStyle name="Normal 3 2 2 8 11" xfId="18703"/>
    <cellStyle name="Normal 3 2 2 8 12" xfId="18704"/>
    <cellStyle name="Normal 3 2 2 8 13" xfId="18705"/>
    <cellStyle name="Normal 3 2 2 8 14" xfId="18706"/>
    <cellStyle name="Normal 3 2 2 8 2" xfId="18707"/>
    <cellStyle name="Normal 3 2 2 8 2 10" xfId="18708"/>
    <cellStyle name="Normal 3 2 2 8 2 11" xfId="18709"/>
    <cellStyle name="Normal 3 2 2 8 2 12" xfId="18710"/>
    <cellStyle name="Normal 3 2 2 8 2 13" xfId="18711"/>
    <cellStyle name="Normal 3 2 2 8 2 2" xfId="18712"/>
    <cellStyle name="Normal 3 2 2 8 2 2 10" xfId="18713"/>
    <cellStyle name="Normal 3 2 2 8 2 2 11" xfId="18714"/>
    <cellStyle name="Normal 3 2 2 8 2 2 12" xfId="18715"/>
    <cellStyle name="Normal 3 2 2 8 2 2 2" xfId="18716"/>
    <cellStyle name="Normal 3 2 2 8 2 2 3" xfId="18717"/>
    <cellStyle name="Normal 3 2 2 8 2 2 4" xfId="18718"/>
    <cellStyle name="Normal 3 2 2 8 2 2 5" xfId="18719"/>
    <cellStyle name="Normal 3 2 2 8 2 2 6" xfId="18720"/>
    <cellStyle name="Normal 3 2 2 8 2 2 7" xfId="18721"/>
    <cellStyle name="Normal 3 2 2 8 2 2 8" xfId="18722"/>
    <cellStyle name="Normal 3 2 2 8 2 2 9" xfId="18723"/>
    <cellStyle name="Normal 3 2 2 8 2 3" xfId="18724"/>
    <cellStyle name="Normal 3 2 2 8 2 4" xfId="18725"/>
    <cellStyle name="Normal 3 2 2 8 2 5" xfId="18726"/>
    <cellStyle name="Normal 3 2 2 8 2 6" xfId="18727"/>
    <cellStyle name="Normal 3 2 2 8 2 7" xfId="18728"/>
    <cellStyle name="Normal 3 2 2 8 2 8" xfId="18729"/>
    <cellStyle name="Normal 3 2 2 8 2 9" xfId="18730"/>
    <cellStyle name="Normal 3 2 2 8 3" xfId="18731"/>
    <cellStyle name="Normal 3 2 2 8 3 10" xfId="18732"/>
    <cellStyle name="Normal 3 2 2 8 3 11" xfId="18733"/>
    <cellStyle name="Normal 3 2 2 8 3 12" xfId="18734"/>
    <cellStyle name="Normal 3 2 2 8 3 2" xfId="18735"/>
    <cellStyle name="Normal 3 2 2 8 3 3" xfId="18736"/>
    <cellStyle name="Normal 3 2 2 8 3 4" xfId="18737"/>
    <cellStyle name="Normal 3 2 2 8 3 5" xfId="18738"/>
    <cellStyle name="Normal 3 2 2 8 3 6" xfId="18739"/>
    <cellStyle name="Normal 3 2 2 8 3 7" xfId="18740"/>
    <cellStyle name="Normal 3 2 2 8 3 8" xfId="18741"/>
    <cellStyle name="Normal 3 2 2 8 3 9" xfId="18742"/>
    <cellStyle name="Normal 3 2 2 8 4" xfId="18743"/>
    <cellStyle name="Normal 3 2 2 8 5" xfId="18744"/>
    <cellStyle name="Normal 3 2 2 8 6" xfId="18745"/>
    <cellStyle name="Normal 3 2 2 8 7" xfId="18746"/>
    <cellStyle name="Normal 3 2 2 8 8" xfId="18747"/>
    <cellStyle name="Normal 3 2 2 8 9" xfId="18748"/>
    <cellStyle name="Normal 3 2 2 9" xfId="18749"/>
    <cellStyle name="Normal 3 2 2 9 10" xfId="18750"/>
    <cellStyle name="Normal 3 2 2 9 11" xfId="18751"/>
    <cellStyle name="Normal 3 2 2 9 12" xfId="18752"/>
    <cellStyle name="Normal 3 2 2 9 13" xfId="18753"/>
    <cellStyle name="Normal 3 2 2 9 14" xfId="18754"/>
    <cellStyle name="Normal 3 2 2 9 2" xfId="18755"/>
    <cellStyle name="Normal 3 2 2 9 2 10" xfId="18756"/>
    <cellStyle name="Normal 3 2 2 9 2 11" xfId="18757"/>
    <cellStyle name="Normal 3 2 2 9 2 12" xfId="18758"/>
    <cellStyle name="Normal 3 2 2 9 2 13" xfId="18759"/>
    <cellStyle name="Normal 3 2 2 9 2 2" xfId="18760"/>
    <cellStyle name="Normal 3 2 2 9 2 2 10" xfId="18761"/>
    <cellStyle name="Normal 3 2 2 9 2 2 11" xfId="18762"/>
    <cellStyle name="Normal 3 2 2 9 2 2 12" xfId="18763"/>
    <cellStyle name="Normal 3 2 2 9 2 2 2" xfId="18764"/>
    <cellStyle name="Normal 3 2 2 9 2 2 3" xfId="18765"/>
    <cellStyle name="Normal 3 2 2 9 2 2 4" xfId="18766"/>
    <cellStyle name="Normal 3 2 2 9 2 2 5" xfId="18767"/>
    <cellStyle name="Normal 3 2 2 9 2 2 6" xfId="18768"/>
    <cellStyle name="Normal 3 2 2 9 2 2 7" xfId="18769"/>
    <cellStyle name="Normal 3 2 2 9 2 2 8" xfId="18770"/>
    <cellStyle name="Normal 3 2 2 9 2 2 9" xfId="18771"/>
    <cellStyle name="Normal 3 2 2 9 2 3" xfId="18772"/>
    <cellStyle name="Normal 3 2 2 9 2 4" xfId="18773"/>
    <cellStyle name="Normal 3 2 2 9 2 5" xfId="18774"/>
    <cellStyle name="Normal 3 2 2 9 2 6" xfId="18775"/>
    <cellStyle name="Normal 3 2 2 9 2 7" xfId="18776"/>
    <cellStyle name="Normal 3 2 2 9 2 8" xfId="18777"/>
    <cellStyle name="Normal 3 2 2 9 2 9" xfId="18778"/>
    <cellStyle name="Normal 3 2 2 9 3" xfId="18779"/>
    <cellStyle name="Normal 3 2 2 9 3 10" xfId="18780"/>
    <cellStyle name="Normal 3 2 2 9 3 11" xfId="18781"/>
    <cellStyle name="Normal 3 2 2 9 3 12" xfId="18782"/>
    <cellStyle name="Normal 3 2 2 9 3 2" xfId="18783"/>
    <cellStyle name="Normal 3 2 2 9 3 3" xfId="18784"/>
    <cellStyle name="Normal 3 2 2 9 3 4" xfId="18785"/>
    <cellStyle name="Normal 3 2 2 9 3 5" xfId="18786"/>
    <cellStyle name="Normal 3 2 2 9 3 6" xfId="18787"/>
    <cellStyle name="Normal 3 2 2 9 3 7" xfId="18788"/>
    <cellStyle name="Normal 3 2 2 9 3 8" xfId="18789"/>
    <cellStyle name="Normal 3 2 2 9 3 9" xfId="18790"/>
    <cellStyle name="Normal 3 2 2 9 4" xfId="18791"/>
    <cellStyle name="Normal 3 2 2 9 5" xfId="18792"/>
    <cellStyle name="Normal 3 2 2 9 6" xfId="18793"/>
    <cellStyle name="Normal 3 2 2 9 7" xfId="18794"/>
    <cellStyle name="Normal 3 2 2 9 8" xfId="18795"/>
    <cellStyle name="Normal 3 2 2 9 9" xfId="18796"/>
    <cellStyle name="Normal 3 2 20" xfId="18797"/>
    <cellStyle name="Normal 3 2 20 10" xfId="18798"/>
    <cellStyle name="Normal 3 2 20 11" xfId="18799"/>
    <cellStyle name="Normal 3 2 20 12" xfId="18800"/>
    <cellStyle name="Normal 3 2 20 2" xfId="18801"/>
    <cellStyle name="Normal 3 2 20 3" xfId="18802"/>
    <cellStyle name="Normal 3 2 20 4" xfId="18803"/>
    <cellStyle name="Normal 3 2 20 5" xfId="18804"/>
    <cellStyle name="Normal 3 2 20 6" xfId="18805"/>
    <cellStyle name="Normal 3 2 20 7" xfId="18806"/>
    <cellStyle name="Normal 3 2 20 8" xfId="18807"/>
    <cellStyle name="Normal 3 2 20 9" xfId="18808"/>
    <cellStyle name="Normal 3 2 21" xfId="18809"/>
    <cellStyle name="Normal 3 2 22" xfId="18810"/>
    <cellStyle name="Normal 3 2 23" xfId="18811"/>
    <cellStyle name="Normal 3 2 24" xfId="18812"/>
    <cellStyle name="Normal 3 2 25" xfId="18813"/>
    <cellStyle name="Normal 3 2 26" xfId="18814"/>
    <cellStyle name="Normal 3 2 27" xfId="18815"/>
    <cellStyle name="Normal 3 2 28" xfId="18816"/>
    <cellStyle name="Normal 3 2 29" xfId="18817"/>
    <cellStyle name="Normal 3 2 3" xfId="18818"/>
    <cellStyle name="Normal 3 2 3 10" xfId="18819"/>
    <cellStyle name="Normal 3 2 3 10 10" xfId="18820"/>
    <cellStyle name="Normal 3 2 3 10 11" xfId="18821"/>
    <cellStyle name="Normal 3 2 3 10 12" xfId="18822"/>
    <cellStyle name="Normal 3 2 3 10 13" xfId="18823"/>
    <cellStyle name="Normal 3 2 3 10 14" xfId="18824"/>
    <cellStyle name="Normal 3 2 3 10 2" xfId="18825"/>
    <cellStyle name="Normal 3 2 3 10 2 10" xfId="18826"/>
    <cellStyle name="Normal 3 2 3 10 2 11" xfId="18827"/>
    <cellStyle name="Normal 3 2 3 10 2 12" xfId="18828"/>
    <cellStyle name="Normal 3 2 3 10 2 13" xfId="18829"/>
    <cellStyle name="Normal 3 2 3 10 2 2" xfId="18830"/>
    <cellStyle name="Normal 3 2 3 10 2 2 10" xfId="18831"/>
    <cellStyle name="Normal 3 2 3 10 2 2 11" xfId="18832"/>
    <cellStyle name="Normal 3 2 3 10 2 2 12" xfId="18833"/>
    <cellStyle name="Normal 3 2 3 10 2 2 2" xfId="18834"/>
    <cellStyle name="Normal 3 2 3 10 2 2 3" xfId="18835"/>
    <cellStyle name="Normal 3 2 3 10 2 2 4" xfId="18836"/>
    <cellStyle name="Normal 3 2 3 10 2 2 5" xfId="18837"/>
    <cellStyle name="Normal 3 2 3 10 2 2 6" xfId="18838"/>
    <cellStyle name="Normal 3 2 3 10 2 2 7" xfId="18839"/>
    <cellStyle name="Normal 3 2 3 10 2 2 8" xfId="18840"/>
    <cellStyle name="Normal 3 2 3 10 2 2 9" xfId="18841"/>
    <cellStyle name="Normal 3 2 3 10 2 3" xfId="18842"/>
    <cellStyle name="Normal 3 2 3 10 2 4" xfId="18843"/>
    <cellStyle name="Normal 3 2 3 10 2 5" xfId="18844"/>
    <cellStyle name="Normal 3 2 3 10 2 6" xfId="18845"/>
    <cellStyle name="Normal 3 2 3 10 2 7" xfId="18846"/>
    <cellStyle name="Normal 3 2 3 10 2 8" xfId="18847"/>
    <cellStyle name="Normal 3 2 3 10 2 9" xfId="18848"/>
    <cellStyle name="Normal 3 2 3 10 3" xfId="18849"/>
    <cellStyle name="Normal 3 2 3 10 3 10" xfId="18850"/>
    <cellStyle name="Normal 3 2 3 10 3 11" xfId="18851"/>
    <cellStyle name="Normal 3 2 3 10 3 12" xfId="18852"/>
    <cellStyle name="Normal 3 2 3 10 3 2" xfId="18853"/>
    <cellStyle name="Normal 3 2 3 10 3 3" xfId="18854"/>
    <cellStyle name="Normal 3 2 3 10 3 4" xfId="18855"/>
    <cellStyle name="Normal 3 2 3 10 3 5" xfId="18856"/>
    <cellStyle name="Normal 3 2 3 10 3 6" xfId="18857"/>
    <cellStyle name="Normal 3 2 3 10 3 7" xfId="18858"/>
    <cellStyle name="Normal 3 2 3 10 3 8" xfId="18859"/>
    <cellStyle name="Normal 3 2 3 10 3 9" xfId="18860"/>
    <cellStyle name="Normal 3 2 3 10 4" xfId="18861"/>
    <cellStyle name="Normal 3 2 3 10 5" xfId="18862"/>
    <cellStyle name="Normal 3 2 3 10 6" xfId="18863"/>
    <cellStyle name="Normal 3 2 3 10 7" xfId="18864"/>
    <cellStyle name="Normal 3 2 3 10 8" xfId="18865"/>
    <cellStyle name="Normal 3 2 3 10 9" xfId="18866"/>
    <cellStyle name="Normal 3 2 3 11" xfId="18867"/>
    <cellStyle name="Normal 3 2 3 11 10" xfId="18868"/>
    <cellStyle name="Normal 3 2 3 11 11" xfId="18869"/>
    <cellStyle name="Normal 3 2 3 11 12" xfId="18870"/>
    <cellStyle name="Normal 3 2 3 11 13" xfId="18871"/>
    <cellStyle name="Normal 3 2 3 11 14" xfId="18872"/>
    <cellStyle name="Normal 3 2 3 11 2" xfId="18873"/>
    <cellStyle name="Normal 3 2 3 11 2 10" xfId="18874"/>
    <cellStyle name="Normal 3 2 3 11 2 11" xfId="18875"/>
    <cellStyle name="Normal 3 2 3 11 2 12" xfId="18876"/>
    <cellStyle name="Normal 3 2 3 11 2 13" xfId="18877"/>
    <cellStyle name="Normal 3 2 3 11 2 2" xfId="18878"/>
    <cellStyle name="Normal 3 2 3 11 2 2 10" xfId="18879"/>
    <cellStyle name="Normal 3 2 3 11 2 2 11" xfId="18880"/>
    <cellStyle name="Normal 3 2 3 11 2 2 12" xfId="18881"/>
    <cellStyle name="Normal 3 2 3 11 2 2 2" xfId="18882"/>
    <cellStyle name="Normal 3 2 3 11 2 2 3" xfId="18883"/>
    <cellStyle name="Normal 3 2 3 11 2 2 4" xfId="18884"/>
    <cellStyle name="Normal 3 2 3 11 2 2 5" xfId="18885"/>
    <cellStyle name="Normal 3 2 3 11 2 2 6" xfId="18886"/>
    <cellStyle name="Normal 3 2 3 11 2 2 7" xfId="18887"/>
    <cellStyle name="Normal 3 2 3 11 2 2 8" xfId="18888"/>
    <cellStyle name="Normal 3 2 3 11 2 2 9" xfId="18889"/>
    <cellStyle name="Normal 3 2 3 11 2 3" xfId="18890"/>
    <cellStyle name="Normal 3 2 3 11 2 4" xfId="18891"/>
    <cellStyle name="Normal 3 2 3 11 2 5" xfId="18892"/>
    <cellStyle name="Normal 3 2 3 11 2 6" xfId="18893"/>
    <cellStyle name="Normal 3 2 3 11 2 7" xfId="18894"/>
    <cellStyle name="Normal 3 2 3 11 2 8" xfId="18895"/>
    <cellStyle name="Normal 3 2 3 11 2 9" xfId="18896"/>
    <cellStyle name="Normal 3 2 3 11 3" xfId="18897"/>
    <cellStyle name="Normal 3 2 3 11 3 10" xfId="18898"/>
    <cellStyle name="Normal 3 2 3 11 3 11" xfId="18899"/>
    <cellStyle name="Normal 3 2 3 11 3 12" xfId="18900"/>
    <cellStyle name="Normal 3 2 3 11 3 2" xfId="18901"/>
    <cellStyle name="Normal 3 2 3 11 3 3" xfId="18902"/>
    <cellStyle name="Normal 3 2 3 11 3 4" xfId="18903"/>
    <cellStyle name="Normal 3 2 3 11 3 5" xfId="18904"/>
    <cellStyle name="Normal 3 2 3 11 3 6" xfId="18905"/>
    <cellStyle name="Normal 3 2 3 11 3 7" xfId="18906"/>
    <cellStyle name="Normal 3 2 3 11 3 8" xfId="18907"/>
    <cellStyle name="Normal 3 2 3 11 3 9" xfId="18908"/>
    <cellStyle name="Normal 3 2 3 11 4" xfId="18909"/>
    <cellStyle name="Normal 3 2 3 11 5" xfId="18910"/>
    <cellStyle name="Normal 3 2 3 11 6" xfId="18911"/>
    <cellStyle name="Normal 3 2 3 11 7" xfId="18912"/>
    <cellStyle name="Normal 3 2 3 11 8" xfId="18913"/>
    <cellStyle name="Normal 3 2 3 11 9" xfId="18914"/>
    <cellStyle name="Normal 3 2 3 12" xfId="18915"/>
    <cellStyle name="Normal 3 2 3 12 10" xfId="18916"/>
    <cellStyle name="Normal 3 2 3 12 11" xfId="18917"/>
    <cellStyle name="Normal 3 2 3 12 12" xfId="18918"/>
    <cellStyle name="Normal 3 2 3 12 13" xfId="18919"/>
    <cellStyle name="Normal 3 2 3 12 14" xfId="18920"/>
    <cellStyle name="Normal 3 2 3 12 2" xfId="18921"/>
    <cellStyle name="Normal 3 2 3 12 2 10" xfId="18922"/>
    <cellStyle name="Normal 3 2 3 12 2 11" xfId="18923"/>
    <cellStyle name="Normal 3 2 3 12 2 12" xfId="18924"/>
    <cellStyle name="Normal 3 2 3 12 2 13" xfId="18925"/>
    <cellStyle name="Normal 3 2 3 12 2 2" xfId="18926"/>
    <cellStyle name="Normal 3 2 3 12 2 2 10" xfId="18927"/>
    <cellStyle name="Normal 3 2 3 12 2 2 11" xfId="18928"/>
    <cellStyle name="Normal 3 2 3 12 2 2 12" xfId="18929"/>
    <cellStyle name="Normal 3 2 3 12 2 2 2" xfId="18930"/>
    <cellStyle name="Normal 3 2 3 12 2 2 3" xfId="18931"/>
    <cellStyle name="Normal 3 2 3 12 2 2 4" xfId="18932"/>
    <cellStyle name="Normal 3 2 3 12 2 2 5" xfId="18933"/>
    <cellStyle name="Normal 3 2 3 12 2 2 6" xfId="18934"/>
    <cellStyle name="Normal 3 2 3 12 2 2 7" xfId="18935"/>
    <cellStyle name="Normal 3 2 3 12 2 2 8" xfId="18936"/>
    <cellStyle name="Normal 3 2 3 12 2 2 9" xfId="18937"/>
    <cellStyle name="Normal 3 2 3 12 2 3" xfId="18938"/>
    <cellStyle name="Normal 3 2 3 12 2 4" xfId="18939"/>
    <cellStyle name="Normal 3 2 3 12 2 5" xfId="18940"/>
    <cellStyle name="Normal 3 2 3 12 2 6" xfId="18941"/>
    <cellStyle name="Normal 3 2 3 12 2 7" xfId="18942"/>
    <cellStyle name="Normal 3 2 3 12 2 8" xfId="18943"/>
    <cellStyle name="Normal 3 2 3 12 2 9" xfId="18944"/>
    <cellStyle name="Normal 3 2 3 12 3" xfId="18945"/>
    <cellStyle name="Normal 3 2 3 12 3 10" xfId="18946"/>
    <cellStyle name="Normal 3 2 3 12 3 11" xfId="18947"/>
    <cellStyle name="Normal 3 2 3 12 3 12" xfId="18948"/>
    <cellStyle name="Normal 3 2 3 12 3 2" xfId="18949"/>
    <cellStyle name="Normal 3 2 3 12 3 3" xfId="18950"/>
    <cellStyle name="Normal 3 2 3 12 3 4" xfId="18951"/>
    <cellStyle name="Normal 3 2 3 12 3 5" xfId="18952"/>
    <cellStyle name="Normal 3 2 3 12 3 6" xfId="18953"/>
    <cellStyle name="Normal 3 2 3 12 3 7" xfId="18954"/>
    <cellStyle name="Normal 3 2 3 12 3 8" xfId="18955"/>
    <cellStyle name="Normal 3 2 3 12 3 9" xfId="18956"/>
    <cellStyle name="Normal 3 2 3 12 4" xfId="18957"/>
    <cellStyle name="Normal 3 2 3 12 5" xfId="18958"/>
    <cellStyle name="Normal 3 2 3 12 6" xfId="18959"/>
    <cellStyle name="Normal 3 2 3 12 7" xfId="18960"/>
    <cellStyle name="Normal 3 2 3 12 8" xfId="18961"/>
    <cellStyle name="Normal 3 2 3 12 9" xfId="18962"/>
    <cellStyle name="Normal 3 2 3 13" xfId="18963"/>
    <cellStyle name="Normal 3 2 3 13 10" xfId="18964"/>
    <cellStyle name="Normal 3 2 3 13 11" xfId="18965"/>
    <cellStyle name="Normal 3 2 3 13 12" xfId="18966"/>
    <cellStyle name="Normal 3 2 3 13 13" xfId="18967"/>
    <cellStyle name="Normal 3 2 3 13 14" xfId="18968"/>
    <cellStyle name="Normal 3 2 3 13 2" xfId="18969"/>
    <cellStyle name="Normal 3 2 3 13 2 10" xfId="18970"/>
    <cellStyle name="Normal 3 2 3 13 2 11" xfId="18971"/>
    <cellStyle name="Normal 3 2 3 13 2 12" xfId="18972"/>
    <cellStyle name="Normal 3 2 3 13 2 13" xfId="18973"/>
    <cellStyle name="Normal 3 2 3 13 2 2" xfId="18974"/>
    <cellStyle name="Normal 3 2 3 13 2 2 10" xfId="18975"/>
    <cellStyle name="Normal 3 2 3 13 2 2 11" xfId="18976"/>
    <cellStyle name="Normal 3 2 3 13 2 2 12" xfId="18977"/>
    <cellStyle name="Normal 3 2 3 13 2 2 2" xfId="18978"/>
    <cellStyle name="Normal 3 2 3 13 2 2 3" xfId="18979"/>
    <cellStyle name="Normal 3 2 3 13 2 2 4" xfId="18980"/>
    <cellStyle name="Normal 3 2 3 13 2 2 5" xfId="18981"/>
    <cellStyle name="Normal 3 2 3 13 2 2 6" xfId="18982"/>
    <cellStyle name="Normal 3 2 3 13 2 2 7" xfId="18983"/>
    <cellStyle name="Normal 3 2 3 13 2 2 8" xfId="18984"/>
    <cellStyle name="Normal 3 2 3 13 2 2 9" xfId="18985"/>
    <cellStyle name="Normal 3 2 3 13 2 3" xfId="18986"/>
    <cellStyle name="Normal 3 2 3 13 2 4" xfId="18987"/>
    <cellStyle name="Normal 3 2 3 13 2 5" xfId="18988"/>
    <cellStyle name="Normal 3 2 3 13 2 6" xfId="18989"/>
    <cellStyle name="Normal 3 2 3 13 2 7" xfId="18990"/>
    <cellStyle name="Normal 3 2 3 13 2 8" xfId="18991"/>
    <cellStyle name="Normal 3 2 3 13 2 9" xfId="18992"/>
    <cellStyle name="Normal 3 2 3 13 3" xfId="18993"/>
    <cellStyle name="Normal 3 2 3 13 3 10" xfId="18994"/>
    <cellStyle name="Normal 3 2 3 13 3 11" xfId="18995"/>
    <cellStyle name="Normal 3 2 3 13 3 12" xfId="18996"/>
    <cellStyle name="Normal 3 2 3 13 3 2" xfId="18997"/>
    <cellStyle name="Normal 3 2 3 13 3 3" xfId="18998"/>
    <cellStyle name="Normal 3 2 3 13 3 4" xfId="18999"/>
    <cellStyle name="Normal 3 2 3 13 3 5" xfId="19000"/>
    <cellStyle name="Normal 3 2 3 13 3 6" xfId="19001"/>
    <cellStyle name="Normal 3 2 3 13 3 7" xfId="19002"/>
    <cellStyle name="Normal 3 2 3 13 3 8" xfId="19003"/>
    <cellStyle name="Normal 3 2 3 13 3 9" xfId="19004"/>
    <cellStyle name="Normal 3 2 3 13 4" xfId="19005"/>
    <cellStyle name="Normal 3 2 3 13 5" xfId="19006"/>
    <cellStyle name="Normal 3 2 3 13 6" xfId="19007"/>
    <cellStyle name="Normal 3 2 3 13 7" xfId="19008"/>
    <cellStyle name="Normal 3 2 3 13 8" xfId="19009"/>
    <cellStyle name="Normal 3 2 3 13 9" xfId="19010"/>
    <cellStyle name="Normal 3 2 3 14" xfId="19011"/>
    <cellStyle name="Normal 3 2 3 14 10" xfId="19012"/>
    <cellStyle name="Normal 3 2 3 14 11" xfId="19013"/>
    <cellStyle name="Normal 3 2 3 14 12" xfId="19014"/>
    <cellStyle name="Normal 3 2 3 14 13" xfId="19015"/>
    <cellStyle name="Normal 3 2 3 14 14" xfId="19016"/>
    <cellStyle name="Normal 3 2 3 14 2" xfId="19017"/>
    <cellStyle name="Normal 3 2 3 14 2 10" xfId="19018"/>
    <cellStyle name="Normal 3 2 3 14 2 11" xfId="19019"/>
    <cellStyle name="Normal 3 2 3 14 2 12" xfId="19020"/>
    <cellStyle name="Normal 3 2 3 14 2 13" xfId="19021"/>
    <cellStyle name="Normal 3 2 3 14 2 2" xfId="19022"/>
    <cellStyle name="Normal 3 2 3 14 2 2 10" xfId="19023"/>
    <cellStyle name="Normal 3 2 3 14 2 2 11" xfId="19024"/>
    <cellStyle name="Normal 3 2 3 14 2 2 12" xfId="19025"/>
    <cellStyle name="Normal 3 2 3 14 2 2 2" xfId="19026"/>
    <cellStyle name="Normal 3 2 3 14 2 2 3" xfId="19027"/>
    <cellStyle name="Normal 3 2 3 14 2 2 4" xfId="19028"/>
    <cellStyle name="Normal 3 2 3 14 2 2 5" xfId="19029"/>
    <cellStyle name="Normal 3 2 3 14 2 2 6" xfId="19030"/>
    <cellStyle name="Normal 3 2 3 14 2 2 7" xfId="19031"/>
    <cellStyle name="Normal 3 2 3 14 2 2 8" xfId="19032"/>
    <cellStyle name="Normal 3 2 3 14 2 2 9" xfId="19033"/>
    <cellStyle name="Normal 3 2 3 14 2 3" xfId="19034"/>
    <cellStyle name="Normal 3 2 3 14 2 4" xfId="19035"/>
    <cellStyle name="Normal 3 2 3 14 2 5" xfId="19036"/>
    <cellStyle name="Normal 3 2 3 14 2 6" xfId="19037"/>
    <cellStyle name="Normal 3 2 3 14 2 7" xfId="19038"/>
    <cellStyle name="Normal 3 2 3 14 2 8" xfId="19039"/>
    <cellStyle name="Normal 3 2 3 14 2 9" xfId="19040"/>
    <cellStyle name="Normal 3 2 3 14 3" xfId="19041"/>
    <cellStyle name="Normal 3 2 3 14 3 10" xfId="19042"/>
    <cellStyle name="Normal 3 2 3 14 3 11" xfId="19043"/>
    <cellStyle name="Normal 3 2 3 14 3 12" xfId="19044"/>
    <cellStyle name="Normal 3 2 3 14 3 2" xfId="19045"/>
    <cellStyle name="Normal 3 2 3 14 3 3" xfId="19046"/>
    <cellStyle name="Normal 3 2 3 14 3 4" xfId="19047"/>
    <cellStyle name="Normal 3 2 3 14 3 5" xfId="19048"/>
    <cellStyle name="Normal 3 2 3 14 3 6" xfId="19049"/>
    <cellStyle name="Normal 3 2 3 14 3 7" xfId="19050"/>
    <cellStyle name="Normal 3 2 3 14 3 8" xfId="19051"/>
    <cellStyle name="Normal 3 2 3 14 3 9" xfId="19052"/>
    <cellStyle name="Normal 3 2 3 14 4" xfId="19053"/>
    <cellStyle name="Normal 3 2 3 14 5" xfId="19054"/>
    <cellStyle name="Normal 3 2 3 14 6" xfId="19055"/>
    <cellStyle name="Normal 3 2 3 14 7" xfId="19056"/>
    <cellStyle name="Normal 3 2 3 14 8" xfId="19057"/>
    <cellStyle name="Normal 3 2 3 14 9" xfId="19058"/>
    <cellStyle name="Normal 3 2 3 15" xfId="19059"/>
    <cellStyle name="Normal 3 2 3 15 10" xfId="19060"/>
    <cellStyle name="Normal 3 2 3 15 11" xfId="19061"/>
    <cellStyle name="Normal 3 2 3 15 12" xfId="19062"/>
    <cellStyle name="Normal 3 2 3 15 13" xfId="19063"/>
    <cellStyle name="Normal 3 2 3 15 2" xfId="19064"/>
    <cellStyle name="Normal 3 2 3 15 2 10" xfId="19065"/>
    <cellStyle name="Normal 3 2 3 15 2 11" xfId="19066"/>
    <cellStyle name="Normal 3 2 3 15 2 12" xfId="19067"/>
    <cellStyle name="Normal 3 2 3 15 2 2" xfId="19068"/>
    <cellStyle name="Normal 3 2 3 15 2 3" xfId="19069"/>
    <cellStyle name="Normal 3 2 3 15 2 4" xfId="19070"/>
    <cellStyle name="Normal 3 2 3 15 2 5" xfId="19071"/>
    <cellStyle name="Normal 3 2 3 15 2 6" xfId="19072"/>
    <cellStyle name="Normal 3 2 3 15 2 7" xfId="19073"/>
    <cellStyle name="Normal 3 2 3 15 2 8" xfId="19074"/>
    <cellStyle name="Normal 3 2 3 15 2 9" xfId="19075"/>
    <cellStyle name="Normal 3 2 3 15 3" xfId="19076"/>
    <cellStyle name="Normal 3 2 3 15 4" xfId="19077"/>
    <cellStyle name="Normal 3 2 3 15 5" xfId="19078"/>
    <cellStyle name="Normal 3 2 3 15 6" xfId="19079"/>
    <cellStyle name="Normal 3 2 3 15 7" xfId="19080"/>
    <cellStyle name="Normal 3 2 3 15 8" xfId="19081"/>
    <cellStyle name="Normal 3 2 3 15 9" xfId="19082"/>
    <cellStyle name="Normal 3 2 3 16" xfId="19083"/>
    <cellStyle name="Normal 3 2 3 16 10" xfId="19084"/>
    <cellStyle name="Normal 3 2 3 16 11" xfId="19085"/>
    <cellStyle name="Normal 3 2 3 16 12" xfId="19086"/>
    <cellStyle name="Normal 3 2 3 16 13" xfId="19087"/>
    <cellStyle name="Normal 3 2 3 16 2" xfId="19088"/>
    <cellStyle name="Normal 3 2 3 16 2 10" xfId="19089"/>
    <cellStyle name="Normal 3 2 3 16 2 11" xfId="19090"/>
    <cellStyle name="Normal 3 2 3 16 2 12" xfId="19091"/>
    <cellStyle name="Normal 3 2 3 16 2 2" xfId="19092"/>
    <cellStyle name="Normal 3 2 3 16 2 3" xfId="19093"/>
    <cellStyle name="Normal 3 2 3 16 2 4" xfId="19094"/>
    <cellStyle name="Normal 3 2 3 16 2 5" xfId="19095"/>
    <cellStyle name="Normal 3 2 3 16 2 6" xfId="19096"/>
    <cellStyle name="Normal 3 2 3 16 2 7" xfId="19097"/>
    <cellStyle name="Normal 3 2 3 16 2 8" xfId="19098"/>
    <cellStyle name="Normal 3 2 3 16 2 9" xfId="19099"/>
    <cellStyle name="Normal 3 2 3 16 3" xfId="19100"/>
    <cellStyle name="Normal 3 2 3 16 4" xfId="19101"/>
    <cellStyle name="Normal 3 2 3 16 5" xfId="19102"/>
    <cellStyle name="Normal 3 2 3 16 6" xfId="19103"/>
    <cellStyle name="Normal 3 2 3 16 7" xfId="19104"/>
    <cellStyle name="Normal 3 2 3 16 8" xfId="19105"/>
    <cellStyle name="Normal 3 2 3 16 9" xfId="19106"/>
    <cellStyle name="Normal 3 2 3 17" xfId="19107"/>
    <cellStyle name="Normal 3 2 3 17 10" xfId="19108"/>
    <cellStyle name="Normal 3 2 3 17 11" xfId="19109"/>
    <cellStyle name="Normal 3 2 3 17 12" xfId="19110"/>
    <cellStyle name="Normal 3 2 3 17 2" xfId="19111"/>
    <cellStyle name="Normal 3 2 3 17 3" xfId="19112"/>
    <cellStyle name="Normal 3 2 3 17 4" xfId="19113"/>
    <cellStyle name="Normal 3 2 3 17 5" xfId="19114"/>
    <cellStyle name="Normal 3 2 3 17 6" xfId="19115"/>
    <cellStyle name="Normal 3 2 3 17 7" xfId="19116"/>
    <cellStyle name="Normal 3 2 3 17 8" xfId="19117"/>
    <cellStyle name="Normal 3 2 3 17 9" xfId="19118"/>
    <cellStyle name="Normal 3 2 3 18" xfId="19119"/>
    <cellStyle name="Normal 3 2 3 19" xfId="19120"/>
    <cellStyle name="Normal 3 2 3 2" xfId="19121"/>
    <cellStyle name="Normal 3 2 3 2 10" xfId="19122"/>
    <cellStyle name="Normal 3 2 3 2 10 10" xfId="19123"/>
    <cellStyle name="Normal 3 2 3 2 10 11" xfId="19124"/>
    <cellStyle name="Normal 3 2 3 2 10 12" xfId="19125"/>
    <cellStyle name="Normal 3 2 3 2 10 13" xfId="19126"/>
    <cellStyle name="Normal 3 2 3 2 10 14" xfId="19127"/>
    <cellStyle name="Normal 3 2 3 2 10 2" xfId="19128"/>
    <cellStyle name="Normal 3 2 3 2 10 2 10" xfId="19129"/>
    <cellStyle name="Normal 3 2 3 2 10 2 11" xfId="19130"/>
    <cellStyle name="Normal 3 2 3 2 10 2 12" xfId="19131"/>
    <cellStyle name="Normal 3 2 3 2 10 2 13" xfId="19132"/>
    <cellStyle name="Normal 3 2 3 2 10 2 2" xfId="19133"/>
    <cellStyle name="Normal 3 2 3 2 10 2 2 10" xfId="19134"/>
    <cellStyle name="Normal 3 2 3 2 10 2 2 11" xfId="19135"/>
    <cellStyle name="Normal 3 2 3 2 10 2 2 12" xfId="19136"/>
    <cellStyle name="Normal 3 2 3 2 10 2 2 2" xfId="19137"/>
    <cellStyle name="Normal 3 2 3 2 10 2 2 3" xfId="19138"/>
    <cellStyle name="Normal 3 2 3 2 10 2 2 4" xfId="19139"/>
    <cellStyle name="Normal 3 2 3 2 10 2 2 5" xfId="19140"/>
    <cellStyle name="Normal 3 2 3 2 10 2 2 6" xfId="19141"/>
    <cellStyle name="Normal 3 2 3 2 10 2 2 7" xfId="19142"/>
    <cellStyle name="Normal 3 2 3 2 10 2 2 8" xfId="19143"/>
    <cellStyle name="Normal 3 2 3 2 10 2 2 9" xfId="19144"/>
    <cellStyle name="Normal 3 2 3 2 10 2 3" xfId="19145"/>
    <cellStyle name="Normal 3 2 3 2 10 2 4" xfId="19146"/>
    <cellStyle name="Normal 3 2 3 2 10 2 5" xfId="19147"/>
    <cellStyle name="Normal 3 2 3 2 10 2 6" xfId="19148"/>
    <cellStyle name="Normal 3 2 3 2 10 2 7" xfId="19149"/>
    <cellStyle name="Normal 3 2 3 2 10 2 8" xfId="19150"/>
    <cellStyle name="Normal 3 2 3 2 10 2 9" xfId="19151"/>
    <cellStyle name="Normal 3 2 3 2 10 3" xfId="19152"/>
    <cellStyle name="Normal 3 2 3 2 10 3 10" xfId="19153"/>
    <cellStyle name="Normal 3 2 3 2 10 3 11" xfId="19154"/>
    <cellStyle name="Normal 3 2 3 2 10 3 12" xfId="19155"/>
    <cellStyle name="Normal 3 2 3 2 10 3 2" xfId="19156"/>
    <cellStyle name="Normal 3 2 3 2 10 3 3" xfId="19157"/>
    <cellStyle name="Normal 3 2 3 2 10 3 4" xfId="19158"/>
    <cellStyle name="Normal 3 2 3 2 10 3 5" xfId="19159"/>
    <cellStyle name="Normal 3 2 3 2 10 3 6" xfId="19160"/>
    <cellStyle name="Normal 3 2 3 2 10 3 7" xfId="19161"/>
    <cellStyle name="Normal 3 2 3 2 10 3 8" xfId="19162"/>
    <cellStyle name="Normal 3 2 3 2 10 3 9" xfId="19163"/>
    <cellStyle name="Normal 3 2 3 2 10 4" xfId="19164"/>
    <cellStyle name="Normal 3 2 3 2 10 5" xfId="19165"/>
    <cellStyle name="Normal 3 2 3 2 10 6" xfId="19166"/>
    <cellStyle name="Normal 3 2 3 2 10 7" xfId="19167"/>
    <cellStyle name="Normal 3 2 3 2 10 8" xfId="19168"/>
    <cellStyle name="Normal 3 2 3 2 10 9" xfId="19169"/>
    <cellStyle name="Normal 3 2 3 2 11" xfId="19170"/>
    <cellStyle name="Normal 3 2 3 2 11 10" xfId="19171"/>
    <cellStyle name="Normal 3 2 3 2 11 11" xfId="19172"/>
    <cellStyle name="Normal 3 2 3 2 11 12" xfId="19173"/>
    <cellStyle name="Normal 3 2 3 2 11 13" xfId="19174"/>
    <cellStyle name="Normal 3 2 3 2 11 14" xfId="19175"/>
    <cellStyle name="Normal 3 2 3 2 11 2" xfId="19176"/>
    <cellStyle name="Normal 3 2 3 2 11 2 10" xfId="19177"/>
    <cellStyle name="Normal 3 2 3 2 11 2 11" xfId="19178"/>
    <cellStyle name="Normal 3 2 3 2 11 2 12" xfId="19179"/>
    <cellStyle name="Normal 3 2 3 2 11 2 13" xfId="19180"/>
    <cellStyle name="Normal 3 2 3 2 11 2 2" xfId="19181"/>
    <cellStyle name="Normal 3 2 3 2 11 2 2 10" xfId="19182"/>
    <cellStyle name="Normal 3 2 3 2 11 2 2 11" xfId="19183"/>
    <cellStyle name="Normal 3 2 3 2 11 2 2 12" xfId="19184"/>
    <cellStyle name="Normal 3 2 3 2 11 2 2 2" xfId="19185"/>
    <cellStyle name="Normal 3 2 3 2 11 2 2 3" xfId="19186"/>
    <cellStyle name="Normal 3 2 3 2 11 2 2 4" xfId="19187"/>
    <cellStyle name="Normal 3 2 3 2 11 2 2 5" xfId="19188"/>
    <cellStyle name="Normal 3 2 3 2 11 2 2 6" xfId="19189"/>
    <cellStyle name="Normal 3 2 3 2 11 2 2 7" xfId="19190"/>
    <cellStyle name="Normal 3 2 3 2 11 2 2 8" xfId="19191"/>
    <cellStyle name="Normal 3 2 3 2 11 2 2 9" xfId="19192"/>
    <cellStyle name="Normal 3 2 3 2 11 2 3" xfId="19193"/>
    <cellStyle name="Normal 3 2 3 2 11 2 4" xfId="19194"/>
    <cellStyle name="Normal 3 2 3 2 11 2 5" xfId="19195"/>
    <cellStyle name="Normal 3 2 3 2 11 2 6" xfId="19196"/>
    <cellStyle name="Normal 3 2 3 2 11 2 7" xfId="19197"/>
    <cellStyle name="Normal 3 2 3 2 11 2 8" xfId="19198"/>
    <cellStyle name="Normal 3 2 3 2 11 2 9" xfId="19199"/>
    <cellStyle name="Normal 3 2 3 2 11 3" xfId="19200"/>
    <cellStyle name="Normal 3 2 3 2 11 3 10" xfId="19201"/>
    <cellStyle name="Normal 3 2 3 2 11 3 11" xfId="19202"/>
    <cellStyle name="Normal 3 2 3 2 11 3 12" xfId="19203"/>
    <cellStyle name="Normal 3 2 3 2 11 3 2" xfId="19204"/>
    <cellStyle name="Normal 3 2 3 2 11 3 3" xfId="19205"/>
    <cellStyle name="Normal 3 2 3 2 11 3 4" xfId="19206"/>
    <cellStyle name="Normal 3 2 3 2 11 3 5" xfId="19207"/>
    <cellStyle name="Normal 3 2 3 2 11 3 6" xfId="19208"/>
    <cellStyle name="Normal 3 2 3 2 11 3 7" xfId="19209"/>
    <cellStyle name="Normal 3 2 3 2 11 3 8" xfId="19210"/>
    <cellStyle name="Normal 3 2 3 2 11 3 9" xfId="19211"/>
    <cellStyle name="Normal 3 2 3 2 11 4" xfId="19212"/>
    <cellStyle name="Normal 3 2 3 2 11 5" xfId="19213"/>
    <cellStyle name="Normal 3 2 3 2 11 6" xfId="19214"/>
    <cellStyle name="Normal 3 2 3 2 11 7" xfId="19215"/>
    <cellStyle name="Normal 3 2 3 2 11 8" xfId="19216"/>
    <cellStyle name="Normal 3 2 3 2 11 9" xfId="19217"/>
    <cellStyle name="Normal 3 2 3 2 12" xfId="19218"/>
    <cellStyle name="Normal 3 2 3 2 12 10" xfId="19219"/>
    <cellStyle name="Normal 3 2 3 2 12 11" xfId="19220"/>
    <cellStyle name="Normal 3 2 3 2 12 12" xfId="19221"/>
    <cellStyle name="Normal 3 2 3 2 12 13" xfId="19222"/>
    <cellStyle name="Normal 3 2 3 2 12 14" xfId="19223"/>
    <cellStyle name="Normal 3 2 3 2 12 2" xfId="19224"/>
    <cellStyle name="Normal 3 2 3 2 12 2 10" xfId="19225"/>
    <cellStyle name="Normal 3 2 3 2 12 2 11" xfId="19226"/>
    <cellStyle name="Normal 3 2 3 2 12 2 12" xfId="19227"/>
    <cellStyle name="Normal 3 2 3 2 12 2 13" xfId="19228"/>
    <cellStyle name="Normal 3 2 3 2 12 2 2" xfId="19229"/>
    <cellStyle name="Normal 3 2 3 2 12 2 2 10" xfId="19230"/>
    <cellStyle name="Normal 3 2 3 2 12 2 2 11" xfId="19231"/>
    <cellStyle name="Normal 3 2 3 2 12 2 2 12" xfId="19232"/>
    <cellStyle name="Normal 3 2 3 2 12 2 2 2" xfId="19233"/>
    <cellStyle name="Normal 3 2 3 2 12 2 2 3" xfId="19234"/>
    <cellStyle name="Normal 3 2 3 2 12 2 2 4" xfId="19235"/>
    <cellStyle name="Normal 3 2 3 2 12 2 2 5" xfId="19236"/>
    <cellStyle name="Normal 3 2 3 2 12 2 2 6" xfId="19237"/>
    <cellStyle name="Normal 3 2 3 2 12 2 2 7" xfId="19238"/>
    <cellStyle name="Normal 3 2 3 2 12 2 2 8" xfId="19239"/>
    <cellStyle name="Normal 3 2 3 2 12 2 2 9" xfId="19240"/>
    <cellStyle name="Normal 3 2 3 2 12 2 3" xfId="19241"/>
    <cellStyle name="Normal 3 2 3 2 12 2 4" xfId="19242"/>
    <cellStyle name="Normal 3 2 3 2 12 2 5" xfId="19243"/>
    <cellStyle name="Normal 3 2 3 2 12 2 6" xfId="19244"/>
    <cellStyle name="Normal 3 2 3 2 12 2 7" xfId="19245"/>
    <cellStyle name="Normal 3 2 3 2 12 2 8" xfId="19246"/>
    <cellStyle name="Normal 3 2 3 2 12 2 9" xfId="19247"/>
    <cellStyle name="Normal 3 2 3 2 12 3" xfId="19248"/>
    <cellStyle name="Normal 3 2 3 2 12 3 10" xfId="19249"/>
    <cellStyle name="Normal 3 2 3 2 12 3 11" xfId="19250"/>
    <cellStyle name="Normal 3 2 3 2 12 3 12" xfId="19251"/>
    <cellStyle name="Normal 3 2 3 2 12 3 2" xfId="19252"/>
    <cellStyle name="Normal 3 2 3 2 12 3 3" xfId="19253"/>
    <cellStyle name="Normal 3 2 3 2 12 3 4" xfId="19254"/>
    <cellStyle name="Normal 3 2 3 2 12 3 5" xfId="19255"/>
    <cellStyle name="Normal 3 2 3 2 12 3 6" xfId="19256"/>
    <cellStyle name="Normal 3 2 3 2 12 3 7" xfId="19257"/>
    <cellStyle name="Normal 3 2 3 2 12 3 8" xfId="19258"/>
    <cellStyle name="Normal 3 2 3 2 12 3 9" xfId="19259"/>
    <cellStyle name="Normal 3 2 3 2 12 4" xfId="19260"/>
    <cellStyle name="Normal 3 2 3 2 12 5" xfId="19261"/>
    <cellStyle name="Normal 3 2 3 2 12 6" xfId="19262"/>
    <cellStyle name="Normal 3 2 3 2 12 7" xfId="19263"/>
    <cellStyle name="Normal 3 2 3 2 12 8" xfId="19264"/>
    <cellStyle name="Normal 3 2 3 2 12 9" xfId="19265"/>
    <cellStyle name="Normal 3 2 3 2 13" xfId="19266"/>
    <cellStyle name="Normal 3 2 3 2 13 10" xfId="19267"/>
    <cellStyle name="Normal 3 2 3 2 13 11" xfId="19268"/>
    <cellStyle name="Normal 3 2 3 2 13 12" xfId="19269"/>
    <cellStyle name="Normal 3 2 3 2 13 13" xfId="19270"/>
    <cellStyle name="Normal 3 2 3 2 13 2" xfId="19271"/>
    <cellStyle name="Normal 3 2 3 2 13 2 10" xfId="19272"/>
    <cellStyle name="Normal 3 2 3 2 13 2 11" xfId="19273"/>
    <cellStyle name="Normal 3 2 3 2 13 2 12" xfId="19274"/>
    <cellStyle name="Normal 3 2 3 2 13 2 2" xfId="19275"/>
    <cellStyle name="Normal 3 2 3 2 13 2 3" xfId="19276"/>
    <cellStyle name="Normal 3 2 3 2 13 2 4" xfId="19277"/>
    <cellStyle name="Normal 3 2 3 2 13 2 5" xfId="19278"/>
    <cellStyle name="Normal 3 2 3 2 13 2 6" xfId="19279"/>
    <cellStyle name="Normal 3 2 3 2 13 2 7" xfId="19280"/>
    <cellStyle name="Normal 3 2 3 2 13 2 8" xfId="19281"/>
    <cellStyle name="Normal 3 2 3 2 13 2 9" xfId="19282"/>
    <cellStyle name="Normal 3 2 3 2 13 3" xfId="19283"/>
    <cellStyle name="Normal 3 2 3 2 13 4" xfId="19284"/>
    <cellStyle name="Normal 3 2 3 2 13 5" xfId="19285"/>
    <cellStyle name="Normal 3 2 3 2 13 6" xfId="19286"/>
    <cellStyle name="Normal 3 2 3 2 13 7" xfId="19287"/>
    <cellStyle name="Normal 3 2 3 2 13 8" xfId="19288"/>
    <cellStyle name="Normal 3 2 3 2 13 9" xfId="19289"/>
    <cellStyle name="Normal 3 2 3 2 14" xfId="19290"/>
    <cellStyle name="Normal 3 2 3 2 14 10" xfId="19291"/>
    <cellStyle name="Normal 3 2 3 2 14 11" xfId="19292"/>
    <cellStyle name="Normal 3 2 3 2 14 12" xfId="19293"/>
    <cellStyle name="Normal 3 2 3 2 14 13" xfId="19294"/>
    <cellStyle name="Normal 3 2 3 2 14 2" xfId="19295"/>
    <cellStyle name="Normal 3 2 3 2 14 2 10" xfId="19296"/>
    <cellStyle name="Normal 3 2 3 2 14 2 11" xfId="19297"/>
    <cellStyle name="Normal 3 2 3 2 14 2 12" xfId="19298"/>
    <cellStyle name="Normal 3 2 3 2 14 2 2" xfId="19299"/>
    <cellStyle name="Normal 3 2 3 2 14 2 3" xfId="19300"/>
    <cellStyle name="Normal 3 2 3 2 14 2 4" xfId="19301"/>
    <cellStyle name="Normal 3 2 3 2 14 2 5" xfId="19302"/>
    <cellStyle name="Normal 3 2 3 2 14 2 6" xfId="19303"/>
    <cellStyle name="Normal 3 2 3 2 14 2 7" xfId="19304"/>
    <cellStyle name="Normal 3 2 3 2 14 2 8" xfId="19305"/>
    <cellStyle name="Normal 3 2 3 2 14 2 9" xfId="19306"/>
    <cellStyle name="Normal 3 2 3 2 14 3" xfId="19307"/>
    <cellStyle name="Normal 3 2 3 2 14 4" xfId="19308"/>
    <cellStyle name="Normal 3 2 3 2 14 5" xfId="19309"/>
    <cellStyle name="Normal 3 2 3 2 14 6" xfId="19310"/>
    <cellStyle name="Normal 3 2 3 2 14 7" xfId="19311"/>
    <cellStyle name="Normal 3 2 3 2 14 8" xfId="19312"/>
    <cellStyle name="Normal 3 2 3 2 14 9" xfId="19313"/>
    <cellStyle name="Normal 3 2 3 2 15" xfId="19314"/>
    <cellStyle name="Normal 3 2 3 2 15 10" xfId="19315"/>
    <cellStyle name="Normal 3 2 3 2 15 11" xfId="19316"/>
    <cellStyle name="Normal 3 2 3 2 15 12" xfId="19317"/>
    <cellStyle name="Normal 3 2 3 2 15 2" xfId="19318"/>
    <cellStyle name="Normal 3 2 3 2 15 3" xfId="19319"/>
    <cellStyle name="Normal 3 2 3 2 15 4" xfId="19320"/>
    <cellStyle name="Normal 3 2 3 2 15 5" xfId="19321"/>
    <cellStyle name="Normal 3 2 3 2 15 6" xfId="19322"/>
    <cellStyle name="Normal 3 2 3 2 15 7" xfId="19323"/>
    <cellStyle name="Normal 3 2 3 2 15 8" xfId="19324"/>
    <cellStyle name="Normal 3 2 3 2 15 9" xfId="19325"/>
    <cellStyle name="Normal 3 2 3 2 16" xfId="19326"/>
    <cellStyle name="Normal 3 2 3 2 17" xfId="19327"/>
    <cellStyle name="Normal 3 2 3 2 18" xfId="19328"/>
    <cellStyle name="Normal 3 2 3 2 19" xfId="19329"/>
    <cellStyle name="Normal 3 2 3 2 2" xfId="19330"/>
    <cellStyle name="Normal 3 2 3 2 2 10" xfId="19331"/>
    <cellStyle name="Normal 3 2 3 2 2 10 10" xfId="19332"/>
    <cellStyle name="Normal 3 2 3 2 2 10 11" xfId="19333"/>
    <cellStyle name="Normal 3 2 3 2 2 10 12" xfId="19334"/>
    <cellStyle name="Normal 3 2 3 2 2 10 13" xfId="19335"/>
    <cellStyle name="Normal 3 2 3 2 2 10 2" xfId="19336"/>
    <cellStyle name="Normal 3 2 3 2 2 10 2 10" xfId="19337"/>
    <cellStyle name="Normal 3 2 3 2 2 10 2 11" xfId="19338"/>
    <cellStyle name="Normal 3 2 3 2 2 10 2 12" xfId="19339"/>
    <cellStyle name="Normal 3 2 3 2 2 10 2 2" xfId="19340"/>
    <cellStyle name="Normal 3 2 3 2 2 10 2 3" xfId="19341"/>
    <cellStyle name="Normal 3 2 3 2 2 10 2 4" xfId="19342"/>
    <cellStyle name="Normal 3 2 3 2 2 10 2 5" xfId="19343"/>
    <cellStyle name="Normal 3 2 3 2 2 10 2 6" xfId="19344"/>
    <cellStyle name="Normal 3 2 3 2 2 10 2 7" xfId="19345"/>
    <cellStyle name="Normal 3 2 3 2 2 10 2 8" xfId="19346"/>
    <cellStyle name="Normal 3 2 3 2 2 10 2 9" xfId="19347"/>
    <cellStyle name="Normal 3 2 3 2 2 10 3" xfId="19348"/>
    <cellStyle name="Normal 3 2 3 2 2 10 4" xfId="19349"/>
    <cellStyle name="Normal 3 2 3 2 2 10 5" xfId="19350"/>
    <cellStyle name="Normal 3 2 3 2 2 10 6" xfId="19351"/>
    <cellStyle name="Normal 3 2 3 2 2 10 7" xfId="19352"/>
    <cellStyle name="Normal 3 2 3 2 2 10 8" xfId="19353"/>
    <cellStyle name="Normal 3 2 3 2 2 10 9" xfId="19354"/>
    <cellStyle name="Normal 3 2 3 2 2 11" xfId="19355"/>
    <cellStyle name="Normal 3 2 3 2 2 11 10" xfId="19356"/>
    <cellStyle name="Normal 3 2 3 2 2 11 11" xfId="19357"/>
    <cellStyle name="Normal 3 2 3 2 2 11 12" xfId="19358"/>
    <cellStyle name="Normal 3 2 3 2 2 11 13" xfId="19359"/>
    <cellStyle name="Normal 3 2 3 2 2 11 2" xfId="19360"/>
    <cellStyle name="Normal 3 2 3 2 2 11 2 10" xfId="19361"/>
    <cellStyle name="Normal 3 2 3 2 2 11 2 11" xfId="19362"/>
    <cellStyle name="Normal 3 2 3 2 2 11 2 12" xfId="19363"/>
    <cellStyle name="Normal 3 2 3 2 2 11 2 2" xfId="19364"/>
    <cellStyle name="Normal 3 2 3 2 2 11 2 3" xfId="19365"/>
    <cellStyle name="Normal 3 2 3 2 2 11 2 4" xfId="19366"/>
    <cellStyle name="Normal 3 2 3 2 2 11 2 5" xfId="19367"/>
    <cellStyle name="Normal 3 2 3 2 2 11 2 6" xfId="19368"/>
    <cellStyle name="Normal 3 2 3 2 2 11 2 7" xfId="19369"/>
    <cellStyle name="Normal 3 2 3 2 2 11 2 8" xfId="19370"/>
    <cellStyle name="Normal 3 2 3 2 2 11 2 9" xfId="19371"/>
    <cellStyle name="Normal 3 2 3 2 2 11 3" xfId="19372"/>
    <cellStyle name="Normal 3 2 3 2 2 11 4" xfId="19373"/>
    <cellStyle name="Normal 3 2 3 2 2 11 5" xfId="19374"/>
    <cellStyle name="Normal 3 2 3 2 2 11 6" xfId="19375"/>
    <cellStyle name="Normal 3 2 3 2 2 11 7" xfId="19376"/>
    <cellStyle name="Normal 3 2 3 2 2 11 8" xfId="19377"/>
    <cellStyle name="Normal 3 2 3 2 2 11 9" xfId="19378"/>
    <cellStyle name="Normal 3 2 3 2 2 12" xfId="19379"/>
    <cellStyle name="Normal 3 2 3 2 2 12 10" xfId="19380"/>
    <cellStyle name="Normal 3 2 3 2 2 12 11" xfId="19381"/>
    <cellStyle name="Normal 3 2 3 2 2 12 12" xfId="19382"/>
    <cellStyle name="Normal 3 2 3 2 2 12 2" xfId="19383"/>
    <cellStyle name="Normal 3 2 3 2 2 12 3" xfId="19384"/>
    <cellStyle name="Normal 3 2 3 2 2 12 4" xfId="19385"/>
    <cellStyle name="Normal 3 2 3 2 2 12 5" xfId="19386"/>
    <cellStyle name="Normal 3 2 3 2 2 12 6" xfId="19387"/>
    <cellStyle name="Normal 3 2 3 2 2 12 7" xfId="19388"/>
    <cellStyle name="Normal 3 2 3 2 2 12 8" xfId="19389"/>
    <cellStyle name="Normal 3 2 3 2 2 12 9" xfId="19390"/>
    <cellStyle name="Normal 3 2 3 2 2 13" xfId="19391"/>
    <cellStyle name="Normal 3 2 3 2 2 14" xfId="19392"/>
    <cellStyle name="Normal 3 2 3 2 2 15" xfId="19393"/>
    <cellStyle name="Normal 3 2 3 2 2 16" xfId="19394"/>
    <cellStyle name="Normal 3 2 3 2 2 17" xfId="19395"/>
    <cellStyle name="Normal 3 2 3 2 2 18" xfId="19396"/>
    <cellStyle name="Normal 3 2 3 2 2 19" xfId="19397"/>
    <cellStyle name="Normal 3 2 3 2 2 2" xfId="19398"/>
    <cellStyle name="Normal 3 2 3 2 2 2 10" xfId="19399"/>
    <cellStyle name="Normal 3 2 3 2 2 2 11" xfId="19400"/>
    <cellStyle name="Normal 3 2 3 2 2 2 12" xfId="19401"/>
    <cellStyle name="Normal 3 2 3 2 2 2 13" xfId="19402"/>
    <cellStyle name="Normal 3 2 3 2 2 2 14" xfId="19403"/>
    <cellStyle name="Normal 3 2 3 2 2 2 15" xfId="19404"/>
    <cellStyle name="Normal 3 2 3 2 2 2 16" xfId="19405"/>
    <cellStyle name="Normal 3 2 3 2 2 2 17" xfId="19406"/>
    <cellStyle name="Normal 3 2 3 2 2 2 2" xfId="19407"/>
    <cellStyle name="Normal 3 2 3 2 2 2 2 10" xfId="19408"/>
    <cellStyle name="Normal 3 2 3 2 2 2 2 11" xfId="19409"/>
    <cellStyle name="Normal 3 2 3 2 2 2 2 12" xfId="19410"/>
    <cellStyle name="Normal 3 2 3 2 2 2 2 13" xfId="19411"/>
    <cellStyle name="Normal 3 2 3 2 2 2 2 14" xfId="19412"/>
    <cellStyle name="Normal 3 2 3 2 2 2 2 2" xfId="19413"/>
    <cellStyle name="Normal 3 2 3 2 2 2 2 2 10" xfId="19414"/>
    <cellStyle name="Normal 3 2 3 2 2 2 2 2 11" xfId="19415"/>
    <cellStyle name="Normal 3 2 3 2 2 2 2 2 12" xfId="19416"/>
    <cellStyle name="Normal 3 2 3 2 2 2 2 2 13" xfId="19417"/>
    <cellStyle name="Normal 3 2 3 2 2 2 2 2 2" xfId="19418"/>
    <cellStyle name="Normal 3 2 3 2 2 2 2 2 2 10" xfId="19419"/>
    <cellStyle name="Normal 3 2 3 2 2 2 2 2 2 11" xfId="19420"/>
    <cellStyle name="Normal 3 2 3 2 2 2 2 2 2 12" xfId="19421"/>
    <cellStyle name="Normal 3 2 3 2 2 2 2 2 2 2" xfId="19422"/>
    <cellStyle name="Normal 3 2 3 2 2 2 2 2 2 3" xfId="19423"/>
    <cellStyle name="Normal 3 2 3 2 2 2 2 2 2 4" xfId="19424"/>
    <cellStyle name="Normal 3 2 3 2 2 2 2 2 2 5" xfId="19425"/>
    <cellStyle name="Normal 3 2 3 2 2 2 2 2 2 6" xfId="19426"/>
    <cellStyle name="Normal 3 2 3 2 2 2 2 2 2 7" xfId="19427"/>
    <cellStyle name="Normal 3 2 3 2 2 2 2 2 2 8" xfId="19428"/>
    <cellStyle name="Normal 3 2 3 2 2 2 2 2 2 9" xfId="19429"/>
    <cellStyle name="Normal 3 2 3 2 2 2 2 2 3" xfId="19430"/>
    <cellStyle name="Normal 3 2 3 2 2 2 2 2 4" xfId="19431"/>
    <cellStyle name="Normal 3 2 3 2 2 2 2 2 5" xfId="19432"/>
    <cellStyle name="Normal 3 2 3 2 2 2 2 2 6" xfId="19433"/>
    <cellStyle name="Normal 3 2 3 2 2 2 2 2 7" xfId="19434"/>
    <cellStyle name="Normal 3 2 3 2 2 2 2 2 8" xfId="19435"/>
    <cellStyle name="Normal 3 2 3 2 2 2 2 2 9" xfId="19436"/>
    <cellStyle name="Normal 3 2 3 2 2 2 2 3" xfId="19437"/>
    <cellStyle name="Normal 3 2 3 2 2 2 2 3 10" xfId="19438"/>
    <cellStyle name="Normal 3 2 3 2 2 2 2 3 11" xfId="19439"/>
    <cellStyle name="Normal 3 2 3 2 2 2 2 3 12" xfId="19440"/>
    <cellStyle name="Normal 3 2 3 2 2 2 2 3 2" xfId="19441"/>
    <cellStyle name="Normal 3 2 3 2 2 2 2 3 3" xfId="19442"/>
    <cellStyle name="Normal 3 2 3 2 2 2 2 3 4" xfId="19443"/>
    <cellStyle name="Normal 3 2 3 2 2 2 2 3 5" xfId="19444"/>
    <cellStyle name="Normal 3 2 3 2 2 2 2 3 6" xfId="19445"/>
    <cellStyle name="Normal 3 2 3 2 2 2 2 3 7" xfId="19446"/>
    <cellStyle name="Normal 3 2 3 2 2 2 2 3 8" xfId="19447"/>
    <cellStyle name="Normal 3 2 3 2 2 2 2 3 9" xfId="19448"/>
    <cellStyle name="Normal 3 2 3 2 2 2 2 4" xfId="19449"/>
    <cellStyle name="Normal 3 2 3 2 2 2 2 5" xfId="19450"/>
    <cellStyle name="Normal 3 2 3 2 2 2 2 6" xfId="19451"/>
    <cellStyle name="Normal 3 2 3 2 2 2 2 7" xfId="19452"/>
    <cellStyle name="Normal 3 2 3 2 2 2 2 8" xfId="19453"/>
    <cellStyle name="Normal 3 2 3 2 2 2 2 9" xfId="19454"/>
    <cellStyle name="Normal 3 2 3 2 2 2 3" xfId="19455"/>
    <cellStyle name="Normal 3 2 3 2 2 2 3 10" xfId="19456"/>
    <cellStyle name="Normal 3 2 3 2 2 2 3 11" xfId="19457"/>
    <cellStyle name="Normal 3 2 3 2 2 2 3 12" xfId="19458"/>
    <cellStyle name="Normal 3 2 3 2 2 2 3 13" xfId="19459"/>
    <cellStyle name="Normal 3 2 3 2 2 2 3 14" xfId="19460"/>
    <cellStyle name="Normal 3 2 3 2 2 2 3 2" xfId="19461"/>
    <cellStyle name="Normal 3 2 3 2 2 2 3 2 10" xfId="19462"/>
    <cellStyle name="Normal 3 2 3 2 2 2 3 2 11" xfId="19463"/>
    <cellStyle name="Normal 3 2 3 2 2 2 3 2 12" xfId="19464"/>
    <cellStyle name="Normal 3 2 3 2 2 2 3 2 13" xfId="19465"/>
    <cellStyle name="Normal 3 2 3 2 2 2 3 2 2" xfId="19466"/>
    <cellStyle name="Normal 3 2 3 2 2 2 3 2 2 10" xfId="19467"/>
    <cellStyle name="Normal 3 2 3 2 2 2 3 2 2 11" xfId="19468"/>
    <cellStyle name="Normal 3 2 3 2 2 2 3 2 2 12" xfId="19469"/>
    <cellStyle name="Normal 3 2 3 2 2 2 3 2 2 2" xfId="19470"/>
    <cellStyle name="Normal 3 2 3 2 2 2 3 2 2 3" xfId="19471"/>
    <cellStyle name="Normal 3 2 3 2 2 2 3 2 2 4" xfId="19472"/>
    <cellStyle name="Normal 3 2 3 2 2 2 3 2 2 5" xfId="19473"/>
    <cellStyle name="Normal 3 2 3 2 2 2 3 2 2 6" xfId="19474"/>
    <cellStyle name="Normal 3 2 3 2 2 2 3 2 2 7" xfId="19475"/>
    <cellStyle name="Normal 3 2 3 2 2 2 3 2 2 8" xfId="19476"/>
    <cellStyle name="Normal 3 2 3 2 2 2 3 2 2 9" xfId="19477"/>
    <cellStyle name="Normal 3 2 3 2 2 2 3 2 3" xfId="19478"/>
    <cellStyle name="Normal 3 2 3 2 2 2 3 2 4" xfId="19479"/>
    <cellStyle name="Normal 3 2 3 2 2 2 3 2 5" xfId="19480"/>
    <cellStyle name="Normal 3 2 3 2 2 2 3 2 6" xfId="19481"/>
    <cellStyle name="Normal 3 2 3 2 2 2 3 2 7" xfId="19482"/>
    <cellStyle name="Normal 3 2 3 2 2 2 3 2 8" xfId="19483"/>
    <cellStyle name="Normal 3 2 3 2 2 2 3 2 9" xfId="19484"/>
    <cellStyle name="Normal 3 2 3 2 2 2 3 3" xfId="19485"/>
    <cellStyle name="Normal 3 2 3 2 2 2 3 3 10" xfId="19486"/>
    <cellStyle name="Normal 3 2 3 2 2 2 3 3 11" xfId="19487"/>
    <cellStyle name="Normal 3 2 3 2 2 2 3 3 12" xfId="19488"/>
    <cellStyle name="Normal 3 2 3 2 2 2 3 3 2" xfId="19489"/>
    <cellStyle name="Normal 3 2 3 2 2 2 3 3 3" xfId="19490"/>
    <cellStyle name="Normal 3 2 3 2 2 2 3 3 4" xfId="19491"/>
    <cellStyle name="Normal 3 2 3 2 2 2 3 3 5" xfId="19492"/>
    <cellStyle name="Normal 3 2 3 2 2 2 3 3 6" xfId="19493"/>
    <cellStyle name="Normal 3 2 3 2 2 2 3 3 7" xfId="19494"/>
    <cellStyle name="Normal 3 2 3 2 2 2 3 3 8" xfId="19495"/>
    <cellStyle name="Normal 3 2 3 2 2 2 3 3 9" xfId="19496"/>
    <cellStyle name="Normal 3 2 3 2 2 2 3 4" xfId="19497"/>
    <cellStyle name="Normal 3 2 3 2 2 2 3 5" xfId="19498"/>
    <cellStyle name="Normal 3 2 3 2 2 2 3 6" xfId="19499"/>
    <cellStyle name="Normal 3 2 3 2 2 2 3 7" xfId="19500"/>
    <cellStyle name="Normal 3 2 3 2 2 2 3 8" xfId="19501"/>
    <cellStyle name="Normal 3 2 3 2 2 2 3 9" xfId="19502"/>
    <cellStyle name="Normal 3 2 3 2 2 2 4" xfId="19503"/>
    <cellStyle name="Normal 3 2 3 2 2 2 4 10" xfId="19504"/>
    <cellStyle name="Normal 3 2 3 2 2 2 4 11" xfId="19505"/>
    <cellStyle name="Normal 3 2 3 2 2 2 4 12" xfId="19506"/>
    <cellStyle name="Normal 3 2 3 2 2 2 4 13" xfId="19507"/>
    <cellStyle name="Normal 3 2 3 2 2 2 4 2" xfId="19508"/>
    <cellStyle name="Normal 3 2 3 2 2 2 4 2 10" xfId="19509"/>
    <cellStyle name="Normal 3 2 3 2 2 2 4 2 11" xfId="19510"/>
    <cellStyle name="Normal 3 2 3 2 2 2 4 2 12" xfId="19511"/>
    <cellStyle name="Normal 3 2 3 2 2 2 4 2 2" xfId="19512"/>
    <cellStyle name="Normal 3 2 3 2 2 2 4 2 3" xfId="19513"/>
    <cellStyle name="Normal 3 2 3 2 2 2 4 2 4" xfId="19514"/>
    <cellStyle name="Normal 3 2 3 2 2 2 4 2 5" xfId="19515"/>
    <cellStyle name="Normal 3 2 3 2 2 2 4 2 6" xfId="19516"/>
    <cellStyle name="Normal 3 2 3 2 2 2 4 2 7" xfId="19517"/>
    <cellStyle name="Normal 3 2 3 2 2 2 4 2 8" xfId="19518"/>
    <cellStyle name="Normal 3 2 3 2 2 2 4 2 9" xfId="19519"/>
    <cellStyle name="Normal 3 2 3 2 2 2 4 3" xfId="19520"/>
    <cellStyle name="Normal 3 2 3 2 2 2 4 4" xfId="19521"/>
    <cellStyle name="Normal 3 2 3 2 2 2 4 5" xfId="19522"/>
    <cellStyle name="Normal 3 2 3 2 2 2 4 6" xfId="19523"/>
    <cellStyle name="Normal 3 2 3 2 2 2 4 7" xfId="19524"/>
    <cellStyle name="Normal 3 2 3 2 2 2 4 8" xfId="19525"/>
    <cellStyle name="Normal 3 2 3 2 2 2 4 9" xfId="19526"/>
    <cellStyle name="Normal 3 2 3 2 2 2 5" xfId="19527"/>
    <cellStyle name="Normal 3 2 3 2 2 2 5 10" xfId="19528"/>
    <cellStyle name="Normal 3 2 3 2 2 2 5 11" xfId="19529"/>
    <cellStyle name="Normal 3 2 3 2 2 2 5 12" xfId="19530"/>
    <cellStyle name="Normal 3 2 3 2 2 2 5 13" xfId="19531"/>
    <cellStyle name="Normal 3 2 3 2 2 2 5 2" xfId="19532"/>
    <cellStyle name="Normal 3 2 3 2 2 2 5 2 10" xfId="19533"/>
    <cellStyle name="Normal 3 2 3 2 2 2 5 2 11" xfId="19534"/>
    <cellStyle name="Normal 3 2 3 2 2 2 5 2 12" xfId="19535"/>
    <cellStyle name="Normal 3 2 3 2 2 2 5 2 2" xfId="19536"/>
    <cellStyle name="Normal 3 2 3 2 2 2 5 2 3" xfId="19537"/>
    <cellStyle name="Normal 3 2 3 2 2 2 5 2 4" xfId="19538"/>
    <cellStyle name="Normal 3 2 3 2 2 2 5 2 5" xfId="19539"/>
    <cellStyle name="Normal 3 2 3 2 2 2 5 2 6" xfId="19540"/>
    <cellStyle name="Normal 3 2 3 2 2 2 5 2 7" xfId="19541"/>
    <cellStyle name="Normal 3 2 3 2 2 2 5 2 8" xfId="19542"/>
    <cellStyle name="Normal 3 2 3 2 2 2 5 2 9" xfId="19543"/>
    <cellStyle name="Normal 3 2 3 2 2 2 5 3" xfId="19544"/>
    <cellStyle name="Normal 3 2 3 2 2 2 5 4" xfId="19545"/>
    <cellStyle name="Normal 3 2 3 2 2 2 5 5" xfId="19546"/>
    <cellStyle name="Normal 3 2 3 2 2 2 5 6" xfId="19547"/>
    <cellStyle name="Normal 3 2 3 2 2 2 5 7" xfId="19548"/>
    <cellStyle name="Normal 3 2 3 2 2 2 5 8" xfId="19549"/>
    <cellStyle name="Normal 3 2 3 2 2 2 5 9" xfId="19550"/>
    <cellStyle name="Normal 3 2 3 2 2 2 6" xfId="19551"/>
    <cellStyle name="Normal 3 2 3 2 2 2 6 10" xfId="19552"/>
    <cellStyle name="Normal 3 2 3 2 2 2 6 11" xfId="19553"/>
    <cellStyle name="Normal 3 2 3 2 2 2 6 12" xfId="19554"/>
    <cellStyle name="Normal 3 2 3 2 2 2 6 2" xfId="19555"/>
    <cellStyle name="Normal 3 2 3 2 2 2 6 3" xfId="19556"/>
    <cellStyle name="Normal 3 2 3 2 2 2 6 4" xfId="19557"/>
    <cellStyle name="Normal 3 2 3 2 2 2 6 5" xfId="19558"/>
    <cellStyle name="Normal 3 2 3 2 2 2 6 6" xfId="19559"/>
    <cellStyle name="Normal 3 2 3 2 2 2 6 7" xfId="19560"/>
    <cellStyle name="Normal 3 2 3 2 2 2 6 8" xfId="19561"/>
    <cellStyle name="Normal 3 2 3 2 2 2 6 9" xfId="19562"/>
    <cellStyle name="Normal 3 2 3 2 2 2 7" xfId="19563"/>
    <cellStyle name="Normal 3 2 3 2 2 2 8" xfId="19564"/>
    <cellStyle name="Normal 3 2 3 2 2 2 9" xfId="19565"/>
    <cellStyle name="Normal 3 2 3 2 2 20" xfId="19566"/>
    <cellStyle name="Normal 3 2 3 2 2 21" xfId="19567"/>
    <cellStyle name="Normal 3 2 3 2 2 22" xfId="19568"/>
    <cellStyle name="Normal 3 2 3 2 2 23" xfId="19569"/>
    <cellStyle name="Normal 3 2 3 2 2 24" xfId="19570"/>
    <cellStyle name="Normal 3 2 3 2 2 3" xfId="19571"/>
    <cellStyle name="Normal 3 2 3 2 2 3 10" xfId="19572"/>
    <cellStyle name="Normal 3 2 3 2 2 3 11" xfId="19573"/>
    <cellStyle name="Normal 3 2 3 2 2 3 12" xfId="19574"/>
    <cellStyle name="Normal 3 2 3 2 2 3 13" xfId="19575"/>
    <cellStyle name="Normal 3 2 3 2 2 3 14" xfId="19576"/>
    <cellStyle name="Normal 3 2 3 2 2 3 2" xfId="19577"/>
    <cellStyle name="Normal 3 2 3 2 2 3 2 10" xfId="19578"/>
    <cellStyle name="Normal 3 2 3 2 2 3 2 11" xfId="19579"/>
    <cellStyle name="Normal 3 2 3 2 2 3 2 12" xfId="19580"/>
    <cellStyle name="Normal 3 2 3 2 2 3 2 13" xfId="19581"/>
    <cellStyle name="Normal 3 2 3 2 2 3 2 2" xfId="19582"/>
    <cellStyle name="Normal 3 2 3 2 2 3 2 2 10" xfId="19583"/>
    <cellStyle name="Normal 3 2 3 2 2 3 2 2 11" xfId="19584"/>
    <cellStyle name="Normal 3 2 3 2 2 3 2 2 12" xfId="19585"/>
    <cellStyle name="Normal 3 2 3 2 2 3 2 2 2" xfId="19586"/>
    <cellStyle name="Normal 3 2 3 2 2 3 2 2 3" xfId="19587"/>
    <cellStyle name="Normal 3 2 3 2 2 3 2 2 4" xfId="19588"/>
    <cellStyle name="Normal 3 2 3 2 2 3 2 2 5" xfId="19589"/>
    <cellStyle name="Normal 3 2 3 2 2 3 2 2 6" xfId="19590"/>
    <cellStyle name="Normal 3 2 3 2 2 3 2 2 7" xfId="19591"/>
    <cellStyle name="Normal 3 2 3 2 2 3 2 2 8" xfId="19592"/>
    <cellStyle name="Normal 3 2 3 2 2 3 2 2 9" xfId="19593"/>
    <cellStyle name="Normal 3 2 3 2 2 3 2 3" xfId="19594"/>
    <cellStyle name="Normal 3 2 3 2 2 3 2 4" xfId="19595"/>
    <cellStyle name="Normal 3 2 3 2 2 3 2 5" xfId="19596"/>
    <cellStyle name="Normal 3 2 3 2 2 3 2 6" xfId="19597"/>
    <cellStyle name="Normal 3 2 3 2 2 3 2 7" xfId="19598"/>
    <cellStyle name="Normal 3 2 3 2 2 3 2 8" xfId="19599"/>
    <cellStyle name="Normal 3 2 3 2 2 3 2 9" xfId="19600"/>
    <cellStyle name="Normal 3 2 3 2 2 3 3" xfId="19601"/>
    <cellStyle name="Normal 3 2 3 2 2 3 3 10" xfId="19602"/>
    <cellStyle name="Normal 3 2 3 2 2 3 3 11" xfId="19603"/>
    <cellStyle name="Normal 3 2 3 2 2 3 3 12" xfId="19604"/>
    <cellStyle name="Normal 3 2 3 2 2 3 3 2" xfId="19605"/>
    <cellStyle name="Normal 3 2 3 2 2 3 3 3" xfId="19606"/>
    <cellStyle name="Normal 3 2 3 2 2 3 3 4" xfId="19607"/>
    <cellStyle name="Normal 3 2 3 2 2 3 3 5" xfId="19608"/>
    <cellStyle name="Normal 3 2 3 2 2 3 3 6" xfId="19609"/>
    <cellStyle name="Normal 3 2 3 2 2 3 3 7" xfId="19610"/>
    <cellStyle name="Normal 3 2 3 2 2 3 3 8" xfId="19611"/>
    <cellStyle name="Normal 3 2 3 2 2 3 3 9" xfId="19612"/>
    <cellStyle name="Normal 3 2 3 2 2 3 4" xfId="19613"/>
    <cellStyle name="Normal 3 2 3 2 2 3 5" xfId="19614"/>
    <cellStyle name="Normal 3 2 3 2 2 3 6" xfId="19615"/>
    <cellStyle name="Normal 3 2 3 2 2 3 7" xfId="19616"/>
    <cellStyle name="Normal 3 2 3 2 2 3 8" xfId="19617"/>
    <cellStyle name="Normal 3 2 3 2 2 3 9" xfId="19618"/>
    <cellStyle name="Normal 3 2 3 2 2 4" xfId="19619"/>
    <cellStyle name="Normal 3 2 3 2 2 4 10" xfId="19620"/>
    <cellStyle name="Normal 3 2 3 2 2 4 11" xfId="19621"/>
    <cellStyle name="Normal 3 2 3 2 2 4 12" xfId="19622"/>
    <cellStyle name="Normal 3 2 3 2 2 4 13" xfId="19623"/>
    <cellStyle name="Normal 3 2 3 2 2 4 14" xfId="19624"/>
    <cellStyle name="Normal 3 2 3 2 2 4 2" xfId="19625"/>
    <cellStyle name="Normal 3 2 3 2 2 4 2 10" xfId="19626"/>
    <cellStyle name="Normal 3 2 3 2 2 4 2 11" xfId="19627"/>
    <cellStyle name="Normal 3 2 3 2 2 4 2 12" xfId="19628"/>
    <cellStyle name="Normal 3 2 3 2 2 4 2 13" xfId="19629"/>
    <cellStyle name="Normal 3 2 3 2 2 4 2 2" xfId="19630"/>
    <cellStyle name="Normal 3 2 3 2 2 4 2 2 10" xfId="19631"/>
    <cellStyle name="Normal 3 2 3 2 2 4 2 2 11" xfId="19632"/>
    <cellStyle name="Normal 3 2 3 2 2 4 2 2 12" xfId="19633"/>
    <cellStyle name="Normal 3 2 3 2 2 4 2 2 2" xfId="19634"/>
    <cellStyle name="Normal 3 2 3 2 2 4 2 2 3" xfId="19635"/>
    <cellStyle name="Normal 3 2 3 2 2 4 2 2 4" xfId="19636"/>
    <cellStyle name="Normal 3 2 3 2 2 4 2 2 5" xfId="19637"/>
    <cellStyle name="Normal 3 2 3 2 2 4 2 2 6" xfId="19638"/>
    <cellStyle name="Normal 3 2 3 2 2 4 2 2 7" xfId="19639"/>
    <cellStyle name="Normal 3 2 3 2 2 4 2 2 8" xfId="19640"/>
    <cellStyle name="Normal 3 2 3 2 2 4 2 2 9" xfId="19641"/>
    <cellStyle name="Normal 3 2 3 2 2 4 2 3" xfId="19642"/>
    <cellStyle name="Normal 3 2 3 2 2 4 2 4" xfId="19643"/>
    <cellStyle name="Normal 3 2 3 2 2 4 2 5" xfId="19644"/>
    <cellStyle name="Normal 3 2 3 2 2 4 2 6" xfId="19645"/>
    <cellStyle name="Normal 3 2 3 2 2 4 2 7" xfId="19646"/>
    <cellStyle name="Normal 3 2 3 2 2 4 2 8" xfId="19647"/>
    <cellStyle name="Normal 3 2 3 2 2 4 2 9" xfId="19648"/>
    <cellStyle name="Normal 3 2 3 2 2 4 3" xfId="19649"/>
    <cellStyle name="Normal 3 2 3 2 2 4 3 10" xfId="19650"/>
    <cellStyle name="Normal 3 2 3 2 2 4 3 11" xfId="19651"/>
    <cellStyle name="Normal 3 2 3 2 2 4 3 12" xfId="19652"/>
    <cellStyle name="Normal 3 2 3 2 2 4 3 2" xfId="19653"/>
    <cellStyle name="Normal 3 2 3 2 2 4 3 3" xfId="19654"/>
    <cellStyle name="Normal 3 2 3 2 2 4 3 4" xfId="19655"/>
    <cellStyle name="Normal 3 2 3 2 2 4 3 5" xfId="19656"/>
    <cellStyle name="Normal 3 2 3 2 2 4 3 6" xfId="19657"/>
    <cellStyle name="Normal 3 2 3 2 2 4 3 7" xfId="19658"/>
    <cellStyle name="Normal 3 2 3 2 2 4 3 8" xfId="19659"/>
    <cellStyle name="Normal 3 2 3 2 2 4 3 9" xfId="19660"/>
    <cellStyle name="Normal 3 2 3 2 2 4 4" xfId="19661"/>
    <cellStyle name="Normal 3 2 3 2 2 4 5" xfId="19662"/>
    <cellStyle name="Normal 3 2 3 2 2 4 6" xfId="19663"/>
    <cellStyle name="Normal 3 2 3 2 2 4 7" xfId="19664"/>
    <cellStyle name="Normal 3 2 3 2 2 4 8" xfId="19665"/>
    <cellStyle name="Normal 3 2 3 2 2 4 9" xfId="19666"/>
    <cellStyle name="Normal 3 2 3 2 2 5" xfId="19667"/>
    <cellStyle name="Normal 3 2 3 2 2 5 10" xfId="19668"/>
    <cellStyle name="Normal 3 2 3 2 2 5 11" xfId="19669"/>
    <cellStyle name="Normal 3 2 3 2 2 5 12" xfId="19670"/>
    <cellStyle name="Normal 3 2 3 2 2 5 13" xfId="19671"/>
    <cellStyle name="Normal 3 2 3 2 2 5 14" xfId="19672"/>
    <cellStyle name="Normal 3 2 3 2 2 5 2" xfId="19673"/>
    <cellStyle name="Normal 3 2 3 2 2 5 2 10" xfId="19674"/>
    <cellStyle name="Normal 3 2 3 2 2 5 2 11" xfId="19675"/>
    <cellStyle name="Normal 3 2 3 2 2 5 2 12" xfId="19676"/>
    <cellStyle name="Normal 3 2 3 2 2 5 2 13" xfId="19677"/>
    <cellStyle name="Normal 3 2 3 2 2 5 2 2" xfId="19678"/>
    <cellStyle name="Normal 3 2 3 2 2 5 2 2 10" xfId="19679"/>
    <cellStyle name="Normal 3 2 3 2 2 5 2 2 11" xfId="19680"/>
    <cellStyle name="Normal 3 2 3 2 2 5 2 2 12" xfId="19681"/>
    <cellStyle name="Normal 3 2 3 2 2 5 2 2 2" xfId="19682"/>
    <cellStyle name="Normal 3 2 3 2 2 5 2 2 3" xfId="19683"/>
    <cellStyle name="Normal 3 2 3 2 2 5 2 2 4" xfId="19684"/>
    <cellStyle name="Normal 3 2 3 2 2 5 2 2 5" xfId="19685"/>
    <cellStyle name="Normal 3 2 3 2 2 5 2 2 6" xfId="19686"/>
    <cellStyle name="Normal 3 2 3 2 2 5 2 2 7" xfId="19687"/>
    <cellStyle name="Normal 3 2 3 2 2 5 2 2 8" xfId="19688"/>
    <cellStyle name="Normal 3 2 3 2 2 5 2 2 9" xfId="19689"/>
    <cellStyle name="Normal 3 2 3 2 2 5 2 3" xfId="19690"/>
    <cellStyle name="Normal 3 2 3 2 2 5 2 4" xfId="19691"/>
    <cellStyle name="Normal 3 2 3 2 2 5 2 5" xfId="19692"/>
    <cellStyle name="Normal 3 2 3 2 2 5 2 6" xfId="19693"/>
    <cellStyle name="Normal 3 2 3 2 2 5 2 7" xfId="19694"/>
    <cellStyle name="Normal 3 2 3 2 2 5 2 8" xfId="19695"/>
    <cellStyle name="Normal 3 2 3 2 2 5 2 9" xfId="19696"/>
    <cellStyle name="Normal 3 2 3 2 2 5 3" xfId="19697"/>
    <cellStyle name="Normal 3 2 3 2 2 5 3 10" xfId="19698"/>
    <cellStyle name="Normal 3 2 3 2 2 5 3 11" xfId="19699"/>
    <cellStyle name="Normal 3 2 3 2 2 5 3 12" xfId="19700"/>
    <cellStyle name="Normal 3 2 3 2 2 5 3 2" xfId="19701"/>
    <cellStyle name="Normal 3 2 3 2 2 5 3 3" xfId="19702"/>
    <cellStyle name="Normal 3 2 3 2 2 5 3 4" xfId="19703"/>
    <cellStyle name="Normal 3 2 3 2 2 5 3 5" xfId="19704"/>
    <cellStyle name="Normal 3 2 3 2 2 5 3 6" xfId="19705"/>
    <cellStyle name="Normal 3 2 3 2 2 5 3 7" xfId="19706"/>
    <cellStyle name="Normal 3 2 3 2 2 5 3 8" xfId="19707"/>
    <cellStyle name="Normal 3 2 3 2 2 5 3 9" xfId="19708"/>
    <cellStyle name="Normal 3 2 3 2 2 5 4" xfId="19709"/>
    <cellStyle name="Normal 3 2 3 2 2 5 5" xfId="19710"/>
    <cellStyle name="Normal 3 2 3 2 2 5 6" xfId="19711"/>
    <cellStyle name="Normal 3 2 3 2 2 5 7" xfId="19712"/>
    <cellStyle name="Normal 3 2 3 2 2 5 8" xfId="19713"/>
    <cellStyle name="Normal 3 2 3 2 2 5 9" xfId="19714"/>
    <cellStyle name="Normal 3 2 3 2 2 6" xfId="19715"/>
    <cellStyle name="Normal 3 2 3 2 2 6 10" xfId="19716"/>
    <cellStyle name="Normal 3 2 3 2 2 6 11" xfId="19717"/>
    <cellStyle name="Normal 3 2 3 2 2 6 12" xfId="19718"/>
    <cellStyle name="Normal 3 2 3 2 2 6 13" xfId="19719"/>
    <cellStyle name="Normal 3 2 3 2 2 6 14" xfId="19720"/>
    <cellStyle name="Normal 3 2 3 2 2 6 2" xfId="19721"/>
    <cellStyle name="Normal 3 2 3 2 2 6 2 10" xfId="19722"/>
    <cellStyle name="Normal 3 2 3 2 2 6 2 11" xfId="19723"/>
    <cellStyle name="Normal 3 2 3 2 2 6 2 12" xfId="19724"/>
    <cellStyle name="Normal 3 2 3 2 2 6 2 13" xfId="19725"/>
    <cellStyle name="Normal 3 2 3 2 2 6 2 2" xfId="19726"/>
    <cellStyle name="Normal 3 2 3 2 2 6 2 2 10" xfId="19727"/>
    <cellStyle name="Normal 3 2 3 2 2 6 2 2 11" xfId="19728"/>
    <cellStyle name="Normal 3 2 3 2 2 6 2 2 12" xfId="19729"/>
    <cellStyle name="Normal 3 2 3 2 2 6 2 2 2" xfId="19730"/>
    <cellStyle name="Normal 3 2 3 2 2 6 2 2 3" xfId="19731"/>
    <cellStyle name="Normal 3 2 3 2 2 6 2 2 4" xfId="19732"/>
    <cellStyle name="Normal 3 2 3 2 2 6 2 2 5" xfId="19733"/>
    <cellStyle name="Normal 3 2 3 2 2 6 2 2 6" xfId="19734"/>
    <cellStyle name="Normal 3 2 3 2 2 6 2 2 7" xfId="19735"/>
    <cellStyle name="Normal 3 2 3 2 2 6 2 2 8" xfId="19736"/>
    <cellStyle name="Normal 3 2 3 2 2 6 2 2 9" xfId="19737"/>
    <cellStyle name="Normal 3 2 3 2 2 6 2 3" xfId="19738"/>
    <cellStyle name="Normal 3 2 3 2 2 6 2 4" xfId="19739"/>
    <cellStyle name="Normal 3 2 3 2 2 6 2 5" xfId="19740"/>
    <cellStyle name="Normal 3 2 3 2 2 6 2 6" xfId="19741"/>
    <cellStyle name="Normal 3 2 3 2 2 6 2 7" xfId="19742"/>
    <cellStyle name="Normal 3 2 3 2 2 6 2 8" xfId="19743"/>
    <cellStyle name="Normal 3 2 3 2 2 6 2 9" xfId="19744"/>
    <cellStyle name="Normal 3 2 3 2 2 6 3" xfId="19745"/>
    <cellStyle name="Normal 3 2 3 2 2 6 3 10" xfId="19746"/>
    <cellStyle name="Normal 3 2 3 2 2 6 3 11" xfId="19747"/>
    <cellStyle name="Normal 3 2 3 2 2 6 3 12" xfId="19748"/>
    <cellStyle name="Normal 3 2 3 2 2 6 3 2" xfId="19749"/>
    <cellStyle name="Normal 3 2 3 2 2 6 3 3" xfId="19750"/>
    <cellStyle name="Normal 3 2 3 2 2 6 3 4" xfId="19751"/>
    <cellStyle name="Normal 3 2 3 2 2 6 3 5" xfId="19752"/>
    <cellStyle name="Normal 3 2 3 2 2 6 3 6" xfId="19753"/>
    <cellStyle name="Normal 3 2 3 2 2 6 3 7" xfId="19754"/>
    <cellStyle name="Normal 3 2 3 2 2 6 3 8" xfId="19755"/>
    <cellStyle name="Normal 3 2 3 2 2 6 3 9" xfId="19756"/>
    <cellStyle name="Normal 3 2 3 2 2 6 4" xfId="19757"/>
    <cellStyle name="Normal 3 2 3 2 2 6 5" xfId="19758"/>
    <cellStyle name="Normal 3 2 3 2 2 6 6" xfId="19759"/>
    <cellStyle name="Normal 3 2 3 2 2 6 7" xfId="19760"/>
    <cellStyle name="Normal 3 2 3 2 2 6 8" xfId="19761"/>
    <cellStyle name="Normal 3 2 3 2 2 6 9" xfId="19762"/>
    <cellStyle name="Normal 3 2 3 2 2 7" xfId="19763"/>
    <cellStyle name="Normal 3 2 3 2 2 7 10" xfId="19764"/>
    <cellStyle name="Normal 3 2 3 2 2 7 11" xfId="19765"/>
    <cellStyle name="Normal 3 2 3 2 2 7 12" xfId="19766"/>
    <cellStyle name="Normal 3 2 3 2 2 7 13" xfId="19767"/>
    <cellStyle name="Normal 3 2 3 2 2 7 14" xfId="19768"/>
    <cellStyle name="Normal 3 2 3 2 2 7 2" xfId="19769"/>
    <cellStyle name="Normal 3 2 3 2 2 7 2 10" xfId="19770"/>
    <cellStyle name="Normal 3 2 3 2 2 7 2 11" xfId="19771"/>
    <cellStyle name="Normal 3 2 3 2 2 7 2 12" xfId="19772"/>
    <cellStyle name="Normal 3 2 3 2 2 7 2 13" xfId="19773"/>
    <cellStyle name="Normal 3 2 3 2 2 7 2 2" xfId="19774"/>
    <cellStyle name="Normal 3 2 3 2 2 7 2 2 10" xfId="19775"/>
    <cellStyle name="Normal 3 2 3 2 2 7 2 2 11" xfId="19776"/>
    <cellStyle name="Normal 3 2 3 2 2 7 2 2 12" xfId="19777"/>
    <cellStyle name="Normal 3 2 3 2 2 7 2 2 2" xfId="19778"/>
    <cellStyle name="Normal 3 2 3 2 2 7 2 2 3" xfId="19779"/>
    <cellStyle name="Normal 3 2 3 2 2 7 2 2 4" xfId="19780"/>
    <cellStyle name="Normal 3 2 3 2 2 7 2 2 5" xfId="19781"/>
    <cellStyle name="Normal 3 2 3 2 2 7 2 2 6" xfId="19782"/>
    <cellStyle name="Normal 3 2 3 2 2 7 2 2 7" xfId="19783"/>
    <cellStyle name="Normal 3 2 3 2 2 7 2 2 8" xfId="19784"/>
    <cellStyle name="Normal 3 2 3 2 2 7 2 2 9" xfId="19785"/>
    <cellStyle name="Normal 3 2 3 2 2 7 2 3" xfId="19786"/>
    <cellStyle name="Normal 3 2 3 2 2 7 2 4" xfId="19787"/>
    <cellStyle name="Normal 3 2 3 2 2 7 2 5" xfId="19788"/>
    <cellStyle name="Normal 3 2 3 2 2 7 2 6" xfId="19789"/>
    <cellStyle name="Normal 3 2 3 2 2 7 2 7" xfId="19790"/>
    <cellStyle name="Normal 3 2 3 2 2 7 2 8" xfId="19791"/>
    <cellStyle name="Normal 3 2 3 2 2 7 2 9" xfId="19792"/>
    <cellStyle name="Normal 3 2 3 2 2 7 3" xfId="19793"/>
    <cellStyle name="Normal 3 2 3 2 2 7 3 10" xfId="19794"/>
    <cellStyle name="Normal 3 2 3 2 2 7 3 11" xfId="19795"/>
    <cellStyle name="Normal 3 2 3 2 2 7 3 12" xfId="19796"/>
    <cellStyle name="Normal 3 2 3 2 2 7 3 2" xfId="19797"/>
    <cellStyle name="Normal 3 2 3 2 2 7 3 3" xfId="19798"/>
    <cellStyle name="Normal 3 2 3 2 2 7 3 4" xfId="19799"/>
    <cellStyle name="Normal 3 2 3 2 2 7 3 5" xfId="19800"/>
    <cellStyle name="Normal 3 2 3 2 2 7 3 6" xfId="19801"/>
    <cellStyle name="Normal 3 2 3 2 2 7 3 7" xfId="19802"/>
    <cellStyle name="Normal 3 2 3 2 2 7 3 8" xfId="19803"/>
    <cellStyle name="Normal 3 2 3 2 2 7 3 9" xfId="19804"/>
    <cellStyle name="Normal 3 2 3 2 2 7 4" xfId="19805"/>
    <cellStyle name="Normal 3 2 3 2 2 7 5" xfId="19806"/>
    <cellStyle name="Normal 3 2 3 2 2 7 6" xfId="19807"/>
    <cellStyle name="Normal 3 2 3 2 2 7 7" xfId="19808"/>
    <cellStyle name="Normal 3 2 3 2 2 7 8" xfId="19809"/>
    <cellStyle name="Normal 3 2 3 2 2 7 9" xfId="19810"/>
    <cellStyle name="Normal 3 2 3 2 2 8" xfId="19811"/>
    <cellStyle name="Normal 3 2 3 2 2 8 10" xfId="19812"/>
    <cellStyle name="Normal 3 2 3 2 2 8 11" xfId="19813"/>
    <cellStyle name="Normal 3 2 3 2 2 8 12" xfId="19814"/>
    <cellStyle name="Normal 3 2 3 2 2 8 13" xfId="19815"/>
    <cellStyle name="Normal 3 2 3 2 2 8 14" xfId="19816"/>
    <cellStyle name="Normal 3 2 3 2 2 8 2" xfId="19817"/>
    <cellStyle name="Normal 3 2 3 2 2 8 2 10" xfId="19818"/>
    <cellStyle name="Normal 3 2 3 2 2 8 2 11" xfId="19819"/>
    <cellStyle name="Normal 3 2 3 2 2 8 2 12" xfId="19820"/>
    <cellStyle name="Normal 3 2 3 2 2 8 2 13" xfId="19821"/>
    <cellStyle name="Normal 3 2 3 2 2 8 2 2" xfId="19822"/>
    <cellStyle name="Normal 3 2 3 2 2 8 2 2 10" xfId="19823"/>
    <cellStyle name="Normal 3 2 3 2 2 8 2 2 11" xfId="19824"/>
    <cellStyle name="Normal 3 2 3 2 2 8 2 2 12" xfId="19825"/>
    <cellStyle name="Normal 3 2 3 2 2 8 2 2 2" xfId="19826"/>
    <cellStyle name="Normal 3 2 3 2 2 8 2 2 3" xfId="19827"/>
    <cellStyle name="Normal 3 2 3 2 2 8 2 2 4" xfId="19828"/>
    <cellStyle name="Normal 3 2 3 2 2 8 2 2 5" xfId="19829"/>
    <cellStyle name="Normal 3 2 3 2 2 8 2 2 6" xfId="19830"/>
    <cellStyle name="Normal 3 2 3 2 2 8 2 2 7" xfId="19831"/>
    <cellStyle name="Normal 3 2 3 2 2 8 2 2 8" xfId="19832"/>
    <cellStyle name="Normal 3 2 3 2 2 8 2 2 9" xfId="19833"/>
    <cellStyle name="Normal 3 2 3 2 2 8 2 3" xfId="19834"/>
    <cellStyle name="Normal 3 2 3 2 2 8 2 4" xfId="19835"/>
    <cellStyle name="Normal 3 2 3 2 2 8 2 5" xfId="19836"/>
    <cellStyle name="Normal 3 2 3 2 2 8 2 6" xfId="19837"/>
    <cellStyle name="Normal 3 2 3 2 2 8 2 7" xfId="19838"/>
    <cellStyle name="Normal 3 2 3 2 2 8 2 8" xfId="19839"/>
    <cellStyle name="Normal 3 2 3 2 2 8 2 9" xfId="19840"/>
    <cellStyle name="Normal 3 2 3 2 2 8 3" xfId="19841"/>
    <cellStyle name="Normal 3 2 3 2 2 8 3 10" xfId="19842"/>
    <cellStyle name="Normal 3 2 3 2 2 8 3 11" xfId="19843"/>
    <cellStyle name="Normal 3 2 3 2 2 8 3 12" xfId="19844"/>
    <cellStyle name="Normal 3 2 3 2 2 8 3 2" xfId="19845"/>
    <cellStyle name="Normal 3 2 3 2 2 8 3 3" xfId="19846"/>
    <cellStyle name="Normal 3 2 3 2 2 8 3 4" xfId="19847"/>
    <cellStyle name="Normal 3 2 3 2 2 8 3 5" xfId="19848"/>
    <cellStyle name="Normal 3 2 3 2 2 8 3 6" xfId="19849"/>
    <cellStyle name="Normal 3 2 3 2 2 8 3 7" xfId="19850"/>
    <cellStyle name="Normal 3 2 3 2 2 8 3 8" xfId="19851"/>
    <cellStyle name="Normal 3 2 3 2 2 8 3 9" xfId="19852"/>
    <cellStyle name="Normal 3 2 3 2 2 8 4" xfId="19853"/>
    <cellStyle name="Normal 3 2 3 2 2 8 5" xfId="19854"/>
    <cellStyle name="Normal 3 2 3 2 2 8 6" xfId="19855"/>
    <cellStyle name="Normal 3 2 3 2 2 8 7" xfId="19856"/>
    <cellStyle name="Normal 3 2 3 2 2 8 8" xfId="19857"/>
    <cellStyle name="Normal 3 2 3 2 2 8 9" xfId="19858"/>
    <cellStyle name="Normal 3 2 3 2 2 9" xfId="19859"/>
    <cellStyle name="Normal 3 2 3 2 2 9 10" xfId="19860"/>
    <cellStyle name="Normal 3 2 3 2 2 9 11" xfId="19861"/>
    <cellStyle name="Normal 3 2 3 2 2 9 12" xfId="19862"/>
    <cellStyle name="Normal 3 2 3 2 2 9 13" xfId="19863"/>
    <cellStyle name="Normal 3 2 3 2 2 9 14" xfId="19864"/>
    <cellStyle name="Normal 3 2 3 2 2 9 2" xfId="19865"/>
    <cellStyle name="Normal 3 2 3 2 2 9 2 10" xfId="19866"/>
    <cellStyle name="Normal 3 2 3 2 2 9 2 11" xfId="19867"/>
    <cellStyle name="Normal 3 2 3 2 2 9 2 12" xfId="19868"/>
    <cellStyle name="Normal 3 2 3 2 2 9 2 13" xfId="19869"/>
    <cellStyle name="Normal 3 2 3 2 2 9 2 2" xfId="19870"/>
    <cellStyle name="Normal 3 2 3 2 2 9 2 2 10" xfId="19871"/>
    <cellStyle name="Normal 3 2 3 2 2 9 2 2 11" xfId="19872"/>
    <cellStyle name="Normal 3 2 3 2 2 9 2 2 12" xfId="19873"/>
    <cellStyle name="Normal 3 2 3 2 2 9 2 2 2" xfId="19874"/>
    <cellStyle name="Normal 3 2 3 2 2 9 2 2 3" xfId="19875"/>
    <cellStyle name="Normal 3 2 3 2 2 9 2 2 4" xfId="19876"/>
    <cellStyle name="Normal 3 2 3 2 2 9 2 2 5" xfId="19877"/>
    <cellStyle name="Normal 3 2 3 2 2 9 2 2 6" xfId="19878"/>
    <cellStyle name="Normal 3 2 3 2 2 9 2 2 7" xfId="19879"/>
    <cellStyle name="Normal 3 2 3 2 2 9 2 2 8" xfId="19880"/>
    <cellStyle name="Normal 3 2 3 2 2 9 2 2 9" xfId="19881"/>
    <cellStyle name="Normal 3 2 3 2 2 9 2 3" xfId="19882"/>
    <cellStyle name="Normal 3 2 3 2 2 9 2 4" xfId="19883"/>
    <cellStyle name="Normal 3 2 3 2 2 9 2 5" xfId="19884"/>
    <cellStyle name="Normal 3 2 3 2 2 9 2 6" xfId="19885"/>
    <cellStyle name="Normal 3 2 3 2 2 9 2 7" xfId="19886"/>
    <cellStyle name="Normal 3 2 3 2 2 9 2 8" xfId="19887"/>
    <cellStyle name="Normal 3 2 3 2 2 9 2 9" xfId="19888"/>
    <cellStyle name="Normal 3 2 3 2 2 9 3" xfId="19889"/>
    <cellStyle name="Normal 3 2 3 2 2 9 3 10" xfId="19890"/>
    <cellStyle name="Normal 3 2 3 2 2 9 3 11" xfId="19891"/>
    <cellStyle name="Normal 3 2 3 2 2 9 3 12" xfId="19892"/>
    <cellStyle name="Normal 3 2 3 2 2 9 3 2" xfId="19893"/>
    <cellStyle name="Normal 3 2 3 2 2 9 3 3" xfId="19894"/>
    <cellStyle name="Normal 3 2 3 2 2 9 3 4" xfId="19895"/>
    <cellStyle name="Normal 3 2 3 2 2 9 3 5" xfId="19896"/>
    <cellStyle name="Normal 3 2 3 2 2 9 3 6" xfId="19897"/>
    <cellStyle name="Normal 3 2 3 2 2 9 3 7" xfId="19898"/>
    <cellStyle name="Normal 3 2 3 2 2 9 3 8" xfId="19899"/>
    <cellStyle name="Normal 3 2 3 2 2 9 3 9" xfId="19900"/>
    <cellStyle name="Normal 3 2 3 2 2 9 4" xfId="19901"/>
    <cellStyle name="Normal 3 2 3 2 2 9 5" xfId="19902"/>
    <cellStyle name="Normal 3 2 3 2 2 9 6" xfId="19903"/>
    <cellStyle name="Normal 3 2 3 2 2 9 7" xfId="19904"/>
    <cellStyle name="Normal 3 2 3 2 2 9 8" xfId="19905"/>
    <cellStyle name="Normal 3 2 3 2 2 9 9" xfId="19906"/>
    <cellStyle name="Normal 3 2 3 2 20" xfId="19907"/>
    <cellStyle name="Normal 3 2 3 2 21" xfId="19908"/>
    <cellStyle name="Normal 3 2 3 2 22" xfId="19909"/>
    <cellStyle name="Normal 3 2 3 2 23" xfId="19910"/>
    <cellStyle name="Normal 3 2 3 2 24" xfId="19911"/>
    <cellStyle name="Normal 3 2 3 2 25" xfId="19912"/>
    <cellStyle name="Normal 3 2 3 2 26" xfId="19913"/>
    <cellStyle name="Normal 3 2 3 2 27" xfId="19914"/>
    <cellStyle name="Normal 3 2 3 2 3" xfId="19915"/>
    <cellStyle name="Normal 3 2 3 2 3 10" xfId="19916"/>
    <cellStyle name="Normal 3 2 3 2 3 10 10" xfId="19917"/>
    <cellStyle name="Normal 3 2 3 2 3 10 11" xfId="19918"/>
    <cellStyle name="Normal 3 2 3 2 3 10 12" xfId="19919"/>
    <cellStyle name="Normal 3 2 3 2 3 10 13" xfId="19920"/>
    <cellStyle name="Normal 3 2 3 2 3 10 2" xfId="19921"/>
    <cellStyle name="Normal 3 2 3 2 3 10 2 10" xfId="19922"/>
    <cellStyle name="Normal 3 2 3 2 3 10 2 11" xfId="19923"/>
    <cellStyle name="Normal 3 2 3 2 3 10 2 12" xfId="19924"/>
    <cellStyle name="Normal 3 2 3 2 3 10 2 2" xfId="19925"/>
    <cellStyle name="Normal 3 2 3 2 3 10 2 3" xfId="19926"/>
    <cellStyle name="Normal 3 2 3 2 3 10 2 4" xfId="19927"/>
    <cellStyle name="Normal 3 2 3 2 3 10 2 5" xfId="19928"/>
    <cellStyle name="Normal 3 2 3 2 3 10 2 6" xfId="19929"/>
    <cellStyle name="Normal 3 2 3 2 3 10 2 7" xfId="19930"/>
    <cellStyle name="Normal 3 2 3 2 3 10 2 8" xfId="19931"/>
    <cellStyle name="Normal 3 2 3 2 3 10 2 9" xfId="19932"/>
    <cellStyle name="Normal 3 2 3 2 3 10 3" xfId="19933"/>
    <cellStyle name="Normal 3 2 3 2 3 10 4" xfId="19934"/>
    <cellStyle name="Normal 3 2 3 2 3 10 5" xfId="19935"/>
    <cellStyle name="Normal 3 2 3 2 3 10 6" xfId="19936"/>
    <cellStyle name="Normal 3 2 3 2 3 10 7" xfId="19937"/>
    <cellStyle name="Normal 3 2 3 2 3 10 8" xfId="19938"/>
    <cellStyle name="Normal 3 2 3 2 3 10 9" xfId="19939"/>
    <cellStyle name="Normal 3 2 3 2 3 11" xfId="19940"/>
    <cellStyle name="Normal 3 2 3 2 3 11 10" xfId="19941"/>
    <cellStyle name="Normal 3 2 3 2 3 11 11" xfId="19942"/>
    <cellStyle name="Normal 3 2 3 2 3 11 12" xfId="19943"/>
    <cellStyle name="Normal 3 2 3 2 3 11 13" xfId="19944"/>
    <cellStyle name="Normal 3 2 3 2 3 11 2" xfId="19945"/>
    <cellStyle name="Normal 3 2 3 2 3 11 2 10" xfId="19946"/>
    <cellStyle name="Normal 3 2 3 2 3 11 2 11" xfId="19947"/>
    <cellStyle name="Normal 3 2 3 2 3 11 2 12" xfId="19948"/>
    <cellStyle name="Normal 3 2 3 2 3 11 2 2" xfId="19949"/>
    <cellStyle name="Normal 3 2 3 2 3 11 2 3" xfId="19950"/>
    <cellStyle name="Normal 3 2 3 2 3 11 2 4" xfId="19951"/>
    <cellStyle name="Normal 3 2 3 2 3 11 2 5" xfId="19952"/>
    <cellStyle name="Normal 3 2 3 2 3 11 2 6" xfId="19953"/>
    <cellStyle name="Normal 3 2 3 2 3 11 2 7" xfId="19954"/>
    <cellStyle name="Normal 3 2 3 2 3 11 2 8" xfId="19955"/>
    <cellStyle name="Normal 3 2 3 2 3 11 2 9" xfId="19956"/>
    <cellStyle name="Normal 3 2 3 2 3 11 3" xfId="19957"/>
    <cellStyle name="Normal 3 2 3 2 3 11 4" xfId="19958"/>
    <cellStyle name="Normal 3 2 3 2 3 11 5" xfId="19959"/>
    <cellStyle name="Normal 3 2 3 2 3 11 6" xfId="19960"/>
    <cellStyle name="Normal 3 2 3 2 3 11 7" xfId="19961"/>
    <cellStyle name="Normal 3 2 3 2 3 11 8" xfId="19962"/>
    <cellStyle name="Normal 3 2 3 2 3 11 9" xfId="19963"/>
    <cellStyle name="Normal 3 2 3 2 3 12" xfId="19964"/>
    <cellStyle name="Normal 3 2 3 2 3 12 10" xfId="19965"/>
    <cellStyle name="Normal 3 2 3 2 3 12 11" xfId="19966"/>
    <cellStyle name="Normal 3 2 3 2 3 12 12" xfId="19967"/>
    <cellStyle name="Normal 3 2 3 2 3 12 2" xfId="19968"/>
    <cellStyle name="Normal 3 2 3 2 3 12 3" xfId="19969"/>
    <cellStyle name="Normal 3 2 3 2 3 12 4" xfId="19970"/>
    <cellStyle name="Normal 3 2 3 2 3 12 5" xfId="19971"/>
    <cellStyle name="Normal 3 2 3 2 3 12 6" xfId="19972"/>
    <cellStyle name="Normal 3 2 3 2 3 12 7" xfId="19973"/>
    <cellStyle name="Normal 3 2 3 2 3 12 8" xfId="19974"/>
    <cellStyle name="Normal 3 2 3 2 3 12 9" xfId="19975"/>
    <cellStyle name="Normal 3 2 3 2 3 13" xfId="19976"/>
    <cellStyle name="Normal 3 2 3 2 3 14" xfId="19977"/>
    <cellStyle name="Normal 3 2 3 2 3 15" xfId="19978"/>
    <cellStyle name="Normal 3 2 3 2 3 16" xfId="19979"/>
    <cellStyle name="Normal 3 2 3 2 3 17" xfId="19980"/>
    <cellStyle name="Normal 3 2 3 2 3 18" xfId="19981"/>
    <cellStyle name="Normal 3 2 3 2 3 19" xfId="19982"/>
    <cellStyle name="Normal 3 2 3 2 3 2" xfId="19983"/>
    <cellStyle name="Normal 3 2 3 2 3 2 10" xfId="19984"/>
    <cellStyle name="Normal 3 2 3 2 3 2 11" xfId="19985"/>
    <cellStyle name="Normal 3 2 3 2 3 2 12" xfId="19986"/>
    <cellStyle name="Normal 3 2 3 2 3 2 13" xfId="19987"/>
    <cellStyle name="Normal 3 2 3 2 3 2 14" xfId="19988"/>
    <cellStyle name="Normal 3 2 3 2 3 2 15" xfId="19989"/>
    <cellStyle name="Normal 3 2 3 2 3 2 16" xfId="19990"/>
    <cellStyle name="Normal 3 2 3 2 3 2 17" xfId="19991"/>
    <cellStyle name="Normal 3 2 3 2 3 2 2" xfId="19992"/>
    <cellStyle name="Normal 3 2 3 2 3 2 2 10" xfId="19993"/>
    <cellStyle name="Normal 3 2 3 2 3 2 2 11" xfId="19994"/>
    <cellStyle name="Normal 3 2 3 2 3 2 2 12" xfId="19995"/>
    <cellStyle name="Normal 3 2 3 2 3 2 2 13" xfId="19996"/>
    <cellStyle name="Normal 3 2 3 2 3 2 2 14" xfId="19997"/>
    <cellStyle name="Normal 3 2 3 2 3 2 2 2" xfId="19998"/>
    <cellStyle name="Normal 3 2 3 2 3 2 2 2 10" xfId="19999"/>
    <cellStyle name="Normal 3 2 3 2 3 2 2 2 11" xfId="20000"/>
    <cellStyle name="Normal 3 2 3 2 3 2 2 2 12" xfId="20001"/>
    <cellStyle name="Normal 3 2 3 2 3 2 2 2 13" xfId="20002"/>
    <cellStyle name="Normal 3 2 3 2 3 2 2 2 2" xfId="20003"/>
    <cellStyle name="Normal 3 2 3 2 3 2 2 2 2 10" xfId="20004"/>
    <cellStyle name="Normal 3 2 3 2 3 2 2 2 2 11" xfId="20005"/>
    <cellStyle name="Normal 3 2 3 2 3 2 2 2 2 12" xfId="20006"/>
    <cellStyle name="Normal 3 2 3 2 3 2 2 2 2 2" xfId="20007"/>
    <cellStyle name="Normal 3 2 3 2 3 2 2 2 2 3" xfId="20008"/>
    <cellStyle name="Normal 3 2 3 2 3 2 2 2 2 4" xfId="20009"/>
    <cellStyle name="Normal 3 2 3 2 3 2 2 2 2 5" xfId="20010"/>
    <cellStyle name="Normal 3 2 3 2 3 2 2 2 2 6" xfId="20011"/>
    <cellStyle name="Normal 3 2 3 2 3 2 2 2 2 7" xfId="20012"/>
    <cellStyle name="Normal 3 2 3 2 3 2 2 2 2 8" xfId="20013"/>
    <cellStyle name="Normal 3 2 3 2 3 2 2 2 2 9" xfId="20014"/>
    <cellStyle name="Normal 3 2 3 2 3 2 2 2 3" xfId="20015"/>
    <cellStyle name="Normal 3 2 3 2 3 2 2 2 4" xfId="20016"/>
    <cellStyle name="Normal 3 2 3 2 3 2 2 2 5" xfId="20017"/>
    <cellStyle name="Normal 3 2 3 2 3 2 2 2 6" xfId="20018"/>
    <cellStyle name="Normal 3 2 3 2 3 2 2 2 7" xfId="20019"/>
    <cellStyle name="Normal 3 2 3 2 3 2 2 2 8" xfId="20020"/>
    <cellStyle name="Normal 3 2 3 2 3 2 2 2 9" xfId="20021"/>
    <cellStyle name="Normal 3 2 3 2 3 2 2 3" xfId="20022"/>
    <cellStyle name="Normal 3 2 3 2 3 2 2 3 10" xfId="20023"/>
    <cellStyle name="Normal 3 2 3 2 3 2 2 3 11" xfId="20024"/>
    <cellStyle name="Normal 3 2 3 2 3 2 2 3 12" xfId="20025"/>
    <cellStyle name="Normal 3 2 3 2 3 2 2 3 2" xfId="20026"/>
    <cellStyle name="Normal 3 2 3 2 3 2 2 3 3" xfId="20027"/>
    <cellStyle name="Normal 3 2 3 2 3 2 2 3 4" xfId="20028"/>
    <cellStyle name="Normal 3 2 3 2 3 2 2 3 5" xfId="20029"/>
    <cellStyle name="Normal 3 2 3 2 3 2 2 3 6" xfId="20030"/>
    <cellStyle name="Normal 3 2 3 2 3 2 2 3 7" xfId="20031"/>
    <cellStyle name="Normal 3 2 3 2 3 2 2 3 8" xfId="20032"/>
    <cellStyle name="Normal 3 2 3 2 3 2 2 3 9" xfId="20033"/>
    <cellStyle name="Normal 3 2 3 2 3 2 2 4" xfId="20034"/>
    <cellStyle name="Normal 3 2 3 2 3 2 2 5" xfId="20035"/>
    <cellStyle name="Normal 3 2 3 2 3 2 2 6" xfId="20036"/>
    <cellStyle name="Normal 3 2 3 2 3 2 2 7" xfId="20037"/>
    <cellStyle name="Normal 3 2 3 2 3 2 2 8" xfId="20038"/>
    <cellStyle name="Normal 3 2 3 2 3 2 2 9" xfId="20039"/>
    <cellStyle name="Normal 3 2 3 2 3 2 3" xfId="20040"/>
    <cellStyle name="Normal 3 2 3 2 3 2 3 10" xfId="20041"/>
    <cellStyle name="Normal 3 2 3 2 3 2 3 11" xfId="20042"/>
    <cellStyle name="Normal 3 2 3 2 3 2 3 12" xfId="20043"/>
    <cellStyle name="Normal 3 2 3 2 3 2 3 13" xfId="20044"/>
    <cellStyle name="Normal 3 2 3 2 3 2 3 14" xfId="20045"/>
    <cellStyle name="Normal 3 2 3 2 3 2 3 2" xfId="20046"/>
    <cellStyle name="Normal 3 2 3 2 3 2 3 2 10" xfId="20047"/>
    <cellStyle name="Normal 3 2 3 2 3 2 3 2 11" xfId="20048"/>
    <cellStyle name="Normal 3 2 3 2 3 2 3 2 12" xfId="20049"/>
    <cellStyle name="Normal 3 2 3 2 3 2 3 2 13" xfId="20050"/>
    <cellStyle name="Normal 3 2 3 2 3 2 3 2 2" xfId="20051"/>
    <cellStyle name="Normal 3 2 3 2 3 2 3 2 2 10" xfId="20052"/>
    <cellStyle name="Normal 3 2 3 2 3 2 3 2 2 11" xfId="20053"/>
    <cellStyle name="Normal 3 2 3 2 3 2 3 2 2 12" xfId="20054"/>
    <cellStyle name="Normal 3 2 3 2 3 2 3 2 2 2" xfId="20055"/>
    <cellStyle name="Normal 3 2 3 2 3 2 3 2 2 3" xfId="20056"/>
    <cellStyle name="Normal 3 2 3 2 3 2 3 2 2 4" xfId="20057"/>
    <cellStyle name="Normal 3 2 3 2 3 2 3 2 2 5" xfId="20058"/>
    <cellStyle name="Normal 3 2 3 2 3 2 3 2 2 6" xfId="20059"/>
    <cellStyle name="Normal 3 2 3 2 3 2 3 2 2 7" xfId="20060"/>
    <cellStyle name="Normal 3 2 3 2 3 2 3 2 2 8" xfId="20061"/>
    <cellStyle name="Normal 3 2 3 2 3 2 3 2 2 9" xfId="20062"/>
    <cellStyle name="Normal 3 2 3 2 3 2 3 2 3" xfId="20063"/>
    <cellStyle name="Normal 3 2 3 2 3 2 3 2 4" xfId="20064"/>
    <cellStyle name="Normal 3 2 3 2 3 2 3 2 5" xfId="20065"/>
    <cellStyle name="Normal 3 2 3 2 3 2 3 2 6" xfId="20066"/>
    <cellStyle name="Normal 3 2 3 2 3 2 3 2 7" xfId="20067"/>
    <cellStyle name="Normal 3 2 3 2 3 2 3 2 8" xfId="20068"/>
    <cellStyle name="Normal 3 2 3 2 3 2 3 2 9" xfId="20069"/>
    <cellStyle name="Normal 3 2 3 2 3 2 3 3" xfId="20070"/>
    <cellStyle name="Normal 3 2 3 2 3 2 3 3 10" xfId="20071"/>
    <cellStyle name="Normal 3 2 3 2 3 2 3 3 11" xfId="20072"/>
    <cellStyle name="Normal 3 2 3 2 3 2 3 3 12" xfId="20073"/>
    <cellStyle name="Normal 3 2 3 2 3 2 3 3 2" xfId="20074"/>
    <cellStyle name="Normal 3 2 3 2 3 2 3 3 3" xfId="20075"/>
    <cellStyle name="Normal 3 2 3 2 3 2 3 3 4" xfId="20076"/>
    <cellStyle name="Normal 3 2 3 2 3 2 3 3 5" xfId="20077"/>
    <cellStyle name="Normal 3 2 3 2 3 2 3 3 6" xfId="20078"/>
    <cellStyle name="Normal 3 2 3 2 3 2 3 3 7" xfId="20079"/>
    <cellStyle name="Normal 3 2 3 2 3 2 3 3 8" xfId="20080"/>
    <cellStyle name="Normal 3 2 3 2 3 2 3 3 9" xfId="20081"/>
    <cellStyle name="Normal 3 2 3 2 3 2 3 4" xfId="20082"/>
    <cellStyle name="Normal 3 2 3 2 3 2 3 5" xfId="20083"/>
    <cellStyle name="Normal 3 2 3 2 3 2 3 6" xfId="20084"/>
    <cellStyle name="Normal 3 2 3 2 3 2 3 7" xfId="20085"/>
    <cellStyle name="Normal 3 2 3 2 3 2 3 8" xfId="20086"/>
    <cellStyle name="Normal 3 2 3 2 3 2 3 9" xfId="20087"/>
    <cellStyle name="Normal 3 2 3 2 3 2 4" xfId="20088"/>
    <cellStyle name="Normal 3 2 3 2 3 2 4 10" xfId="20089"/>
    <cellStyle name="Normal 3 2 3 2 3 2 4 11" xfId="20090"/>
    <cellStyle name="Normal 3 2 3 2 3 2 4 12" xfId="20091"/>
    <cellStyle name="Normal 3 2 3 2 3 2 4 13" xfId="20092"/>
    <cellStyle name="Normal 3 2 3 2 3 2 4 2" xfId="20093"/>
    <cellStyle name="Normal 3 2 3 2 3 2 4 2 10" xfId="20094"/>
    <cellStyle name="Normal 3 2 3 2 3 2 4 2 11" xfId="20095"/>
    <cellStyle name="Normal 3 2 3 2 3 2 4 2 12" xfId="20096"/>
    <cellStyle name="Normal 3 2 3 2 3 2 4 2 2" xfId="20097"/>
    <cellStyle name="Normal 3 2 3 2 3 2 4 2 3" xfId="20098"/>
    <cellStyle name="Normal 3 2 3 2 3 2 4 2 4" xfId="20099"/>
    <cellStyle name="Normal 3 2 3 2 3 2 4 2 5" xfId="20100"/>
    <cellStyle name="Normal 3 2 3 2 3 2 4 2 6" xfId="20101"/>
    <cellStyle name="Normal 3 2 3 2 3 2 4 2 7" xfId="20102"/>
    <cellStyle name="Normal 3 2 3 2 3 2 4 2 8" xfId="20103"/>
    <cellStyle name="Normal 3 2 3 2 3 2 4 2 9" xfId="20104"/>
    <cellStyle name="Normal 3 2 3 2 3 2 4 3" xfId="20105"/>
    <cellStyle name="Normal 3 2 3 2 3 2 4 4" xfId="20106"/>
    <cellStyle name="Normal 3 2 3 2 3 2 4 5" xfId="20107"/>
    <cellStyle name="Normal 3 2 3 2 3 2 4 6" xfId="20108"/>
    <cellStyle name="Normal 3 2 3 2 3 2 4 7" xfId="20109"/>
    <cellStyle name="Normal 3 2 3 2 3 2 4 8" xfId="20110"/>
    <cellStyle name="Normal 3 2 3 2 3 2 4 9" xfId="20111"/>
    <cellStyle name="Normal 3 2 3 2 3 2 5" xfId="20112"/>
    <cellStyle name="Normal 3 2 3 2 3 2 5 10" xfId="20113"/>
    <cellStyle name="Normal 3 2 3 2 3 2 5 11" xfId="20114"/>
    <cellStyle name="Normal 3 2 3 2 3 2 5 12" xfId="20115"/>
    <cellStyle name="Normal 3 2 3 2 3 2 5 13" xfId="20116"/>
    <cellStyle name="Normal 3 2 3 2 3 2 5 2" xfId="20117"/>
    <cellStyle name="Normal 3 2 3 2 3 2 5 2 10" xfId="20118"/>
    <cellStyle name="Normal 3 2 3 2 3 2 5 2 11" xfId="20119"/>
    <cellStyle name="Normal 3 2 3 2 3 2 5 2 12" xfId="20120"/>
    <cellStyle name="Normal 3 2 3 2 3 2 5 2 2" xfId="20121"/>
    <cellStyle name="Normal 3 2 3 2 3 2 5 2 3" xfId="20122"/>
    <cellStyle name="Normal 3 2 3 2 3 2 5 2 4" xfId="20123"/>
    <cellStyle name="Normal 3 2 3 2 3 2 5 2 5" xfId="20124"/>
    <cellStyle name="Normal 3 2 3 2 3 2 5 2 6" xfId="20125"/>
    <cellStyle name="Normal 3 2 3 2 3 2 5 2 7" xfId="20126"/>
    <cellStyle name="Normal 3 2 3 2 3 2 5 2 8" xfId="20127"/>
    <cellStyle name="Normal 3 2 3 2 3 2 5 2 9" xfId="20128"/>
    <cellStyle name="Normal 3 2 3 2 3 2 5 3" xfId="20129"/>
    <cellStyle name="Normal 3 2 3 2 3 2 5 4" xfId="20130"/>
    <cellStyle name="Normal 3 2 3 2 3 2 5 5" xfId="20131"/>
    <cellStyle name="Normal 3 2 3 2 3 2 5 6" xfId="20132"/>
    <cellStyle name="Normal 3 2 3 2 3 2 5 7" xfId="20133"/>
    <cellStyle name="Normal 3 2 3 2 3 2 5 8" xfId="20134"/>
    <cellStyle name="Normal 3 2 3 2 3 2 5 9" xfId="20135"/>
    <cellStyle name="Normal 3 2 3 2 3 2 6" xfId="20136"/>
    <cellStyle name="Normal 3 2 3 2 3 2 6 10" xfId="20137"/>
    <cellStyle name="Normal 3 2 3 2 3 2 6 11" xfId="20138"/>
    <cellStyle name="Normal 3 2 3 2 3 2 6 12" xfId="20139"/>
    <cellStyle name="Normal 3 2 3 2 3 2 6 2" xfId="20140"/>
    <cellStyle name="Normal 3 2 3 2 3 2 6 3" xfId="20141"/>
    <cellStyle name="Normal 3 2 3 2 3 2 6 4" xfId="20142"/>
    <cellStyle name="Normal 3 2 3 2 3 2 6 5" xfId="20143"/>
    <cellStyle name="Normal 3 2 3 2 3 2 6 6" xfId="20144"/>
    <cellStyle name="Normal 3 2 3 2 3 2 6 7" xfId="20145"/>
    <cellStyle name="Normal 3 2 3 2 3 2 6 8" xfId="20146"/>
    <cellStyle name="Normal 3 2 3 2 3 2 6 9" xfId="20147"/>
    <cellStyle name="Normal 3 2 3 2 3 2 7" xfId="20148"/>
    <cellStyle name="Normal 3 2 3 2 3 2 8" xfId="20149"/>
    <cellStyle name="Normal 3 2 3 2 3 2 9" xfId="20150"/>
    <cellStyle name="Normal 3 2 3 2 3 20" xfId="20151"/>
    <cellStyle name="Normal 3 2 3 2 3 21" xfId="20152"/>
    <cellStyle name="Normal 3 2 3 2 3 22" xfId="20153"/>
    <cellStyle name="Normal 3 2 3 2 3 23" xfId="20154"/>
    <cellStyle name="Normal 3 2 3 2 3 24" xfId="20155"/>
    <cellStyle name="Normal 3 2 3 2 3 3" xfId="20156"/>
    <cellStyle name="Normal 3 2 3 2 3 3 10" xfId="20157"/>
    <cellStyle name="Normal 3 2 3 2 3 3 11" xfId="20158"/>
    <cellStyle name="Normal 3 2 3 2 3 3 12" xfId="20159"/>
    <cellStyle name="Normal 3 2 3 2 3 3 13" xfId="20160"/>
    <cellStyle name="Normal 3 2 3 2 3 3 14" xfId="20161"/>
    <cellStyle name="Normal 3 2 3 2 3 3 2" xfId="20162"/>
    <cellStyle name="Normal 3 2 3 2 3 3 2 10" xfId="20163"/>
    <cellStyle name="Normal 3 2 3 2 3 3 2 11" xfId="20164"/>
    <cellStyle name="Normal 3 2 3 2 3 3 2 12" xfId="20165"/>
    <cellStyle name="Normal 3 2 3 2 3 3 2 13" xfId="20166"/>
    <cellStyle name="Normal 3 2 3 2 3 3 2 2" xfId="20167"/>
    <cellStyle name="Normal 3 2 3 2 3 3 2 2 10" xfId="20168"/>
    <cellStyle name="Normal 3 2 3 2 3 3 2 2 11" xfId="20169"/>
    <cellStyle name="Normal 3 2 3 2 3 3 2 2 12" xfId="20170"/>
    <cellStyle name="Normal 3 2 3 2 3 3 2 2 2" xfId="20171"/>
    <cellStyle name="Normal 3 2 3 2 3 3 2 2 3" xfId="20172"/>
    <cellStyle name="Normal 3 2 3 2 3 3 2 2 4" xfId="20173"/>
    <cellStyle name="Normal 3 2 3 2 3 3 2 2 5" xfId="20174"/>
    <cellStyle name="Normal 3 2 3 2 3 3 2 2 6" xfId="20175"/>
    <cellStyle name="Normal 3 2 3 2 3 3 2 2 7" xfId="20176"/>
    <cellStyle name="Normal 3 2 3 2 3 3 2 2 8" xfId="20177"/>
    <cellStyle name="Normal 3 2 3 2 3 3 2 2 9" xfId="20178"/>
    <cellStyle name="Normal 3 2 3 2 3 3 2 3" xfId="20179"/>
    <cellStyle name="Normal 3 2 3 2 3 3 2 4" xfId="20180"/>
    <cellStyle name="Normal 3 2 3 2 3 3 2 5" xfId="20181"/>
    <cellStyle name="Normal 3 2 3 2 3 3 2 6" xfId="20182"/>
    <cellStyle name="Normal 3 2 3 2 3 3 2 7" xfId="20183"/>
    <cellStyle name="Normal 3 2 3 2 3 3 2 8" xfId="20184"/>
    <cellStyle name="Normal 3 2 3 2 3 3 2 9" xfId="20185"/>
    <cellStyle name="Normal 3 2 3 2 3 3 3" xfId="20186"/>
    <cellStyle name="Normal 3 2 3 2 3 3 3 10" xfId="20187"/>
    <cellStyle name="Normal 3 2 3 2 3 3 3 11" xfId="20188"/>
    <cellStyle name="Normal 3 2 3 2 3 3 3 12" xfId="20189"/>
    <cellStyle name="Normal 3 2 3 2 3 3 3 2" xfId="20190"/>
    <cellStyle name="Normal 3 2 3 2 3 3 3 3" xfId="20191"/>
    <cellStyle name="Normal 3 2 3 2 3 3 3 4" xfId="20192"/>
    <cellStyle name="Normal 3 2 3 2 3 3 3 5" xfId="20193"/>
    <cellStyle name="Normal 3 2 3 2 3 3 3 6" xfId="20194"/>
    <cellStyle name="Normal 3 2 3 2 3 3 3 7" xfId="20195"/>
    <cellStyle name="Normal 3 2 3 2 3 3 3 8" xfId="20196"/>
    <cellStyle name="Normal 3 2 3 2 3 3 3 9" xfId="20197"/>
    <cellStyle name="Normal 3 2 3 2 3 3 4" xfId="20198"/>
    <cellStyle name="Normal 3 2 3 2 3 3 5" xfId="20199"/>
    <cellStyle name="Normal 3 2 3 2 3 3 6" xfId="20200"/>
    <cellStyle name="Normal 3 2 3 2 3 3 7" xfId="20201"/>
    <cellStyle name="Normal 3 2 3 2 3 3 8" xfId="20202"/>
    <cellStyle name="Normal 3 2 3 2 3 3 9" xfId="20203"/>
    <cellStyle name="Normal 3 2 3 2 3 4" xfId="20204"/>
    <cellStyle name="Normal 3 2 3 2 3 4 10" xfId="20205"/>
    <cellStyle name="Normal 3 2 3 2 3 4 11" xfId="20206"/>
    <cellStyle name="Normal 3 2 3 2 3 4 12" xfId="20207"/>
    <cellStyle name="Normal 3 2 3 2 3 4 13" xfId="20208"/>
    <cellStyle name="Normal 3 2 3 2 3 4 14" xfId="20209"/>
    <cellStyle name="Normal 3 2 3 2 3 4 2" xfId="20210"/>
    <cellStyle name="Normal 3 2 3 2 3 4 2 10" xfId="20211"/>
    <cellStyle name="Normal 3 2 3 2 3 4 2 11" xfId="20212"/>
    <cellStyle name="Normal 3 2 3 2 3 4 2 12" xfId="20213"/>
    <cellStyle name="Normal 3 2 3 2 3 4 2 13" xfId="20214"/>
    <cellStyle name="Normal 3 2 3 2 3 4 2 2" xfId="20215"/>
    <cellStyle name="Normal 3 2 3 2 3 4 2 2 10" xfId="20216"/>
    <cellStyle name="Normal 3 2 3 2 3 4 2 2 11" xfId="20217"/>
    <cellStyle name="Normal 3 2 3 2 3 4 2 2 12" xfId="20218"/>
    <cellStyle name="Normal 3 2 3 2 3 4 2 2 2" xfId="20219"/>
    <cellStyle name="Normal 3 2 3 2 3 4 2 2 3" xfId="20220"/>
    <cellStyle name="Normal 3 2 3 2 3 4 2 2 4" xfId="20221"/>
    <cellStyle name="Normal 3 2 3 2 3 4 2 2 5" xfId="20222"/>
    <cellStyle name="Normal 3 2 3 2 3 4 2 2 6" xfId="20223"/>
    <cellStyle name="Normal 3 2 3 2 3 4 2 2 7" xfId="20224"/>
    <cellStyle name="Normal 3 2 3 2 3 4 2 2 8" xfId="20225"/>
    <cellStyle name="Normal 3 2 3 2 3 4 2 2 9" xfId="20226"/>
    <cellStyle name="Normal 3 2 3 2 3 4 2 3" xfId="20227"/>
    <cellStyle name="Normal 3 2 3 2 3 4 2 4" xfId="20228"/>
    <cellStyle name="Normal 3 2 3 2 3 4 2 5" xfId="20229"/>
    <cellStyle name="Normal 3 2 3 2 3 4 2 6" xfId="20230"/>
    <cellStyle name="Normal 3 2 3 2 3 4 2 7" xfId="20231"/>
    <cellStyle name="Normal 3 2 3 2 3 4 2 8" xfId="20232"/>
    <cellStyle name="Normal 3 2 3 2 3 4 2 9" xfId="20233"/>
    <cellStyle name="Normal 3 2 3 2 3 4 3" xfId="20234"/>
    <cellStyle name="Normal 3 2 3 2 3 4 3 10" xfId="20235"/>
    <cellStyle name="Normal 3 2 3 2 3 4 3 11" xfId="20236"/>
    <cellStyle name="Normal 3 2 3 2 3 4 3 12" xfId="20237"/>
    <cellStyle name="Normal 3 2 3 2 3 4 3 2" xfId="20238"/>
    <cellStyle name="Normal 3 2 3 2 3 4 3 3" xfId="20239"/>
    <cellStyle name="Normal 3 2 3 2 3 4 3 4" xfId="20240"/>
    <cellStyle name="Normal 3 2 3 2 3 4 3 5" xfId="20241"/>
    <cellStyle name="Normal 3 2 3 2 3 4 3 6" xfId="20242"/>
    <cellStyle name="Normal 3 2 3 2 3 4 3 7" xfId="20243"/>
    <cellStyle name="Normal 3 2 3 2 3 4 3 8" xfId="20244"/>
    <cellStyle name="Normal 3 2 3 2 3 4 3 9" xfId="20245"/>
    <cellStyle name="Normal 3 2 3 2 3 4 4" xfId="20246"/>
    <cellStyle name="Normal 3 2 3 2 3 4 5" xfId="20247"/>
    <cellStyle name="Normal 3 2 3 2 3 4 6" xfId="20248"/>
    <cellStyle name="Normal 3 2 3 2 3 4 7" xfId="20249"/>
    <cellStyle name="Normal 3 2 3 2 3 4 8" xfId="20250"/>
    <cellStyle name="Normal 3 2 3 2 3 4 9" xfId="20251"/>
    <cellStyle name="Normal 3 2 3 2 3 5" xfId="20252"/>
    <cellStyle name="Normal 3 2 3 2 3 5 10" xfId="20253"/>
    <cellStyle name="Normal 3 2 3 2 3 5 11" xfId="20254"/>
    <cellStyle name="Normal 3 2 3 2 3 5 12" xfId="20255"/>
    <cellStyle name="Normal 3 2 3 2 3 5 13" xfId="20256"/>
    <cellStyle name="Normal 3 2 3 2 3 5 14" xfId="20257"/>
    <cellStyle name="Normal 3 2 3 2 3 5 2" xfId="20258"/>
    <cellStyle name="Normal 3 2 3 2 3 5 2 10" xfId="20259"/>
    <cellStyle name="Normal 3 2 3 2 3 5 2 11" xfId="20260"/>
    <cellStyle name="Normal 3 2 3 2 3 5 2 12" xfId="20261"/>
    <cellStyle name="Normal 3 2 3 2 3 5 2 13" xfId="20262"/>
    <cellStyle name="Normal 3 2 3 2 3 5 2 2" xfId="20263"/>
    <cellStyle name="Normal 3 2 3 2 3 5 2 2 10" xfId="20264"/>
    <cellStyle name="Normal 3 2 3 2 3 5 2 2 11" xfId="20265"/>
    <cellStyle name="Normal 3 2 3 2 3 5 2 2 12" xfId="20266"/>
    <cellStyle name="Normal 3 2 3 2 3 5 2 2 2" xfId="20267"/>
    <cellStyle name="Normal 3 2 3 2 3 5 2 2 3" xfId="20268"/>
    <cellStyle name="Normal 3 2 3 2 3 5 2 2 4" xfId="20269"/>
    <cellStyle name="Normal 3 2 3 2 3 5 2 2 5" xfId="20270"/>
    <cellStyle name="Normal 3 2 3 2 3 5 2 2 6" xfId="20271"/>
    <cellStyle name="Normal 3 2 3 2 3 5 2 2 7" xfId="20272"/>
    <cellStyle name="Normal 3 2 3 2 3 5 2 2 8" xfId="20273"/>
    <cellStyle name="Normal 3 2 3 2 3 5 2 2 9" xfId="20274"/>
    <cellStyle name="Normal 3 2 3 2 3 5 2 3" xfId="20275"/>
    <cellStyle name="Normal 3 2 3 2 3 5 2 4" xfId="20276"/>
    <cellStyle name="Normal 3 2 3 2 3 5 2 5" xfId="20277"/>
    <cellStyle name="Normal 3 2 3 2 3 5 2 6" xfId="20278"/>
    <cellStyle name="Normal 3 2 3 2 3 5 2 7" xfId="20279"/>
    <cellStyle name="Normal 3 2 3 2 3 5 2 8" xfId="20280"/>
    <cellStyle name="Normal 3 2 3 2 3 5 2 9" xfId="20281"/>
    <cellStyle name="Normal 3 2 3 2 3 5 3" xfId="20282"/>
    <cellStyle name="Normal 3 2 3 2 3 5 3 10" xfId="20283"/>
    <cellStyle name="Normal 3 2 3 2 3 5 3 11" xfId="20284"/>
    <cellStyle name="Normal 3 2 3 2 3 5 3 12" xfId="20285"/>
    <cellStyle name="Normal 3 2 3 2 3 5 3 2" xfId="20286"/>
    <cellStyle name="Normal 3 2 3 2 3 5 3 3" xfId="20287"/>
    <cellStyle name="Normal 3 2 3 2 3 5 3 4" xfId="20288"/>
    <cellStyle name="Normal 3 2 3 2 3 5 3 5" xfId="20289"/>
    <cellStyle name="Normal 3 2 3 2 3 5 3 6" xfId="20290"/>
    <cellStyle name="Normal 3 2 3 2 3 5 3 7" xfId="20291"/>
    <cellStyle name="Normal 3 2 3 2 3 5 3 8" xfId="20292"/>
    <cellStyle name="Normal 3 2 3 2 3 5 3 9" xfId="20293"/>
    <cellStyle name="Normal 3 2 3 2 3 5 4" xfId="20294"/>
    <cellStyle name="Normal 3 2 3 2 3 5 5" xfId="20295"/>
    <cellStyle name="Normal 3 2 3 2 3 5 6" xfId="20296"/>
    <cellStyle name="Normal 3 2 3 2 3 5 7" xfId="20297"/>
    <cellStyle name="Normal 3 2 3 2 3 5 8" xfId="20298"/>
    <cellStyle name="Normal 3 2 3 2 3 5 9" xfId="20299"/>
    <cellStyle name="Normal 3 2 3 2 3 6" xfId="20300"/>
    <cellStyle name="Normal 3 2 3 2 3 6 10" xfId="20301"/>
    <cellStyle name="Normal 3 2 3 2 3 6 11" xfId="20302"/>
    <cellStyle name="Normal 3 2 3 2 3 6 12" xfId="20303"/>
    <cellStyle name="Normal 3 2 3 2 3 6 13" xfId="20304"/>
    <cellStyle name="Normal 3 2 3 2 3 6 14" xfId="20305"/>
    <cellStyle name="Normal 3 2 3 2 3 6 2" xfId="20306"/>
    <cellStyle name="Normal 3 2 3 2 3 6 2 10" xfId="20307"/>
    <cellStyle name="Normal 3 2 3 2 3 6 2 11" xfId="20308"/>
    <cellStyle name="Normal 3 2 3 2 3 6 2 12" xfId="20309"/>
    <cellStyle name="Normal 3 2 3 2 3 6 2 13" xfId="20310"/>
    <cellStyle name="Normal 3 2 3 2 3 6 2 2" xfId="20311"/>
    <cellStyle name="Normal 3 2 3 2 3 6 2 2 10" xfId="20312"/>
    <cellStyle name="Normal 3 2 3 2 3 6 2 2 11" xfId="20313"/>
    <cellStyle name="Normal 3 2 3 2 3 6 2 2 12" xfId="20314"/>
    <cellStyle name="Normal 3 2 3 2 3 6 2 2 2" xfId="20315"/>
    <cellStyle name="Normal 3 2 3 2 3 6 2 2 3" xfId="20316"/>
    <cellStyle name="Normal 3 2 3 2 3 6 2 2 4" xfId="20317"/>
    <cellStyle name="Normal 3 2 3 2 3 6 2 2 5" xfId="20318"/>
    <cellStyle name="Normal 3 2 3 2 3 6 2 2 6" xfId="20319"/>
    <cellStyle name="Normal 3 2 3 2 3 6 2 2 7" xfId="20320"/>
    <cellStyle name="Normal 3 2 3 2 3 6 2 2 8" xfId="20321"/>
    <cellStyle name="Normal 3 2 3 2 3 6 2 2 9" xfId="20322"/>
    <cellStyle name="Normal 3 2 3 2 3 6 2 3" xfId="20323"/>
    <cellStyle name="Normal 3 2 3 2 3 6 2 4" xfId="20324"/>
    <cellStyle name="Normal 3 2 3 2 3 6 2 5" xfId="20325"/>
    <cellStyle name="Normal 3 2 3 2 3 6 2 6" xfId="20326"/>
    <cellStyle name="Normal 3 2 3 2 3 6 2 7" xfId="20327"/>
    <cellStyle name="Normal 3 2 3 2 3 6 2 8" xfId="20328"/>
    <cellStyle name="Normal 3 2 3 2 3 6 2 9" xfId="20329"/>
    <cellStyle name="Normal 3 2 3 2 3 6 3" xfId="20330"/>
    <cellStyle name="Normal 3 2 3 2 3 6 3 10" xfId="20331"/>
    <cellStyle name="Normal 3 2 3 2 3 6 3 11" xfId="20332"/>
    <cellStyle name="Normal 3 2 3 2 3 6 3 12" xfId="20333"/>
    <cellStyle name="Normal 3 2 3 2 3 6 3 2" xfId="20334"/>
    <cellStyle name="Normal 3 2 3 2 3 6 3 3" xfId="20335"/>
    <cellStyle name="Normal 3 2 3 2 3 6 3 4" xfId="20336"/>
    <cellStyle name="Normal 3 2 3 2 3 6 3 5" xfId="20337"/>
    <cellStyle name="Normal 3 2 3 2 3 6 3 6" xfId="20338"/>
    <cellStyle name="Normal 3 2 3 2 3 6 3 7" xfId="20339"/>
    <cellStyle name="Normal 3 2 3 2 3 6 3 8" xfId="20340"/>
    <cellStyle name="Normal 3 2 3 2 3 6 3 9" xfId="20341"/>
    <cellStyle name="Normal 3 2 3 2 3 6 4" xfId="20342"/>
    <cellStyle name="Normal 3 2 3 2 3 6 5" xfId="20343"/>
    <cellStyle name="Normal 3 2 3 2 3 6 6" xfId="20344"/>
    <cellStyle name="Normal 3 2 3 2 3 6 7" xfId="20345"/>
    <cellStyle name="Normal 3 2 3 2 3 6 8" xfId="20346"/>
    <cellStyle name="Normal 3 2 3 2 3 6 9" xfId="20347"/>
    <cellStyle name="Normal 3 2 3 2 3 7" xfId="20348"/>
    <cellStyle name="Normal 3 2 3 2 3 7 10" xfId="20349"/>
    <cellStyle name="Normal 3 2 3 2 3 7 11" xfId="20350"/>
    <cellStyle name="Normal 3 2 3 2 3 7 12" xfId="20351"/>
    <cellStyle name="Normal 3 2 3 2 3 7 13" xfId="20352"/>
    <cellStyle name="Normal 3 2 3 2 3 7 14" xfId="20353"/>
    <cellStyle name="Normal 3 2 3 2 3 7 2" xfId="20354"/>
    <cellStyle name="Normal 3 2 3 2 3 7 2 10" xfId="20355"/>
    <cellStyle name="Normal 3 2 3 2 3 7 2 11" xfId="20356"/>
    <cellStyle name="Normal 3 2 3 2 3 7 2 12" xfId="20357"/>
    <cellStyle name="Normal 3 2 3 2 3 7 2 13" xfId="20358"/>
    <cellStyle name="Normal 3 2 3 2 3 7 2 2" xfId="20359"/>
    <cellStyle name="Normal 3 2 3 2 3 7 2 2 10" xfId="20360"/>
    <cellStyle name="Normal 3 2 3 2 3 7 2 2 11" xfId="20361"/>
    <cellStyle name="Normal 3 2 3 2 3 7 2 2 12" xfId="20362"/>
    <cellStyle name="Normal 3 2 3 2 3 7 2 2 2" xfId="20363"/>
    <cellStyle name="Normal 3 2 3 2 3 7 2 2 3" xfId="20364"/>
    <cellStyle name="Normal 3 2 3 2 3 7 2 2 4" xfId="20365"/>
    <cellStyle name="Normal 3 2 3 2 3 7 2 2 5" xfId="20366"/>
    <cellStyle name="Normal 3 2 3 2 3 7 2 2 6" xfId="20367"/>
    <cellStyle name="Normal 3 2 3 2 3 7 2 2 7" xfId="20368"/>
    <cellStyle name="Normal 3 2 3 2 3 7 2 2 8" xfId="20369"/>
    <cellStyle name="Normal 3 2 3 2 3 7 2 2 9" xfId="20370"/>
    <cellStyle name="Normal 3 2 3 2 3 7 2 3" xfId="20371"/>
    <cellStyle name="Normal 3 2 3 2 3 7 2 4" xfId="20372"/>
    <cellStyle name="Normal 3 2 3 2 3 7 2 5" xfId="20373"/>
    <cellStyle name="Normal 3 2 3 2 3 7 2 6" xfId="20374"/>
    <cellStyle name="Normal 3 2 3 2 3 7 2 7" xfId="20375"/>
    <cellStyle name="Normal 3 2 3 2 3 7 2 8" xfId="20376"/>
    <cellStyle name="Normal 3 2 3 2 3 7 2 9" xfId="20377"/>
    <cellStyle name="Normal 3 2 3 2 3 7 3" xfId="20378"/>
    <cellStyle name="Normal 3 2 3 2 3 7 3 10" xfId="20379"/>
    <cellStyle name="Normal 3 2 3 2 3 7 3 11" xfId="20380"/>
    <cellStyle name="Normal 3 2 3 2 3 7 3 12" xfId="20381"/>
    <cellStyle name="Normal 3 2 3 2 3 7 3 2" xfId="20382"/>
    <cellStyle name="Normal 3 2 3 2 3 7 3 3" xfId="20383"/>
    <cellStyle name="Normal 3 2 3 2 3 7 3 4" xfId="20384"/>
    <cellStyle name="Normal 3 2 3 2 3 7 3 5" xfId="20385"/>
    <cellStyle name="Normal 3 2 3 2 3 7 3 6" xfId="20386"/>
    <cellStyle name="Normal 3 2 3 2 3 7 3 7" xfId="20387"/>
    <cellStyle name="Normal 3 2 3 2 3 7 3 8" xfId="20388"/>
    <cellStyle name="Normal 3 2 3 2 3 7 3 9" xfId="20389"/>
    <cellStyle name="Normal 3 2 3 2 3 7 4" xfId="20390"/>
    <cellStyle name="Normal 3 2 3 2 3 7 5" xfId="20391"/>
    <cellStyle name="Normal 3 2 3 2 3 7 6" xfId="20392"/>
    <cellStyle name="Normal 3 2 3 2 3 7 7" xfId="20393"/>
    <cellStyle name="Normal 3 2 3 2 3 7 8" xfId="20394"/>
    <cellStyle name="Normal 3 2 3 2 3 7 9" xfId="20395"/>
    <cellStyle name="Normal 3 2 3 2 3 8" xfId="20396"/>
    <cellStyle name="Normal 3 2 3 2 3 8 10" xfId="20397"/>
    <cellStyle name="Normal 3 2 3 2 3 8 11" xfId="20398"/>
    <cellStyle name="Normal 3 2 3 2 3 8 12" xfId="20399"/>
    <cellStyle name="Normal 3 2 3 2 3 8 13" xfId="20400"/>
    <cellStyle name="Normal 3 2 3 2 3 8 14" xfId="20401"/>
    <cellStyle name="Normal 3 2 3 2 3 8 2" xfId="20402"/>
    <cellStyle name="Normal 3 2 3 2 3 8 2 10" xfId="20403"/>
    <cellStyle name="Normal 3 2 3 2 3 8 2 11" xfId="20404"/>
    <cellStyle name="Normal 3 2 3 2 3 8 2 12" xfId="20405"/>
    <cellStyle name="Normal 3 2 3 2 3 8 2 13" xfId="20406"/>
    <cellStyle name="Normal 3 2 3 2 3 8 2 2" xfId="20407"/>
    <cellStyle name="Normal 3 2 3 2 3 8 2 2 10" xfId="20408"/>
    <cellStyle name="Normal 3 2 3 2 3 8 2 2 11" xfId="20409"/>
    <cellStyle name="Normal 3 2 3 2 3 8 2 2 12" xfId="20410"/>
    <cellStyle name="Normal 3 2 3 2 3 8 2 2 2" xfId="20411"/>
    <cellStyle name="Normal 3 2 3 2 3 8 2 2 3" xfId="20412"/>
    <cellStyle name="Normal 3 2 3 2 3 8 2 2 4" xfId="20413"/>
    <cellStyle name="Normal 3 2 3 2 3 8 2 2 5" xfId="20414"/>
    <cellStyle name="Normal 3 2 3 2 3 8 2 2 6" xfId="20415"/>
    <cellStyle name="Normal 3 2 3 2 3 8 2 2 7" xfId="20416"/>
    <cellStyle name="Normal 3 2 3 2 3 8 2 2 8" xfId="20417"/>
    <cellStyle name="Normal 3 2 3 2 3 8 2 2 9" xfId="20418"/>
    <cellStyle name="Normal 3 2 3 2 3 8 2 3" xfId="20419"/>
    <cellStyle name="Normal 3 2 3 2 3 8 2 4" xfId="20420"/>
    <cellStyle name="Normal 3 2 3 2 3 8 2 5" xfId="20421"/>
    <cellStyle name="Normal 3 2 3 2 3 8 2 6" xfId="20422"/>
    <cellStyle name="Normal 3 2 3 2 3 8 2 7" xfId="20423"/>
    <cellStyle name="Normal 3 2 3 2 3 8 2 8" xfId="20424"/>
    <cellStyle name="Normal 3 2 3 2 3 8 2 9" xfId="20425"/>
    <cellStyle name="Normal 3 2 3 2 3 8 3" xfId="20426"/>
    <cellStyle name="Normal 3 2 3 2 3 8 3 10" xfId="20427"/>
    <cellStyle name="Normal 3 2 3 2 3 8 3 11" xfId="20428"/>
    <cellStyle name="Normal 3 2 3 2 3 8 3 12" xfId="20429"/>
    <cellStyle name="Normal 3 2 3 2 3 8 3 2" xfId="20430"/>
    <cellStyle name="Normal 3 2 3 2 3 8 3 3" xfId="20431"/>
    <cellStyle name="Normal 3 2 3 2 3 8 3 4" xfId="20432"/>
    <cellStyle name="Normal 3 2 3 2 3 8 3 5" xfId="20433"/>
    <cellStyle name="Normal 3 2 3 2 3 8 3 6" xfId="20434"/>
    <cellStyle name="Normal 3 2 3 2 3 8 3 7" xfId="20435"/>
    <cellStyle name="Normal 3 2 3 2 3 8 3 8" xfId="20436"/>
    <cellStyle name="Normal 3 2 3 2 3 8 3 9" xfId="20437"/>
    <cellStyle name="Normal 3 2 3 2 3 8 4" xfId="20438"/>
    <cellStyle name="Normal 3 2 3 2 3 8 5" xfId="20439"/>
    <cellStyle name="Normal 3 2 3 2 3 8 6" xfId="20440"/>
    <cellStyle name="Normal 3 2 3 2 3 8 7" xfId="20441"/>
    <cellStyle name="Normal 3 2 3 2 3 8 8" xfId="20442"/>
    <cellStyle name="Normal 3 2 3 2 3 8 9" xfId="20443"/>
    <cellStyle name="Normal 3 2 3 2 3 9" xfId="20444"/>
    <cellStyle name="Normal 3 2 3 2 3 9 10" xfId="20445"/>
    <cellStyle name="Normal 3 2 3 2 3 9 11" xfId="20446"/>
    <cellStyle name="Normal 3 2 3 2 3 9 12" xfId="20447"/>
    <cellStyle name="Normal 3 2 3 2 3 9 13" xfId="20448"/>
    <cellStyle name="Normal 3 2 3 2 3 9 14" xfId="20449"/>
    <cellStyle name="Normal 3 2 3 2 3 9 2" xfId="20450"/>
    <cellStyle name="Normal 3 2 3 2 3 9 2 10" xfId="20451"/>
    <cellStyle name="Normal 3 2 3 2 3 9 2 11" xfId="20452"/>
    <cellStyle name="Normal 3 2 3 2 3 9 2 12" xfId="20453"/>
    <cellStyle name="Normal 3 2 3 2 3 9 2 13" xfId="20454"/>
    <cellStyle name="Normal 3 2 3 2 3 9 2 2" xfId="20455"/>
    <cellStyle name="Normal 3 2 3 2 3 9 2 2 10" xfId="20456"/>
    <cellStyle name="Normal 3 2 3 2 3 9 2 2 11" xfId="20457"/>
    <cellStyle name="Normal 3 2 3 2 3 9 2 2 12" xfId="20458"/>
    <cellStyle name="Normal 3 2 3 2 3 9 2 2 2" xfId="20459"/>
    <cellStyle name="Normal 3 2 3 2 3 9 2 2 3" xfId="20460"/>
    <cellStyle name="Normal 3 2 3 2 3 9 2 2 4" xfId="20461"/>
    <cellStyle name="Normal 3 2 3 2 3 9 2 2 5" xfId="20462"/>
    <cellStyle name="Normal 3 2 3 2 3 9 2 2 6" xfId="20463"/>
    <cellStyle name="Normal 3 2 3 2 3 9 2 2 7" xfId="20464"/>
    <cellStyle name="Normal 3 2 3 2 3 9 2 2 8" xfId="20465"/>
    <cellStyle name="Normal 3 2 3 2 3 9 2 2 9" xfId="20466"/>
    <cellStyle name="Normal 3 2 3 2 3 9 2 3" xfId="20467"/>
    <cellStyle name="Normal 3 2 3 2 3 9 2 4" xfId="20468"/>
    <cellStyle name="Normal 3 2 3 2 3 9 2 5" xfId="20469"/>
    <cellStyle name="Normal 3 2 3 2 3 9 2 6" xfId="20470"/>
    <cellStyle name="Normal 3 2 3 2 3 9 2 7" xfId="20471"/>
    <cellStyle name="Normal 3 2 3 2 3 9 2 8" xfId="20472"/>
    <cellStyle name="Normal 3 2 3 2 3 9 2 9" xfId="20473"/>
    <cellStyle name="Normal 3 2 3 2 3 9 3" xfId="20474"/>
    <cellStyle name="Normal 3 2 3 2 3 9 3 10" xfId="20475"/>
    <cellStyle name="Normal 3 2 3 2 3 9 3 11" xfId="20476"/>
    <cellStyle name="Normal 3 2 3 2 3 9 3 12" xfId="20477"/>
    <cellStyle name="Normal 3 2 3 2 3 9 3 2" xfId="20478"/>
    <cellStyle name="Normal 3 2 3 2 3 9 3 3" xfId="20479"/>
    <cellStyle name="Normal 3 2 3 2 3 9 3 4" xfId="20480"/>
    <cellStyle name="Normal 3 2 3 2 3 9 3 5" xfId="20481"/>
    <cellStyle name="Normal 3 2 3 2 3 9 3 6" xfId="20482"/>
    <cellStyle name="Normal 3 2 3 2 3 9 3 7" xfId="20483"/>
    <cellStyle name="Normal 3 2 3 2 3 9 3 8" xfId="20484"/>
    <cellStyle name="Normal 3 2 3 2 3 9 3 9" xfId="20485"/>
    <cellStyle name="Normal 3 2 3 2 3 9 4" xfId="20486"/>
    <cellStyle name="Normal 3 2 3 2 3 9 5" xfId="20487"/>
    <cellStyle name="Normal 3 2 3 2 3 9 6" xfId="20488"/>
    <cellStyle name="Normal 3 2 3 2 3 9 7" xfId="20489"/>
    <cellStyle name="Normal 3 2 3 2 3 9 8" xfId="20490"/>
    <cellStyle name="Normal 3 2 3 2 3 9 9" xfId="20491"/>
    <cellStyle name="Normal 3 2 3 2 4" xfId="20492"/>
    <cellStyle name="Normal 3 2 3 2 4 10" xfId="20493"/>
    <cellStyle name="Normal 3 2 3 2 4 10 10" xfId="20494"/>
    <cellStyle name="Normal 3 2 3 2 4 10 11" xfId="20495"/>
    <cellStyle name="Normal 3 2 3 2 4 10 12" xfId="20496"/>
    <cellStyle name="Normal 3 2 3 2 4 10 13" xfId="20497"/>
    <cellStyle name="Normal 3 2 3 2 4 10 2" xfId="20498"/>
    <cellStyle name="Normal 3 2 3 2 4 10 2 10" xfId="20499"/>
    <cellStyle name="Normal 3 2 3 2 4 10 2 11" xfId="20500"/>
    <cellStyle name="Normal 3 2 3 2 4 10 2 12" xfId="20501"/>
    <cellStyle name="Normal 3 2 3 2 4 10 2 2" xfId="20502"/>
    <cellStyle name="Normal 3 2 3 2 4 10 2 3" xfId="20503"/>
    <cellStyle name="Normal 3 2 3 2 4 10 2 4" xfId="20504"/>
    <cellStyle name="Normal 3 2 3 2 4 10 2 5" xfId="20505"/>
    <cellStyle name="Normal 3 2 3 2 4 10 2 6" xfId="20506"/>
    <cellStyle name="Normal 3 2 3 2 4 10 2 7" xfId="20507"/>
    <cellStyle name="Normal 3 2 3 2 4 10 2 8" xfId="20508"/>
    <cellStyle name="Normal 3 2 3 2 4 10 2 9" xfId="20509"/>
    <cellStyle name="Normal 3 2 3 2 4 10 3" xfId="20510"/>
    <cellStyle name="Normal 3 2 3 2 4 10 4" xfId="20511"/>
    <cellStyle name="Normal 3 2 3 2 4 10 5" xfId="20512"/>
    <cellStyle name="Normal 3 2 3 2 4 10 6" xfId="20513"/>
    <cellStyle name="Normal 3 2 3 2 4 10 7" xfId="20514"/>
    <cellStyle name="Normal 3 2 3 2 4 10 8" xfId="20515"/>
    <cellStyle name="Normal 3 2 3 2 4 10 9" xfId="20516"/>
    <cellStyle name="Normal 3 2 3 2 4 11" xfId="20517"/>
    <cellStyle name="Normal 3 2 3 2 4 11 10" xfId="20518"/>
    <cellStyle name="Normal 3 2 3 2 4 11 11" xfId="20519"/>
    <cellStyle name="Normal 3 2 3 2 4 11 12" xfId="20520"/>
    <cellStyle name="Normal 3 2 3 2 4 11 2" xfId="20521"/>
    <cellStyle name="Normal 3 2 3 2 4 11 3" xfId="20522"/>
    <cellStyle name="Normal 3 2 3 2 4 11 4" xfId="20523"/>
    <cellStyle name="Normal 3 2 3 2 4 11 5" xfId="20524"/>
    <cellStyle name="Normal 3 2 3 2 4 11 6" xfId="20525"/>
    <cellStyle name="Normal 3 2 3 2 4 11 7" xfId="20526"/>
    <cellStyle name="Normal 3 2 3 2 4 11 8" xfId="20527"/>
    <cellStyle name="Normal 3 2 3 2 4 11 9" xfId="20528"/>
    <cellStyle name="Normal 3 2 3 2 4 12" xfId="20529"/>
    <cellStyle name="Normal 3 2 3 2 4 13" xfId="20530"/>
    <cellStyle name="Normal 3 2 3 2 4 14" xfId="20531"/>
    <cellStyle name="Normal 3 2 3 2 4 15" xfId="20532"/>
    <cellStyle name="Normal 3 2 3 2 4 16" xfId="20533"/>
    <cellStyle name="Normal 3 2 3 2 4 17" xfId="20534"/>
    <cellStyle name="Normal 3 2 3 2 4 18" xfId="20535"/>
    <cellStyle name="Normal 3 2 3 2 4 19" xfId="20536"/>
    <cellStyle name="Normal 3 2 3 2 4 2" xfId="20537"/>
    <cellStyle name="Normal 3 2 3 2 4 2 10" xfId="20538"/>
    <cellStyle name="Normal 3 2 3 2 4 2 11" xfId="20539"/>
    <cellStyle name="Normal 3 2 3 2 4 2 12" xfId="20540"/>
    <cellStyle name="Normal 3 2 3 2 4 2 13" xfId="20541"/>
    <cellStyle name="Normal 3 2 3 2 4 2 14" xfId="20542"/>
    <cellStyle name="Normal 3 2 3 2 4 2 15" xfId="20543"/>
    <cellStyle name="Normal 3 2 3 2 4 2 16" xfId="20544"/>
    <cellStyle name="Normal 3 2 3 2 4 2 17" xfId="20545"/>
    <cellStyle name="Normal 3 2 3 2 4 2 2" xfId="20546"/>
    <cellStyle name="Normal 3 2 3 2 4 2 2 10" xfId="20547"/>
    <cellStyle name="Normal 3 2 3 2 4 2 2 11" xfId="20548"/>
    <cellStyle name="Normal 3 2 3 2 4 2 2 12" xfId="20549"/>
    <cellStyle name="Normal 3 2 3 2 4 2 2 13" xfId="20550"/>
    <cellStyle name="Normal 3 2 3 2 4 2 2 14" xfId="20551"/>
    <cellStyle name="Normal 3 2 3 2 4 2 2 2" xfId="20552"/>
    <cellStyle name="Normal 3 2 3 2 4 2 2 2 10" xfId="20553"/>
    <cellStyle name="Normal 3 2 3 2 4 2 2 2 11" xfId="20554"/>
    <cellStyle name="Normal 3 2 3 2 4 2 2 2 12" xfId="20555"/>
    <cellStyle name="Normal 3 2 3 2 4 2 2 2 13" xfId="20556"/>
    <cellStyle name="Normal 3 2 3 2 4 2 2 2 2" xfId="20557"/>
    <cellStyle name="Normal 3 2 3 2 4 2 2 2 2 10" xfId="20558"/>
    <cellStyle name="Normal 3 2 3 2 4 2 2 2 2 11" xfId="20559"/>
    <cellStyle name="Normal 3 2 3 2 4 2 2 2 2 12" xfId="20560"/>
    <cellStyle name="Normal 3 2 3 2 4 2 2 2 2 2" xfId="20561"/>
    <cellStyle name="Normal 3 2 3 2 4 2 2 2 2 3" xfId="20562"/>
    <cellStyle name="Normal 3 2 3 2 4 2 2 2 2 4" xfId="20563"/>
    <cellStyle name="Normal 3 2 3 2 4 2 2 2 2 5" xfId="20564"/>
    <cellStyle name="Normal 3 2 3 2 4 2 2 2 2 6" xfId="20565"/>
    <cellStyle name="Normal 3 2 3 2 4 2 2 2 2 7" xfId="20566"/>
    <cellStyle name="Normal 3 2 3 2 4 2 2 2 2 8" xfId="20567"/>
    <cellStyle name="Normal 3 2 3 2 4 2 2 2 2 9" xfId="20568"/>
    <cellStyle name="Normal 3 2 3 2 4 2 2 2 3" xfId="20569"/>
    <cellStyle name="Normal 3 2 3 2 4 2 2 2 4" xfId="20570"/>
    <cellStyle name="Normal 3 2 3 2 4 2 2 2 5" xfId="20571"/>
    <cellStyle name="Normal 3 2 3 2 4 2 2 2 6" xfId="20572"/>
    <cellStyle name="Normal 3 2 3 2 4 2 2 2 7" xfId="20573"/>
    <cellStyle name="Normal 3 2 3 2 4 2 2 2 8" xfId="20574"/>
    <cellStyle name="Normal 3 2 3 2 4 2 2 2 9" xfId="20575"/>
    <cellStyle name="Normal 3 2 3 2 4 2 2 3" xfId="20576"/>
    <cellStyle name="Normal 3 2 3 2 4 2 2 3 10" xfId="20577"/>
    <cellStyle name="Normal 3 2 3 2 4 2 2 3 11" xfId="20578"/>
    <cellStyle name="Normal 3 2 3 2 4 2 2 3 12" xfId="20579"/>
    <cellStyle name="Normal 3 2 3 2 4 2 2 3 2" xfId="20580"/>
    <cellStyle name="Normal 3 2 3 2 4 2 2 3 3" xfId="20581"/>
    <cellStyle name="Normal 3 2 3 2 4 2 2 3 4" xfId="20582"/>
    <cellStyle name="Normal 3 2 3 2 4 2 2 3 5" xfId="20583"/>
    <cellStyle name="Normal 3 2 3 2 4 2 2 3 6" xfId="20584"/>
    <cellStyle name="Normal 3 2 3 2 4 2 2 3 7" xfId="20585"/>
    <cellStyle name="Normal 3 2 3 2 4 2 2 3 8" xfId="20586"/>
    <cellStyle name="Normal 3 2 3 2 4 2 2 3 9" xfId="20587"/>
    <cellStyle name="Normal 3 2 3 2 4 2 2 4" xfId="20588"/>
    <cellStyle name="Normal 3 2 3 2 4 2 2 5" xfId="20589"/>
    <cellStyle name="Normal 3 2 3 2 4 2 2 6" xfId="20590"/>
    <cellStyle name="Normal 3 2 3 2 4 2 2 7" xfId="20591"/>
    <cellStyle name="Normal 3 2 3 2 4 2 2 8" xfId="20592"/>
    <cellStyle name="Normal 3 2 3 2 4 2 2 9" xfId="20593"/>
    <cellStyle name="Normal 3 2 3 2 4 2 3" xfId="20594"/>
    <cellStyle name="Normal 3 2 3 2 4 2 3 10" xfId="20595"/>
    <cellStyle name="Normal 3 2 3 2 4 2 3 11" xfId="20596"/>
    <cellStyle name="Normal 3 2 3 2 4 2 3 12" xfId="20597"/>
    <cellStyle name="Normal 3 2 3 2 4 2 3 13" xfId="20598"/>
    <cellStyle name="Normal 3 2 3 2 4 2 3 14" xfId="20599"/>
    <cellStyle name="Normal 3 2 3 2 4 2 3 2" xfId="20600"/>
    <cellStyle name="Normal 3 2 3 2 4 2 3 2 10" xfId="20601"/>
    <cellStyle name="Normal 3 2 3 2 4 2 3 2 11" xfId="20602"/>
    <cellStyle name="Normal 3 2 3 2 4 2 3 2 12" xfId="20603"/>
    <cellStyle name="Normal 3 2 3 2 4 2 3 2 13" xfId="20604"/>
    <cellStyle name="Normal 3 2 3 2 4 2 3 2 2" xfId="20605"/>
    <cellStyle name="Normal 3 2 3 2 4 2 3 2 2 10" xfId="20606"/>
    <cellStyle name="Normal 3 2 3 2 4 2 3 2 2 11" xfId="20607"/>
    <cellStyle name="Normal 3 2 3 2 4 2 3 2 2 12" xfId="20608"/>
    <cellStyle name="Normal 3 2 3 2 4 2 3 2 2 2" xfId="20609"/>
    <cellStyle name="Normal 3 2 3 2 4 2 3 2 2 3" xfId="20610"/>
    <cellStyle name="Normal 3 2 3 2 4 2 3 2 2 4" xfId="20611"/>
    <cellStyle name="Normal 3 2 3 2 4 2 3 2 2 5" xfId="20612"/>
    <cellStyle name="Normal 3 2 3 2 4 2 3 2 2 6" xfId="20613"/>
    <cellStyle name="Normal 3 2 3 2 4 2 3 2 2 7" xfId="20614"/>
    <cellStyle name="Normal 3 2 3 2 4 2 3 2 2 8" xfId="20615"/>
    <cellStyle name="Normal 3 2 3 2 4 2 3 2 2 9" xfId="20616"/>
    <cellStyle name="Normal 3 2 3 2 4 2 3 2 3" xfId="20617"/>
    <cellStyle name="Normal 3 2 3 2 4 2 3 2 4" xfId="20618"/>
    <cellStyle name="Normal 3 2 3 2 4 2 3 2 5" xfId="20619"/>
    <cellStyle name="Normal 3 2 3 2 4 2 3 2 6" xfId="20620"/>
    <cellStyle name="Normal 3 2 3 2 4 2 3 2 7" xfId="20621"/>
    <cellStyle name="Normal 3 2 3 2 4 2 3 2 8" xfId="20622"/>
    <cellStyle name="Normal 3 2 3 2 4 2 3 2 9" xfId="20623"/>
    <cellStyle name="Normal 3 2 3 2 4 2 3 3" xfId="20624"/>
    <cellStyle name="Normal 3 2 3 2 4 2 3 3 10" xfId="20625"/>
    <cellStyle name="Normal 3 2 3 2 4 2 3 3 11" xfId="20626"/>
    <cellStyle name="Normal 3 2 3 2 4 2 3 3 12" xfId="20627"/>
    <cellStyle name="Normal 3 2 3 2 4 2 3 3 2" xfId="20628"/>
    <cellStyle name="Normal 3 2 3 2 4 2 3 3 3" xfId="20629"/>
    <cellStyle name="Normal 3 2 3 2 4 2 3 3 4" xfId="20630"/>
    <cellStyle name="Normal 3 2 3 2 4 2 3 3 5" xfId="20631"/>
    <cellStyle name="Normal 3 2 3 2 4 2 3 3 6" xfId="20632"/>
    <cellStyle name="Normal 3 2 3 2 4 2 3 3 7" xfId="20633"/>
    <cellStyle name="Normal 3 2 3 2 4 2 3 3 8" xfId="20634"/>
    <cellStyle name="Normal 3 2 3 2 4 2 3 3 9" xfId="20635"/>
    <cellStyle name="Normal 3 2 3 2 4 2 3 4" xfId="20636"/>
    <cellStyle name="Normal 3 2 3 2 4 2 3 5" xfId="20637"/>
    <cellStyle name="Normal 3 2 3 2 4 2 3 6" xfId="20638"/>
    <cellStyle name="Normal 3 2 3 2 4 2 3 7" xfId="20639"/>
    <cellStyle name="Normal 3 2 3 2 4 2 3 8" xfId="20640"/>
    <cellStyle name="Normal 3 2 3 2 4 2 3 9" xfId="20641"/>
    <cellStyle name="Normal 3 2 3 2 4 2 4" xfId="20642"/>
    <cellStyle name="Normal 3 2 3 2 4 2 4 10" xfId="20643"/>
    <cellStyle name="Normal 3 2 3 2 4 2 4 11" xfId="20644"/>
    <cellStyle name="Normal 3 2 3 2 4 2 4 12" xfId="20645"/>
    <cellStyle name="Normal 3 2 3 2 4 2 4 13" xfId="20646"/>
    <cellStyle name="Normal 3 2 3 2 4 2 4 2" xfId="20647"/>
    <cellStyle name="Normal 3 2 3 2 4 2 4 2 10" xfId="20648"/>
    <cellStyle name="Normal 3 2 3 2 4 2 4 2 11" xfId="20649"/>
    <cellStyle name="Normal 3 2 3 2 4 2 4 2 12" xfId="20650"/>
    <cellStyle name="Normal 3 2 3 2 4 2 4 2 2" xfId="20651"/>
    <cellStyle name="Normal 3 2 3 2 4 2 4 2 3" xfId="20652"/>
    <cellStyle name="Normal 3 2 3 2 4 2 4 2 4" xfId="20653"/>
    <cellStyle name="Normal 3 2 3 2 4 2 4 2 5" xfId="20654"/>
    <cellStyle name="Normal 3 2 3 2 4 2 4 2 6" xfId="20655"/>
    <cellStyle name="Normal 3 2 3 2 4 2 4 2 7" xfId="20656"/>
    <cellStyle name="Normal 3 2 3 2 4 2 4 2 8" xfId="20657"/>
    <cellStyle name="Normal 3 2 3 2 4 2 4 2 9" xfId="20658"/>
    <cellStyle name="Normal 3 2 3 2 4 2 4 3" xfId="20659"/>
    <cellStyle name="Normal 3 2 3 2 4 2 4 4" xfId="20660"/>
    <cellStyle name="Normal 3 2 3 2 4 2 4 5" xfId="20661"/>
    <cellStyle name="Normal 3 2 3 2 4 2 4 6" xfId="20662"/>
    <cellStyle name="Normal 3 2 3 2 4 2 4 7" xfId="20663"/>
    <cellStyle name="Normal 3 2 3 2 4 2 4 8" xfId="20664"/>
    <cellStyle name="Normal 3 2 3 2 4 2 4 9" xfId="20665"/>
    <cellStyle name="Normal 3 2 3 2 4 2 5" xfId="20666"/>
    <cellStyle name="Normal 3 2 3 2 4 2 5 10" xfId="20667"/>
    <cellStyle name="Normal 3 2 3 2 4 2 5 11" xfId="20668"/>
    <cellStyle name="Normal 3 2 3 2 4 2 5 12" xfId="20669"/>
    <cellStyle name="Normal 3 2 3 2 4 2 5 13" xfId="20670"/>
    <cellStyle name="Normal 3 2 3 2 4 2 5 2" xfId="20671"/>
    <cellStyle name="Normal 3 2 3 2 4 2 5 2 10" xfId="20672"/>
    <cellStyle name="Normal 3 2 3 2 4 2 5 2 11" xfId="20673"/>
    <cellStyle name="Normal 3 2 3 2 4 2 5 2 12" xfId="20674"/>
    <cellStyle name="Normal 3 2 3 2 4 2 5 2 2" xfId="20675"/>
    <cellStyle name="Normal 3 2 3 2 4 2 5 2 3" xfId="20676"/>
    <cellStyle name="Normal 3 2 3 2 4 2 5 2 4" xfId="20677"/>
    <cellStyle name="Normal 3 2 3 2 4 2 5 2 5" xfId="20678"/>
    <cellStyle name="Normal 3 2 3 2 4 2 5 2 6" xfId="20679"/>
    <cellStyle name="Normal 3 2 3 2 4 2 5 2 7" xfId="20680"/>
    <cellStyle name="Normal 3 2 3 2 4 2 5 2 8" xfId="20681"/>
    <cellStyle name="Normal 3 2 3 2 4 2 5 2 9" xfId="20682"/>
    <cellStyle name="Normal 3 2 3 2 4 2 5 3" xfId="20683"/>
    <cellStyle name="Normal 3 2 3 2 4 2 5 4" xfId="20684"/>
    <cellStyle name="Normal 3 2 3 2 4 2 5 5" xfId="20685"/>
    <cellStyle name="Normal 3 2 3 2 4 2 5 6" xfId="20686"/>
    <cellStyle name="Normal 3 2 3 2 4 2 5 7" xfId="20687"/>
    <cellStyle name="Normal 3 2 3 2 4 2 5 8" xfId="20688"/>
    <cellStyle name="Normal 3 2 3 2 4 2 5 9" xfId="20689"/>
    <cellStyle name="Normal 3 2 3 2 4 2 6" xfId="20690"/>
    <cellStyle name="Normal 3 2 3 2 4 2 6 10" xfId="20691"/>
    <cellStyle name="Normal 3 2 3 2 4 2 6 11" xfId="20692"/>
    <cellStyle name="Normal 3 2 3 2 4 2 6 12" xfId="20693"/>
    <cellStyle name="Normal 3 2 3 2 4 2 6 2" xfId="20694"/>
    <cellStyle name="Normal 3 2 3 2 4 2 6 3" xfId="20695"/>
    <cellStyle name="Normal 3 2 3 2 4 2 6 4" xfId="20696"/>
    <cellStyle name="Normal 3 2 3 2 4 2 6 5" xfId="20697"/>
    <cellStyle name="Normal 3 2 3 2 4 2 6 6" xfId="20698"/>
    <cellStyle name="Normal 3 2 3 2 4 2 6 7" xfId="20699"/>
    <cellStyle name="Normal 3 2 3 2 4 2 6 8" xfId="20700"/>
    <cellStyle name="Normal 3 2 3 2 4 2 6 9" xfId="20701"/>
    <cellStyle name="Normal 3 2 3 2 4 2 7" xfId="20702"/>
    <cellStyle name="Normal 3 2 3 2 4 2 8" xfId="20703"/>
    <cellStyle name="Normal 3 2 3 2 4 2 9" xfId="20704"/>
    <cellStyle name="Normal 3 2 3 2 4 20" xfId="20705"/>
    <cellStyle name="Normal 3 2 3 2 4 21" xfId="20706"/>
    <cellStyle name="Normal 3 2 3 2 4 22" xfId="20707"/>
    <cellStyle name="Normal 3 2 3 2 4 23" xfId="20708"/>
    <cellStyle name="Normal 3 2 3 2 4 3" xfId="20709"/>
    <cellStyle name="Normal 3 2 3 2 4 3 10" xfId="20710"/>
    <cellStyle name="Normal 3 2 3 2 4 3 11" xfId="20711"/>
    <cellStyle name="Normal 3 2 3 2 4 3 12" xfId="20712"/>
    <cellStyle name="Normal 3 2 3 2 4 3 13" xfId="20713"/>
    <cellStyle name="Normal 3 2 3 2 4 3 14" xfId="20714"/>
    <cellStyle name="Normal 3 2 3 2 4 3 2" xfId="20715"/>
    <cellStyle name="Normal 3 2 3 2 4 3 2 10" xfId="20716"/>
    <cellStyle name="Normal 3 2 3 2 4 3 2 11" xfId="20717"/>
    <cellStyle name="Normal 3 2 3 2 4 3 2 12" xfId="20718"/>
    <cellStyle name="Normal 3 2 3 2 4 3 2 13" xfId="20719"/>
    <cellStyle name="Normal 3 2 3 2 4 3 2 2" xfId="20720"/>
    <cellStyle name="Normal 3 2 3 2 4 3 2 2 10" xfId="20721"/>
    <cellStyle name="Normal 3 2 3 2 4 3 2 2 11" xfId="20722"/>
    <cellStyle name="Normal 3 2 3 2 4 3 2 2 12" xfId="20723"/>
    <cellStyle name="Normal 3 2 3 2 4 3 2 2 2" xfId="20724"/>
    <cellStyle name="Normal 3 2 3 2 4 3 2 2 3" xfId="20725"/>
    <cellStyle name="Normal 3 2 3 2 4 3 2 2 4" xfId="20726"/>
    <cellStyle name="Normal 3 2 3 2 4 3 2 2 5" xfId="20727"/>
    <cellStyle name="Normal 3 2 3 2 4 3 2 2 6" xfId="20728"/>
    <cellStyle name="Normal 3 2 3 2 4 3 2 2 7" xfId="20729"/>
    <cellStyle name="Normal 3 2 3 2 4 3 2 2 8" xfId="20730"/>
    <cellStyle name="Normal 3 2 3 2 4 3 2 2 9" xfId="20731"/>
    <cellStyle name="Normal 3 2 3 2 4 3 2 3" xfId="20732"/>
    <cellStyle name="Normal 3 2 3 2 4 3 2 4" xfId="20733"/>
    <cellStyle name="Normal 3 2 3 2 4 3 2 5" xfId="20734"/>
    <cellStyle name="Normal 3 2 3 2 4 3 2 6" xfId="20735"/>
    <cellStyle name="Normal 3 2 3 2 4 3 2 7" xfId="20736"/>
    <cellStyle name="Normal 3 2 3 2 4 3 2 8" xfId="20737"/>
    <cellStyle name="Normal 3 2 3 2 4 3 2 9" xfId="20738"/>
    <cellStyle name="Normal 3 2 3 2 4 3 3" xfId="20739"/>
    <cellStyle name="Normal 3 2 3 2 4 3 3 10" xfId="20740"/>
    <cellStyle name="Normal 3 2 3 2 4 3 3 11" xfId="20741"/>
    <cellStyle name="Normal 3 2 3 2 4 3 3 12" xfId="20742"/>
    <cellStyle name="Normal 3 2 3 2 4 3 3 2" xfId="20743"/>
    <cellStyle name="Normal 3 2 3 2 4 3 3 3" xfId="20744"/>
    <cellStyle name="Normal 3 2 3 2 4 3 3 4" xfId="20745"/>
    <cellStyle name="Normal 3 2 3 2 4 3 3 5" xfId="20746"/>
    <cellStyle name="Normal 3 2 3 2 4 3 3 6" xfId="20747"/>
    <cellStyle name="Normal 3 2 3 2 4 3 3 7" xfId="20748"/>
    <cellStyle name="Normal 3 2 3 2 4 3 3 8" xfId="20749"/>
    <cellStyle name="Normal 3 2 3 2 4 3 3 9" xfId="20750"/>
    <cellStyle name="Normal 3 2 3 2 4 3 4" xfId="20751"/>
    <cellStyle name="Normal 3 2 3 2 4 3 5" xfId="20752"/>
    <cellStyle name="Normal 3 2 3 2 4 3 6" xfId="20753"/>
    <cellStyle name="Normal 3 2 3 2 4 3 7" xfId="20754"/>
    <cellStyle name="Normal 3 2 3 2 4 3 8" xfId="20755"/>
    <cellStyle name="Normal 3 2 3 2 4 3 9" xfId="20756"/>
    <cellStyle name="Normal 3 2 3 2 4 4" xfId="20757"/>
    <cellStyle name="Normal 3 2 3 2 4 4 10" xfId="20758"/>
    <cellStyle name="Normal 3 2 3 2 4 4 11" xfId="20759"/>
    <cellStyle name="Normal 3 2 3 2 4 4 12" xfId="20760"/>
    <cellStyle name="Normal 3 2 3 2 4 4 13" xfId="20761"/>
    <cellStyle name="Normal 3 2 3 2 4 4 14" xfId="20762"/>
    <cellStyle name="Normal 3 2 3 2 4 4 2" xfId="20763"/>
    <cellStyle name="Normal 3 2 3 2 4 4 2 10" xfId="20764"/>
    <cellStyle name="Normal 3 2 3 2 4 4 2 11" xfId="20765"/>
    <cellStyle name="Normal 3 2 3 2 4 4 2 12" xfId="20766"/>
    <cellStyle name="Normal 3 2 3 2 4 4 2 13" xfId="20767"/>
    <cellStyle name="Normal 3 2 3 2 4 4 2 2" xfId="20768"/>
    <cellStyle name="Normal 3 2 3 2 4 4 2 2 10" xfId="20769"/>
    <cellStyle name="Normal 3 2 3 2 4 4 2 2 11" xfId="20770"/>
    <cellStyle name="Normal 3 2 3 2 4 4 2 2 12" xfId="20771"/>
    <cellStyle name="Normal 3 2 3 2 4 4 2 2 2" xfId="20772"/>
    <cellStyle name="Normal 3 2 3 2 4 4 2 2 3" xfId="20773"/>
    <cellStyle name="Normal 3 2 3 2 4 4 2 2 4" xfId="20774"/>
    <cellStyle name="Normal 3 2 3 2 4 4 2 2 5" xfId="20775"/>
    <cellStyle name="Normal 3 2 3 2 4 4 2 2 6" xfId="20776"/>
    <cellStyle name="Normal 3 2 3 2 4 4 2 2 7" xfId="20777"/>
    <cellStyle name="Normal 3 2 3 2 4 4 2 2 8" xfId="20778"/>
    <cellStyle name="Normal 3 2 3 2 4 4 2 2 9" xfId="20779"/>
    <cellStyle name="Normal 3 2 3 2 4 4 2 3" xfId="20780"/>
    <cellStyle name="Normal 3 2 3 2 4 4 2 4" xfId="20781"/>
    <cellStyle name="Normal 3 2 3 2 4 4 2 5" xfId="20782"/>
    <cellStyle name="Normal 3 2 3 2 4 4 2 6" xfId="20783"/>
    <cellStyle name="Normal 3 2 3 2 4 4 2 7" xfId="20784"/>
    <cellStyle name="Normal 3 2 3 2 4 4 2 8" xfId="20785"/>
    <cellStyle name="Normal 3 2 3 2 4 4 2 9" xfId="20786"/>
    <cellStyle name="Normal 3 2 3 2 4 4 3" xfId="20787"/>
    <cellStyle name="Normal 3 2 3 2 4 4 3 10" xfId="20788"/>
    <cellStyle name="Normal 3 2 3 2 4 4 3 11" xfId="20789"/>
    <cellStyle name="Normal 3 2 3 2 4 4 3 12" xfId="20790"/>
    <cellStyle name="Normal 3 2 3 2 4 4 3 2" xfId="20791"/>
    <cellStyle name="Normal 3 2 3 2 4 4 3 3" xfId="20792"/>
    <cellStyle name="Normal 3 2 3 2 4 4 3 4" xfId="20793"/>
    <cellStyle name="Normal 3 2 3 2 4 4 3 5" xfId="20794"/>
    <cellStyle name="Normal 3 2 3 2 4 4 3 6" xfId="20795"/>
    <cellStyle name="Normal 3 2 3 2 4 4 3 7" xfId="20796"/>
    <cellStyle name="Normal 3 2 3 2 4 4 3 8" xfId="20797"/>
    <cellStyle name="Normal 3 2 3 2 4 4 3 9" xfId="20798"/>
    <cellStyle name="Normal 3 2 3 2 4 4 4" xfId="20799"/>
    <cellStyle name="Normal 3 2 3 2 4 4 5" xfId="20800"/>
    <cellStyle name="Normal 3 2 3 2 4 4 6" xfId="20801"/>
    <cellStyle name="Normal 3 2 3 2 4 4 7" xfId="20802"/>
    <cellStyle name="Normal 3 2 3 2 4 4 8" xfId="20803"/>
    <cellStyle name="Normal 3 2 3 2 4 4 9" xfId="20804"/>
    <cellStyle name="Normal 3 2 3 2 4 5" xfId="20805"/>
    <cellStyle name="Normal 3 2 3 2 4 5 10" xfId="20806"/>
    <cellStyle name="Normal 3 2 3 2 4 5 11" xfId="20807"/>
    <cellStyle name="Normal 3 2 3 2 4 5 12" xfId="20808"/>
    <cellStyle name="Normal 3 2 3 2 4 5 13" xfId="20809"/>
    <cellStyle name="Normal 3 2 3 2 4 5 14" xfId="20810"/>
    <cellStyle name="Normal 3 2 3 2 4 5 2" xfId="20811"/>
    <cellStyle name="Normal 3 2 3 2 4 5 2 10" xfId="20812"/>
    <cellStyle name="Normal 3 2 3 2 4 5 2 11" xfId="20813"/>
    <cellStyle name="Normal 3 2 3 2 4 5 2 12" xfId="20814"/>
    <cellStyle name="Normal 3 2 3 2 4 5 2 13" xfId="20815"/>
    <cellStyle name="Normal 3 2 3 2 4 5 2 2" xfId="20816"/>
    <cellStyle name="Normal 3 2 3 2 4 5 2 2 10" xfId="20817"/>
    <cellStyle name="Normal 3 2 3 2 4 5 2 2 11" xfId="20818"/>
    <cellStyle name="Normal 3 2 3 2 4 5 2 2 12" xfId="20819"/>
    <cellStyle name="Normal 3 2 3 2 4 5 2 2 2" xfId="20820"/>
    <cellStyle name="Normal 3 2 3 2 4 5 2 2 3" xfId="20821"/>
    <cellStyle name="Normal 3 2 3 2 4 5 2 2 4" xfId="20822"/>
    <cellStyle name="Normal 3 2 3 2 4 5 2 2 5" xfId="20823"/>
    <cellStyle name="Normal 3 2 3 2 4 5 2 2 6" xfId="20824"/>
    <cellStyle name="Normal 3 2 3 2 4 5 2 2 7" xfId="20825"/>
    <cellStyle name="Normal 3 2 3 2 4 5 2 2 8" xfId="20826"/>
    <cellStyle name="Normal 3 2 3 2 4 5 2 2 9" xfId="20827"/>
    <cellStyle name="Normal 3 2 3 2 4 5 2 3" xfId="20828"/>
    <cellStyle name="Normal 3 2 3 2 4 5 2 4" xfId="20829"/>
    <cellStyle name="Normal 3 2 3 2 4 5 2 5" xfId="20830"/>
    <cellStyle name="Normal 3 2 3 2 4 5 2 6" xfId="20831"/>
    <cellStyle name="Normal 3 2 3 2 4 5 2 7" xfId="20832"/>
    <cellStyle name="Normal 3 2 3 2 4 5 2 8" xfId="20833"/>
    <cellStyle name="Normal 3 2 3 2 4 5 2 9" xfId="20834"/>
    <cellStyle name="Normal 3 2 3 2 4 5 3" xfId="20835"/>
    <cellStyle name="Normal 3 2 3 2 4 5 3 10" xfId="20836"/>
    <cellStyle name="Normal 3 2 3 2 4 5 3 11" xfId="20837"/>
    <cellStyle name="Normal 3 2 3 2 4 5 3 12" xfId="20838"/>
    <cellStyle name="Normal 3 2 3 2 4 5 3 2" xfId="20839"/>
    <cellStyle name="Normal 3 2 3 2 4 5 3 3" xfId="20840"/>
    <cellStyle name="Normal 3 2 3 2 4 5 3 4" xfId="20841"/>
    <cellStyle name="Normal 3 2 3 2 4 5 3 5" xfId="20842"/>
    <cellStyle name="Normal 3 2 3 2 4 5 3 6" xfId="20843"/>
    <cellStyle name="Normal 3 2 3 2 4 5 3 7" xfId="20844"/>
    <cellStyle name="Normal 3 2 3 2 4 5 3 8" xfId="20845"/>
    <cellStyle name="Normal 3 2 3 2 4 5 3 9" xfId="20846"/>
    <cellStyle name="Normal 3 2 3 2 4 5 4" xfId="20847"/>
    <cellStyle name="Normal 3 2 3 2 4 5 5" xfId="20848"/>
    <cellStyle name="Normal 3 2 3 2 4 5 6" xfId="20849"/>
    <cellStyle name="Normal 3 2 3 2 4 5 7" xfId="20850"/>
    <cellStyle name="Normal 3 2 3 2 4 5 8" xfId="20851"/>
    <cellStyle name="Normal 3 2 3 2 4 5 9" xfId="20852"/>
    <cellStyle name="Normal 3 2 3 2 4 6" xfId="20853"/>
    <cellStyle name="Normal 3 2 3 2 4 6 10" xfId="20854"/>
    <cellStyle name="Normal 3 2 3 2 4 6 11" xfId="20855"/>
    <cellStyle name="Normal 3 2 3 2 4 6 12" xfId="20856"/>
    <cellStyle name="Normal 3 2 3 2 4 6 13" xfId="20857"/>
    <cellStyle name="Normal 3 2 3 2 4 6 14" xfId="20858"/>
    <cellStyle name="Normal 3 2 3 2 4 6 2" xfId="20859"/>
    <cellStyle name="Normal 3 2 3 2 4 6 2 10" xfId="20860"/>
    <cellStyle name="Normal 3 2 3 2 4 6 2 11" xfId="20861"/>
    <cellStyle name="Normal 3 2 3 2 4 6 2 12" xfId="20862"/>
    <cellStyle name="Normal 3 2 3 2 4 6 2 13" xfId="20863"/>
    <cellStyle name="Normal 3 2 3 2 4 6 2 2" xfId="20864"/>
    <cellStyle name="Normal 3 2 3 2 4 6 2 2 10" xfId="20865"/>
    <cellStyle name="Normal 3 2 3 2 4 6 2 2 11" xfId="20866"/>
    <cellStyle name="Normal 3 2 3 2 4 6 2 2 12" xfId="20867"/>
    <cellStyle name="Normal 3 2 3 2 4 6 2 2 2" xfId="20868"/>
    <cellStyle name="Normal 3 2 3 2 4 6 2 2 3" xfId="20869"/>
    <cellStyle name="Normal 3 2 3 2 4 6 2 2 4" xfId="20870"/>
    <cellStyle name="Normal 3 2 3 2 4 6 2 2 5" xfId="20871"/>
    <cellStyle name="Normal 3 2 3 2 4 6 2 2 6" xfId="20872"/>
    <cellStyle name="Normal 3 2 3 2 4 6 2 2 7" xfId="20873"/>
    <cellStyle name="Normal 3 2 3 2 4 6 2 2 8" xfId="20874"/>
    <cellStyle name="Normal 3 2 3 2 4 6 2 2 9" xfId="20875"/>
    <cellStyle name="Normal 3 2 3 2 4 6 2 3" xfId="20876"/>
    <cellStyle name="Normal 3 2 3 2 4 6 2 4" xfId="20877"/>
    <cellStyle name="Normal 3 2 3 2 4 6 2 5" xfId="20878"/>
    <cellStyle name="Normal 3 2 3 2 4 6 2 6" xfId="20879"/>
    <cellStyle name="Normal 3 2 3 2 4 6 2 7" xfId="20880"/>
    <cellStyle name="Normal 3 2 3 2 4 6 2 8" xfId="20881"/>
    <cellStyle name="Normal 3 2 3 2 4 6 2 9" xfId="20882"/>
    <cellStyle name="Normal 3 2 3 2 4 6 3" xfId="20883"/>
    <cellStyle name="Normal 3 2 3 2 4 6 3 10" xfId="20884"/>
    <cellStyle name="Normal 3 2 3 2 4 6 3 11" xfId="20885"/>
    <cellStyle name="Normal 3 2 3 2 4 6 3 12" xfId="20886"/>
    <cellStyle name="Normal 3 2 3 2 4 6 3 2" xfId="20887"/>
    <cellStyle name="Normal 3 2 3 2 4 6 3 3" xfId="20888"/>
    <cellStyle name="Normal 3 2 3 2 4 6 3 4" xfId="20889"/>
    <cellStyle name="Normal 3 2 3 2 4 6 3 5" xfId="20890"/>
    <cellStyle name="Normal 3 2 3 2 4 6 3 6" xfId="20891"/>
    <cellStyle name="Normal 3 2 3 2 4 6 3 7" xfId="20892"/>
    <cellStyle name="Normal 3 2 3 2 4 6 3 8" xfId="20893"/>
    <cellStyle name="Normal 3 2 3 2 4 6 3 9" xfId="20894"/>
    <cellStyle name="Normal 3 2 3 2 4 6 4" xfId="20895"/>
    <cellStyle name="Normal 3 2 3 2 4 6 5" xfId="20896"/>
    <cellStyle name="Normal 3 2 3 2 4 6 6" xfId="20897"/>
    <cellStyle name="Normal 3 2 3 2 4 6 7" xfId="20898"/>
    <cellStyle name="Normal 3 2 3 2 4 6 8" xfId="20899"/>
    <cellStyle name="Normal 3 2 3 2 4 6 9" xfId="20900"/>
    <cellStyle name="Normal 3 2 3 2 4 7" xfId="20901"/>
    <cellStyle name="Normal 3 2 3 2 4 7 10" xfId="20902"/>
    <cellStyle name="Normal 3 2 3 2 4 7 11" xfId="20903"/>
    <cellStyle name="Normal 3 2 3 2 4 7 12" xfId="20904"/>
    <cellStyle name="Normal 3 2 3 2 4 7 13" xfId="20905"/>
    <cellStyle name="Normal 3 2 3 2 4 7 14" xfId="20906"/>
    <cellStyle name="Normal 3 2 3 2 4 7 2" xfId="20907"/>
    <cellStyle name="Normal 3 2 3 2 4 7 2 10" xfId="20908"/>
    <cellStyle name="Normal 3 2 3 2 4 7 2 11" xfId="20909"/>
    <cellStyle name="Normal 3 2 3 2 4 7 2 12" xfId="20910"/>
    <cellStyle name="Normal 3 2 3 2 4 7 2 13" xfId="20911"/>
    <cellStyle name="Normal 3 2 3 2 4 7 2 2" xfId="20912"/>
    <cellStyle name="Normal 3 2 3 2 4 7 2 2 10" xfId="20913"/>
    <cellStyle name="Normal 3 2 3 2 4 7 2 2 11" xfId="20914"/>
    <cellStyle name="Normal 3 2 3 2 4 7 2 2 12" xfId="20915"/>
    <cellStyle name="Normal 3 2 3 2 4 7 2 2 2" xfId="20916"/>
    <cellStyle name="Normal 3 2 3 2 4 7 2 2 3" xfId="20917"/>
    <cellStyle name="Normal 3 2 3 2 4 7 2 2 4" xfId="20918"/>
    <cellStyle name="Normal 3 2 3 2 4 7 2 2 5" xfId="20919"/>
    <cellStyle name="Normal 3 2 3 2 4 7 2 2 6" xfId="20920"/>
    <cellStyle name="Normal 3 2 3 2 4 7 2 2 7" xfId="20921"/>
    <cellStyle name="Normal 3 2 3 2 4 7 2 2 8" xfId="20922"/>
    <cellStyle name="Normal 3 2 3 2 4 7 2 2 9" xfId="20923"/>
    <cellStyle name="Normal 3 2 3 2 4 7 2 3" xfId="20924"/>
    <cellStyle name="Normal 3 2 3 2 4 7 2 4" xfId="20925"/>
    <cellStyle name="Normal 3 2 3 2 4 7 2 5" xfId="20926"/>
    <cellStyle name="Normal 3 2 3 2 4 7 2 6" xfId="20927"/>
    <cellStyle name="Normal 3 2 3 2 4 7 2 7" xfId="20928"/>
    <cellStyle name="Normal 3 2 3 2 4 7 2 8" xfId="20929"/>
    <cellStyle name="Normal 3 2 3 2 4 7 2 9" xfId="20930"/>
    <cellStyle name="Normal 3 2 3 2 4 7 3" xfId="20931"/>
    <cellStyle name="Normal 3 2 3 2 4 7 3 10" xfId="20932"/>
    <cellStyle name="Normal 3 2 3 2 4 7 3 11" xfId="20933"/>
    <cellStyle name="Normal 3 2 3 2 4 7 3 12" xfId="20934"/>
    <cellStyle name="Normal 3 2 3 2 4 7 3 2" xfId="20935"/>
    <cellStyle name="Normal 3 2 3 2 4 7 3 3" xfId="20936"/>
    <cellStyle name="Normal 3 2 3 2 4 7 3 4" xfId="20937"/>
    <cellStyle name="Normal 3 2 3 2 4 7 3 5" xfId="20938"/>
    <cellStyle name="Normal 3 2 3 2 4 7 3 6" xfId="20939"/>
    <cellStyle name="Normal 3 2 3 2 4 7 3 7" xfId="20940"/>
    <cellStyle name="Normal 3 2 3 2 4 7 3 8" xfId="20941"/>
    <cellStyle name="Normal 3 2 3 2 4 7 3 9" xfId="20942"/>
    <cellStyle name="Normal 3 2 3 2 4 7 4" xfId="20943"/>
    <cellStyle name="Normal 3 2 3 2 4 7 5" xfId="20944"/>
    <cellStyle name="Normal 3 2 3 2 4 7 6" xfId="20945"/>
    <cellStyle name="Normal 3 2 3 2 4 7 7" xfId="20946"/>
    <cellStyle name="Normal 3 2 3 2 4 7 8" xfId="20947"/>
    <cellStyle name="Normal 3 2 3 2 4 7 9" xfId="20948"/>
    <cellStyle name="Normal 3 2 3 2 4 8" xfId="20949"/>
    <cellStyle name="Normal 3 2 3 2 4 8 10" xfId="20950"/>
    <cellStyle name="Normal 3 2 3 2 4 8 11" xfId="20951"/>
    <cellStyle name="Normal 3 2 3 2 4 8 12" xfId="20952"/>
    <cellStyle name="Normal 3 2 3 2 4 8 13" xfId="20953"/>
    <cellStyle name="Normal 3 2 3 2 4 8 14" xfId="20954"/>
    <cellStyle name="Normal 3 2 3 2 4 8 2" xfId="20955"/>
    <cellStyle name="Normal 3 2 3 2 4 8 2 10" xfId="20956"/>
    <cellStyle name="Normal 3 2 3 2 4 8 2 11" xfId="20957"/>
    <cellStyle name="Normal 3 2 3 2 4 8 2 12" xfId="20958"/>
    <cellStyle name="Normal 3 2 3 2 4 8 2 13" xfId="20959"/>
    <cellStyle name="Normal 3 2 3 2 4 8 2 2" xfId="20960"/>
    <cellStyle name="Normal 3 2 3 2 4 8 2 2 10" xfId="20961"/>
    <cellStyle name="Normal 3 2 3 2 4 8 2 2 11" xfId="20962"/>
    <cellStyle name="Normal 3 2 3 2 4 8 2 2 12" xfId="20963"/>
    <cellStyle name="Normal 3 2 3 2 4 8 2 2 2" xfId="20964"/>
    <cellStyle name="Normal 3 2 3 2 4 8 2 2 3" xfId="20965"/>
    <cellStyle name="Normal 3 2 3 2 4 8 2 2 4" xfId="20966"/>
    <cellStyle name="Normal 3 2 3 2 4 8 2 2 5" xfId="20967"/>
    <cellStyle name="Normal 3 2 3 2 4 8 2 2 6" xfId="20968"/>
    <cellStyle name="Normal 3 2 3 2 4 8 2 2 7" xfId="20969"/>
    <cellStyle name="Normal 3 2 3 2 4 8 2 2 8" xfId="20970"/>
    <cellStyle name="Normal 3 2 3 2 4 8 2 2 9" xfId="20971"/>
    <cellStyle name="Normal 3 2 3 2 4 8 2 3" xfId="20972"/>
    <cellStyle name="Normal 3 2 3 2 4 8 2 4" xfId="20973"/>
    <cellStyle name="Normal 3 2 3 2 4 8 2 5" xfId="20974"/>
    <cellStyle name="Normal 3 2 3 2 4 8 2 6" xfId="20975"/>
    <cellStyle name="Normal 3 2 3 2 4 8 2 7" xfId="20976"/>
    <cellStyle name="Normal 3 2 3 2 4 8 2 8" xfId="20977"/>
    <cellStyle name="Normal 3 2 3 2 4 8 2 9" xfId="20978"/>
    <cellStyle name="Normal 3 2 3 2 4 8 3" xfId="20979"/>
    <cellStyle name="Normal 3 2 3 2 4 8 3 10" xfId="20980"/>
    <cellStyle name="Normal 3 2 3 2 4 8 3 11" xfId="20981"/>
    <cellStyle name="Normal 3 2 3 2 4 8 3 12" xfId="20982"/>
    <cellStyle name="Normal 3 2 3 2 4 8 3 2" xfId="20983"/>
    <cellStyle name="Normal 3 2 3 2 4 8 3 3" xfId="20984"/>
    <cellStyle name="Normal 3 2 3 2 4 8 3 4" xfId="20985"/>
    <cellStyle name="Normal 3 2 3 2 4 8 3 5" xfId="20986"/>
    <cellStyle name="Normal 3 2 3 2 4 8 3 6" xfId="20987"/>
    <cellStyle name="Normal 3 2 3 2 4 8 3 7" xfId="20988"/>
    <cellStyle name="Normal 3 2 3 2 4 8 3 8" xfId="20989"/>
    <cellStyle name="Normal 3 2 3 2 4 8 3 9" xfId="20990"/>
    <cellStyle name="Normal 3 2 3 2 4 8 4" xfId="20991"/>
    <cellStyle name="Normal 3 2 3 2 4 8 5" xfId="20992"/>
    <cellStyle name="Normal 3 2 3 2 4 8 6" xfId="20993"/>
    <cellStyle name="Normal 3 2 3 2 4 8 7" xfId="20994"/>
    <cellStyle name="Normal 3 2 3 2 4 8 8" xfId="20995"/>
    <cellStyle name="Normal 3 2 3 2 4 8 9" xfId="20996"/>
    <cellStyle name="Normal 3 2 3 2 4 9" xfId="20997"/>
    <cellStyle name="Normal 3 2 3 2 4 9 10" xfId="20998"/>
    <cellStyle name="Normal 3 2 3 2 4 9 11" xfId="20999"/>
    <cellStyle name="Normal 3 2 3 2 4 9 12" xfId="21000"/>
    <cellStyle name="Normal 3 2 3 2 4 9 13" xfId="21001"/>
    <cellStyle name="Normal 3 2 3 2 4 9 2" xfId="21002"/>
    <cellStyle name="Normal 3 2 3 2 4 9 2 10" xfId="21003"/>
    <cellStyle name="Normal 3 2 3 2 4 9 2 11" xfId="21004"/>
    <cellStyle name="Normal 3 2 3 2 4 9 2 12" xfId="21005"/>
    <cellStyle name="Normal 3 2 3 2 4 9 2 2" xfId="21006"/>
    <cellStyle name="Normal 3 2 3 2 4 9 2 3" xfId="21007"/>
    <cellStyle name="Normal 3 2 3 2 4 9 2 4" xfId="21008"/>
    <cellStyle name="Normal 3 2 3 2 4 9 2 5" xfId="21009"/>
    <cellStyle name="Normal 3 2 3 2 4 9 2 6" xfId="21010"/>
    <cellStyle name="Normal 3 2 3 2 4 9 2 7" xfId="21011"/>
    <cellStyle name="Normal 3 2 3 2 4 9 2 8" xfId="21012"/>
    <cellStyle name="Normal 3 2 3 2 4 9 2 9" xfId="21013"/>
    <cellStyle name="Normal 3 2 3 2 4 9 3" xfId="21014"/>
    <cellStyle name="Normal 3 2 3 2 4 9 4" xfId="21015"/>
    <cellStyle name="Normal 3 2 3 2 4 9 5" xfId="21016"/>
    <cellStyle name="Normal 3 2 3 2 4 9 6" xfId="21017"/>
    <cellStyle name="Normal 3 2 3 2 4 9 7" xfId="21018"/>
    <cellStyle name="Normal 3 2 3 2 4 9 8" xfId="21019"/>
    <cellStyle name="Normal 3 2 3 2 4 9 9" xfId="21020"/>
    <cellStyle name="Normal 3 2 3 2 5" xfId="21021"/>
    <cellStyle name="Normal 3 2 3 2 5 10" xfId="21022"/>
    <cellStyle name="Normal 3 2 3 2 5 11" xfId="21023"/>
    <cellStyle name="Normal 3 2 3 2 5 12" xfId="21024"/>
    <cellStyle name="Normal 3 2 3 2 5 13" xfId="21025"/>
    <cellStyle name="Normal 3 2 3 2 5 14" xfId="21026"/>
    <cellStyle name="Normal 3 2 3 2 5 15" xfId="21027"/>
    <cellStyle name="Normal 3 2 3 2 5 16" xfId="21028"/>
    <cellStyle name="Normal 3 2 3 2 5 17" xfId="21029"/>
    <cellStyle name="Normal 3 2 3 2 5 2" xfId="21030"/>
    <cellStyle name="Normal 3 2 3 2 5 2 10" xfId="21031"/>
    <cellStyle name="Normal 3 2 3 2 5 2 11" xfId="21032"/>
    <cellStyle name="Normal 3 2 3 2 5 2 12" xfId="21033"/>
    <cellStyle name="Normal 3 2 3 2 5 2 13" xfId="21034"/>
    <cellStyle name="Normal 3 2 3 2 5 2 14" xfId="21035"/>
    <cellStyle name="Normal 3 2 3 2 5 2 2" xfId="21036"/>
    <cellStyle name="Normal 3 2 3 2 5 2 2 10" xfId="21037"/>
    <cellStyle name="Normal 3 2 3 2 5 2 2 11" xfId="21038"/>
    <cellStyle name="Normal 3 2 3 2 5 2 2 12" xfId="21039"/>
    <cellStyle name="Normal 3 2 3 2 5 2 2 13" xfId="21040"/>
    <cellStyle name="Normal 3 2 3 2 5 2 2 2" xfId="21041"/>
    <cellStyle name="Normal 3 2 3 2 5 2 2 2 10" xfId="21042"/>
    <cellStyle name="Normal 3 2 3 2 5 2 2 2 11" xfId="21043"/>
    <cellStyle name="Normal 3 2 3 2 5 2 2 2 12" xfId="21044"/>
    <cellStyle name="Normal 3 2 3 2 5 2 2 2 2" xfId="21045"/>
    <cellStyle name="Normal 3 2 3 2 5 2 2 2 3" xfId="21046"/>
    <cellStyle name="Normal 3 2 3 2 5 2 2 2 4" xfId="21047"/>
    <cellStyle name="Normal 3 2 3 2 5 2 2 2 5" xfId="21048"/>
    <cellStyle name="Normal 3 2 3 2 5 2 2 2 6" xfId="21049"/>
    <cellStyle name="Normal 3 2 3 2 5 2 2 2 7" xfId="21050"/>
    <cellStyle name="Normal 3 2 3 2 5 2 2 2 8" xfId="21051"/>
    <cellStyle name="Normal 3 2 3 2 5 2 2 2 9" xfId="21052"/>
    <cellStyle name="Normal 3 2 3 2 5 2 2 3" xfId="21053"/>
    <cellStyle name="Normal 3 2 3 2 5 2 2 4" xfId="21054"/>
    <cellStyle name="Normal 3 2 3 2 5 2 2 5" xfId="21055"/>
    <cellStyle name="Normal 3 2 3 2 5 2 2 6" xfId="21056"/>
    <cellStyle name="Normal 3 2 3 2 5 2 2 7" xfId="21057"/>
    <cellStyle name="Normal 3 2 3 2 5 2 2 8" xfId="21058"/>
    <cellStyle name="Normal 3 2 3 2 5 2 2 9" xfId="21059"/>
    <cellStyle name="Normal 3 2 3 2 5 2 3" xfId="21060"/>
    <cellStyle name="Normal 3 2 3 2 5 2 3 10" xfId="21061"/>
    <cellStyle name="Normal 3 2 3 2 5 2 3 11" xfId="21062"/>
    <cellStyle name="Normal 3 2 3 2 5 2 3 12" xfId="21063"/>
    <cellStyle name="Normal 3 2 3 2 5 2 3 2" xfId="21064"/>
    <cellStyle name="Normal 3 2 3 2 5 2 3 3" xfId="21065"/>
    <cellStyle name="Normal 3 2 3 2 5 2 3 4" xfId="21066"/>
    <cellStyle name="Normal 3 2 3 2 5 2 3 5" xfId="21067"/>
    <cellStyle name="Normal 3 2 3 2 5 2 3 6" xfId="21068"/>
    <cellStyle name="Normal 3 2 3 2 5 2 3 7" xfId="21069"/>
    <cellStyle name="Normal 3 2 3 2 5 2 3 8" xfId="21070"/>
    <cellStyle name="Normal 3 2 3 2 5 2 3 9" xfId="21071"/>
    <cellStyle name="Normal 3 2 3 2 5 2 4" xfId="21072"/>
    <cellStyle name="Normal 3 2 3 2 5 2 5" xfId="21073"/>
    <cellStyle name="Normal 3 2 3 2 5 2 6" xfId="21074"/>
    <cellStyle name="Normal 3 2 3 2 5 2 7" xfId="21075"/>
    <cellStyle name="Normal 3 2 3 2 5 2 8" xfId="21076"/>
    <cellStyle name="Normal 3 2 3 2 5 2 9" xfId="21077"/>
    <cellStyle name="Normal 3 2 3 2 5 3" xfId="21078"/>
    <cellStyle name="Normal 3 2 3 2 5 3 10" xfId="21079"/>
    <cellStyle name="Normal 3 2 3 2 5 3 11" xfId="21080"/>
    <cellStyle name="Normal 3 2 3 2 5 3 12" xfId="21081"/>
    <cellStyle name="Normal 3 2 3 2 5 3 13" xfId="21082"/>
    <cellStyle name="Normal 3 2 3 2 5 3 14" xfId="21083"/>
    <cellStyle name="Normal 3 2 3 2 5 3 2" xfId="21084"/>
    <cellStyle name="Normal 3 2 3 2 5 3 2 10" xfId="21085"/>
    <cellStyle name="Normal 3 2 3 2 5 3 2 11" xfId="21086"/>
    <cellStyle name="Normal 3 2 3 2 5 3 2 12" xfId="21087"/>
    <cellStyle name="Normal 3 2 3 2 5 3 2 13" xfId="21088"/>
    <cellStyle name="Normal 3 2 3 2 5 3 2 2" xfId="21089"/>
    <cellStyle name="Normal 3 2 3 2 5 3 2 2 10" xfId="21090"/>
    <cellStyle name="Normal 3 2 3 2 5 3 2 2 11" xfId="21091"/>
    <cellStyle name="Normal 3 2 3 2 5 3 2 2 12" xfId="21092"/>
    <cellStyle name="Normal 3 2 3 2 5 3 2 2 2" xfId="21093"/>
    <cellStyle name="Normal 3 2 3 2 5 3 2 2 3" xfId="21094"/>
    <cellStyle name="Normal 3 2 3 2 5 3 2 2 4" xfId="21095"/>
    <cellStyle name="Normal 3 2 3 2 5 3 2 2 5" xfId="21096"/>
    <cellStyle name="Normal 3 2 3 2 5 3 2 2 6" xfId="21097"/>
    <cellStyle name="Normal 3 2 3 2 5 3 2 2 7" xfId="21098"/>
    <cellStyle name="Normal 3 2 3 2 5 3 2 2 8" xfId="21099"/>
    <cellStyle name="Normal 3 2 3 2 5 3 2 2 9" xfId="21100"/>
    <cellStyle name="Normal 3 2 3 2 5 3 2 3" xfId="21101"/>
    <cellStyle name="Normal 3 2 3 2 5 3 2 4" xfId="21102"/>
    <cellStyle name="Normal 3 2 3 2 5 3 2 5" xfId="21103"/>
    <cellStyle name="Normal 3 2 3 2 5 3 2 6" xfId="21104"/>
    <cellStyle name="Normal 3 2 3 2 5 3 2 7" xfId="21105"/>
    <cellStyle name="Normal 3 2 3 2 5 3 2 8" xfId="21106"/>
    <cellStyle name="Normal 3 2 3 2 5 3 2 9" xfId="21107"/>
    <cellStyle name="Normal 3 2 3 2 5 3 3" xfId="21108"/>
    <cellStyle name="Normal 3 2 3 2 5 3 3 10" xfId="21109"/>
    <cellStyle name="Normal 3 2 3 2 5 3 3 11" xfId="21110"/>
    <cellStyle name="Normal 3 2 3 2 5 3 3 12" xfId="21111"/>
    <cellStyle name="Normal 3 2 3 2 5 3 3 2" xfId="21112"/>
    <cellStyle name="Normal 3 2 3 2 5 3 3 3" xfId="21113"/>
    <cellStyle name="Normal 3 2 3 2 5 3 3 4" xfId="21114"/>
    <cellStyle name="Normal 3 2 3 2 5 3 3 5" xfId="21115"/>
    <cellStyle name="Normal 3 2 3 2 5 3 3 6" xfId="21116"/>
    <cellStyle name="Normal 3 2 3 2 5 3 3 7" xfId="21117"/>
    <cellStyle name="Normal 3 2 3 2 5 3 3 8" xfId="21118"/>
    <cellStyle name="Normal 3 2 3 2 5 3 3 9" xfId="21119"/>
    <cellStyle name="Normal 3 2 3 2 5 3 4" xfId="21120"/>
    <cellStyle name="Normal 3 2 3 2 5 3 5" xfId="21121"/>
    <cellStyle name="Normal 3 2 3 2 5 3 6" xfId="21122"/>
    <cellStyle name="Normal 3 2 3 2 5 3 7" xfId="21123"/>
    <cellStyle name="Normal 3 2 3 2 5 3 8" xfId="21124"/>
    <cellStyle name="Normal 3 2 3 2 5 3 9" xfId="21125"/>
    <cellStyle name="Normal 3 2 3 2 5 4" xfId="21126"/>
    <cellStyle name="Normal 3 2 3 2 5 4 10" xfId="21127"/>
    <cellStyle name="Normal 3 2 3 2 5 4 11" xfId="21128"/>
    <cellStyle name="Normal 3 2 3 2 5 4 12" xfId="21129"/>
    <cellStyle name="Normal 3 2 3 2 5 4 13" xfId="21130"/>
    <cellStyle name="Normal 3 2 3 2 5 4 2" xfId="21131"/>
    <cellStyle name="Normal 3 2 3 2 5 4 2 10" xfId="21132"/>
    <cellStyle name="Normal 3 2 3 2 5 4 2 11" xfId="21133"/>
    <cellStyle name="Normal 3 2 3 2 5 4 2 12" xfId="21134"/>
    <cellStyle name="Normal 3 2 3 2 5 4 2 2" xfId="21135"/>
    <cellStyle name="Normal 3 2 3 2 5 4 2 3" xfId="21136"/>
    <cellStyle name="Normal 3 2 3 2 5 4 2 4" xfId="21137"/>
    <cellStyle name="Normal 3 2 3 2 5 4 2 5" xfId="21138"/>
    <cellStyle name="Normal 3 2 3 2 5 4 2 6" xfId="21139"/>
    <cellStyle name="Normal 3 2 3 2 5 4 2 7" xfId="21140"/>
    <cellStyle name="Normal 3 2 3 2 5 4 2 8" xfId="21141"/>
    <cellStyle name="Normal 3 2 3 2 5 4 2 9" xfId="21142"/>
    <cellStyle name="Normal 3 2 3 2 5 4 3" xfId="21143"/>
    <cellStyle name="Normal 3 2 3 2 5 4 4" xfId="21144"/>
    <cellStyle name="Normal 3 2 3 2 5 4 5" xfId="21145"/>
    <cellStyle name="Normal 3 2 3 2 5 4 6" xfId="21146"/>
    <cellStyle name="Normal 3 2 3 2 5 4 7" xfId="21147"/>
    <cellStyle name="Normal 3 2 3 2 5 4 8" xfId="21148"/>
    <cellStyle name="Normal 3 2 3 2 5 4 9" xfId="21149"/>
    <cellStyle name="Normal 3 2 3 2 5 5" xfId="21150"/>
    <cellStyle name="Normal 3 2 3 2 5 5 10" xfId="21151"/>
    <cellStyle name="Normal 3 2 3 2 5 5 11" xfId="21152"/>
    <cellStyle name="Normal 3 2 3 2 5 5 12" xfId="21153"/>
    <cellStyle name="Normal 3 2 3 2 5 5 13" xfId="21154"/>
    <cellStyle name="Normal 3 2 3 2 5 5 2" xfId="21155"/>
    <cellStyle name="Normal 3 2 3 2 5 5 2 10" xfId="21156"/>
    <cellStyle name="Normal 3 2 3 2 5 5 2 11" xfId="21157"/>
    <cellStyle name="Normal 3 2 3 2 5 5 2 12" xfId="21158"/>
    <cellStyle name="Normal 3 2 3 2 5 5 2 2" xfId="21159"/>
    <cellStyle name="Normal 3 2 3 2 5 5 2 3" xfId="21160"/>
    <cellStyle name="Normal 3 2 3 2 5 5 2 4" xfId="21161"/>
    <cellStyle name="Normal 3 2 3 2 5 5 2 5" xfId="21162"/>
    <cellStyle name="Normal 3 2 3 2 5 5 2 6" xfId="21163"/>
    <cellStyle name="Normal 3 2 3 2 5 5 2 7" xfId="21164"/>
    <cellStyle name="Normal 3 2 3 2 5 5 2 8" xfId="21165"/>
    <cellStyle name="Normal 3 2 3 2 5 5 2 9" xfId="21166"/>
    <cellStyle name="Normal 3 2 3 2 5 5 3" xfId="21167"/>
    <cellStyle name="Normal 3 2 3 2 5 5 4" xfId="21168"/>
    <cellStyle name="Normal 3 2 3 2 5 5 5" xfId="21169"/>
    <cellStyle name="Normal 3 2 3 2 5 5 6" xfId="21170"/>
    <cellStyle name="Normal 3 2 3 2 5 5 7" xfId="21171"/>
    <cellStyle name="Normal 3 2 3 2 5 5 8" xfId="21172"/>
    <cellStyle name="Normal 3 2 3 2 5 5 9" xfId="21173"/>
    <cellStyle name="Normal 3 2 3 2 5 6" xfId="21174"/>
    <cellStyle name="Normal 3 2 3 2 5 6 10" xfId="21175"/>
    <cellStyle name="Normal 3 2 3 2 5 6 11" xfId="21176"/>
    <cellStyle name="Normal 3 2 3 2 5 6 12" xfId="21177"/>
    <cellStyle name="Normal 3 2 3 2 5 6 2" xfId="21178"/>
    <cellStyle name="Normal 3 2 3 2 5 6 3" xfId="21179"/>
    <cellStyle name="Normal 3 2 3 2 5 6 4" xfId="21180"/>
    <cellStyle name="Normal 3 2 3 2 5 6 5" xfId="21181"/>
    <cellStyle name="Normal 3 2 3 2 5 6 6" xfId="21182"/>
    <cellStyle name="Normal 3 2 3 2 5 6 7" xfId="21183"/>
    <cellStyle name="Normal 3 2 3 2 5 6 8" xfId="21184"/>
    <cellStyle name="Normal 3 2 3 2 5 6 9" xfId="21185"/>
    <cellStyle name="Normal 3 2 3 2 5 7" xfId="21186"/>
    <cellStyle name="Normal 3 2 3 2 5 8" xfId="21187"/>
    <cellStyle name="Normal 3 2 3 2 5 9" xfId="21188"/>
    <cellStyle name="Normal 3 2 3 2 6" xfId="21189"/>
    <cellStyle name="Normal 3 2 3 2 6 10" xfId="21190"/>
    <cellStyle name="Normal 3 2 3 2 6 11" xfId="21191"/>
    <cellStyle name="Normal 3 2 3 2 6 12" xfId="21192"/>
    <cellStyle name="Normal 3 2 3 2 6 13" xfId="21193"/>
    <cellStyle name="Normal 3 2 3 2 6 14" xfId="21194"/>
    <cellStyle name="Normal 3 2 3 2 6 2" xfId="21195"/>
    <cellStyle name="Normal 3 2 3 2 6 2 10" xfId="21196"/>
    <cellStyle name="Normal 3 2 3 2 6 2 11" xfId="21197"/>
    <cellStyle name="Normal 3 2 3 2 6 2 12" xfId="21198"/>
    <cellStyle name="Normal 3 2 3 2 6 2 13" xfId="21199"/>
    <cellStyle name="Normal 3 2 3 2 6 2 2" xfId="21200"/>
    <cellStyle name="Normal 3 2 3 2 6 2 2 10" xfId="21201"/>
    <cellStyle name="Normal 3 2 3 2 6 2 2 11" xfId="21202"/>
    <cellStyle name="Normal 3 2 3 2 6 2 2 12" xfId="21203"/>
    <cellStyle name="Normal 3 2 3 2 6 2 2 2" xfId="21204"/>
    <cellStyle name="Normal 3 2 3 2 6 2 2 3" xfId="21205"/>
    <cellStyle name="Normal 3 2 3 2 6 2 2 4" xfId="21206"/>
    <cellStyle name="Normal 3 2 3 2 6 2 2 5" xfId="21207"/>
    <cellStyle name="Normal 3 2 3 2 6 2 2 6" xfId="21208"/>
    <cellStyle name="Normal 3 2 3 2 6 2 2 7" xfId="21209"/>
    <cellStyle name="Normal 3 2 3 2 6 2 2 8" xfId="21210"/>
    <cellStyle name="Normal 3 2 3 2 6 2 2 9" xfId="21211"/>
    <cellStyle name="Normal 3 2 3 2 6 2 3" xfId="21212"/>
    <cellStyle name="Normal 3 2 3 2 6 2 4" xfId="21213"/>
    <cellStyle name="Normal 3 2 3 2 6 2 5" xfId="21214"/>
    <cellStyle name="Normal 3 2 3 2 6 2 6" xfId="21215"/>
    <cellStyle name="Normal 3 2 3 2 6 2 7" xfId="21216"/>
    <cellStyle name="Normal 3 2 3 2 6 2 8" xfId="21217"/>
    <cellStyle name="Normal 3 2 3 2 6 2 9" xfId="21218"/>
    <cellStyle name="Normal 3 2 3 2 6 3" xfId="21219"/>
    <cellStyle name="Normal 3 2 3 2 6 3 10" xfId="21220"/>
    <cellStyle name="Normal 3 2 3 2 6 3 11" xfId="21221"/>
    <cellStyle name="Normal 3 2 3 2 6 3 12" xfId="21222"/>
    <cellStyle name="Normal 3 2 3 2 6 3 2" xfId="21223"/>
    <cellStyle name="Normal 3 2 3 2 6 3 3" xfId="21224"/>
    <cellStyle name="Normal 3 2 3 2 6 3 4" xfId="21225"/>
    <cellStyle name="Normal 3 2 3 2 6 3 5" xfId="21226"/>
    <cellStyle name="Normal 3 2 3 2 6 3 6" xfId="21227"/>
    <cellStyle name="Normal 3 2 3 2 6 3 7" xfId="21228"/>
    <cellStyle name="Normal 3 2 3 2 6 3 8" xfId="21229"/>
    <cellStyle name="Normal 3 2 3 2 6 3 9" xfId="21230"/>
    <cellStyle name="Normal 3 2 3 2 6 4" xfId="21231"/>
    <cellStyle name="Normal 3 2 3 2 6 5" xfId="21232"/>
    <cellStyle name="Normal 3 2 3 2 6 6" xfId="21233"/>
    <cellStyle name="Normal 3 2 3 2 6 7" xfId="21234"/>
    <cellStyle name="Normal 3 2 3 2 6 8" xfId="21235"/>
    <cellStyle name="Normal 3 2 3 2 6 9" xfId="21236"/>
    <cellStyle name="Normal 3 2 3 2 7" xfId="21237"/>
    <cellStyle name="Normal 3 2 3 2 7 10" xfId="21238"/>
    <cellStyle name="Normal 3 2 3 2 7 11" xfId="21239"/>
    <cellStyle name="Normal 3 2 3 2 7 12" xfId="21240"/>
    <cellStyle name="Normal 3 2 3 2 7 13" xfId="21241"/>
    <cellStyle name="Normal 3 2 3 2 7 14" xfId="21242"/>
    <cellStyle name="Normal 3 2 3 2 7 2" xfId="21243"/>
    <cellStyle name="Normal 3 2 3 2 7 2 10" xfId="21244"/>
    <cellStyle name="Normal 3 2 3 2 7 2 11" xfId="21245"/>
    <cellStyle name="Normal 3 2 3 2 7 2 12" xfId="21246"/>
    <cellStyle name="Normal 3 2 3 2 7 2 13" xfId="21247"/>
    <cellStyle name="Normal 3 2 3 2 7 2 2" xfId="21248"/>
    <cellStyle name="Normal 3 2 3 2 7 2 2 10" xfId="21249"/>
    <cellStyle name="Normal 3 2 3 2 7 2 2 11" xfId="21250"/>
    <cellStyle name="Normal 3 2 3 2 7 2 2 12" xfId="21251"/>
    <cellStyle name="Normal 3 2 3 2 7 2 2 2" xfId="21252"/>
    <cellStyle name="Normal 3 2 3 2 7 2 2 3" xfId="21253"/>
    <cellStyle name="Normal 3 2 3 2 7 2 2 4" xfId="21254"/>
    <cellStyle name="Normal 3 2 3 2 7 2 2 5" xfId="21255"/>
    <cellStyle name="Normal 3 2 3 2 7 2 2 6" xfId="21256"/>
    <cellStyle name="Normal 3 2 3 2 7 2 2 7" xfId="21257"/>
    <cellStyle name="Normal 3 2 3 2 7 2 2 8" xfId="21258"/>
    <cellStyle name="Normal 3 2 3 2 7 2 2 9" xfId="21259"/>
    <cellStyle name="Normal 3 2 3 2 7 2 3" xfId="21260"/>
    <cellStyle name="Normal 3 2 3 2 7 2 4" xfId="21261"/>
    <cellStyle name="Normal 3 2 3 2 7 2 5" xfId="21262"/>
    <cellStyle name="Normal 3 2 3 2 7 2 6" xfId="21263"/>
    <cellStyle name="Normal 3 2 3 2 7 2 7" xfId="21264"/>
    <cellStyle name="Normal 3 2 3 2 7 2 8" xfId="21265"/>
    <cellStyle name="Normal 3 2 3 2 7 2 9" xfId="21266"/>
    <cellStyle name="Normal 3 2 3 2 7 3" xfId="21267"/>
    <cellStyle name="Normal 3 2 3 2 7 3 10" xfId="21268"/>
    <cellStyle name="Normal 3 2 3 2 7 3 11" xfId="21269"/>
    <cellStyle name="Normal 3 2 3 2 7 3 12" xfId="21270"/>
    <cellStyle name="Normal 3 2 3 2 7 3 2" xfId="21271"/>
    <cellStyle name="Normal 3 2 3 2 7 3 3" xfId="21272"/>
    <cellStyle name="Normal 3 2 3 2 7 3 4" xfId="21273"/>
    <cellStyle name="Normal 3 2 3 2 7 3 5" xfId="21274"/>
    <cellStyle name="Normal 3 2 3 2 7 3 6" xfId="21275"/>
    <cellStyle name="Normal 3 2 3 2 7 3 7" xfId="21276"/>
    <cellStyle name="Normal 3 2 3 2 7 3 8" xfId="21277"/>
    <cellStyle name="Normal 3 2 3 2 7 3 9" xfId="21278"/>
    <cellStyle name="Normal 3 2 3 2 7 4" xfId="21279"/>
    <cellStyle name="Normal 3 2 3 2 7 5" xfId="21280"/>
    <cellStyle name="Normal 3 2 3 2 7 6" xfId="21281"/>
    <cellStyle name="Normal 3 2 3 2 7 7" xfId="21282"/>
    <cellStyle name="Normal 3 2 3 2 7 8" xfId="21283"/>
    <cellStyle name="Normal 3 2 3 2 7 9" xfId="21284"/>
    <cellStyle name="Normal 3 2 3 2 8" xfId="21285"/>
    <cellStyle name="Normal 3 2 3 2 8 10" xfId="21286"/>
    <cellStyle name="Normal 3 2 3 2 8 11" xfId="21287"/>
    <cellStyle name="Normal 3 2 3 2 8 12" xfId="21288"/>
    <cellStyle name="Normal 3 2 3 2 8 13" xfId="21289"/>
    <cellStyle name="Normal 3 2 3 2 8 14" xfId="21290"/>
    <cellStyle name="Normal 3 2 3 2 8 2" xfId="21291"/>
    <cellStyle name="Normal 3 2 3 2 8 2 10" xfId="21292"/>
    <cellStyle name="Normal 3 2 3 2 8 2 11" xfId="21293"/>
    <cellStyle name="Normal 3 2 3 2 8 2 12" xfId="21294"/>
    <cellStyle name="Normal 3 2 3 2 8 2 13" xfId="21295"/>
    <cellStyle name="Normal 3 2 3 2 8 2 2" xfId="21296"/>
    <cellStyle name="Normal 3 2 3 2 8 2 2 10" xfId="21297"/>
    <cellStyle name="Normal 3 2 3 2 8 2 2 11" xfId="21298"/>
    <cellStyle name="Normal 3 2 3 2 8 2 2 12" xfId="21299"/>
    <cellStyle name="Normal 3 2 3 2 8 2 2 2" xfId="21300"/>
    <cellStyle name="Normal 3 2 3 2 8 2 2 3" xfId="21301"/>
    <cellStyle name="Normal 3 2 3 2 8 2 2 4" xfId="21302"/>
    <cellStyle name="Normal 3 2 3 2 8 2 2 5" xfId="21303"/>
    <cellStyle name="Normal 3 2 3 2 8 2 2 6" xfId="21304"/>
    <cellStyle name="Normal 3 2 3 2 8 2 2 7" xfId="21305"/>
    <cellStyle name="Normal 3 2 3 2 8 2 2 8" xfId="21306"/>
    <cellStyle name="Normal 3 2 3 2 8 2 2 9" xfId="21307"/>
    <cellStyle name="Normal 3 2 3 2 8 2 3" xfId="21308"/>
    <cellStyle name="Normal 3 2 3 2 8 2 4" xfId="21309"/>
    <cellStyle name="Normal 3 2 3 2 8 2 5" xfId="21310"/>
    <cellStyle name="Normal 3 2 3 2 8 2 6" xfId="21311"/>
    <cellStyle name="Normal 3 2 3 2 8 2 7" xfId="21312"/>
    <cellStyle name="Normal 3 2 3 2 8 2 8" xfId="21313"/>
    <cellStyle name="Normal 3 2 3 2 8 2 9" xfId="21314"/>
    <cellStyle name="Normal 3 2 3 2 8 3" xfId="21315"/>
    <cellStyle name="Normal 3 2 3 2 8 3 10" xfId="21316"/>
    <cellStyle name="Normal 3 2 3 2 8 3 11" xfId="21317"/>
    <cellStyle name="Normal 3 2 3 2 8 3 12" xfId="21318"/>
    <cellStyle name="Normal 3 2 3 2 8 3 2" xfId="21319"/>
    <cellStyle name="Normal 3 2 3 2 8 3 3" xfId="21320"/>
    <cellStyle name="Normal 3 2 3 2 8 3 4" xfId="21321"/>
    <cellStyle name="Normal 3 2 3 2 8 3 5" xfId="21322"/>
    <cellStyle name="Normal 3 2 3 2 8 3 6" xfId="21323"/>
    <cellStyle name="Normal 3 2 3 2 8 3 7" xfId="21324"/>
    <cellStyle name="Normal 3 2 3 2 8 3 8" xfId="21325"/>
    <cellStyle name="Normal 3 2 3 2 8 3 9" xfId="21326"/>
    <cellStyle name="Normal 3 2 3 2 8 4" xfId="21327"/>
    <cellStyle name="Normal 3 2 3 2 8 5" xfId="21328"/>
    <cellStyle name="Normal 3 2 3 2 8 6" xfId="21329"/>
    <cellStyle name="Normal 3 2 3 2 8 7" xfId="21330"/>
    <cellStyle name="Normal 3 2 3 2 8 8" xfId="21331"/>
    <cellStyle name="Normal 3 2 3 2 8 9" xfId="21332"/>
    <cellStyle name="Normal 3 2 3 2 9" xfId="21333"/>
    <cellStyle name="Normal 3 2 3 2 9 10" xfId="21334"/>
    <cellStyle name="Normal 3 2 3 2 9 11" xfId="21335"/>
    <cellStyle name="Normal 3 2 3 2 9 12" xfId="21336"/>
    <cellStyle name="Normal 3 2 3 2 9 13" xfId="21337"/>
    <cellStyle name="Normal 3 2 3 2 9 14" xfId="21338"/>
    <cellStyle name="Normal 3 2 3 2 9 2" xfId="21339"/>
    <cellStyle name="Normal 3 2 3 2 9 2 10" xfId="21340"/>
    <cellStyle name="Normal 3 2 3 2 9 2 11" xfId="21341"/>
    <cellStyle name="Normal 3 2 3 2 9 2 12" xfId="21342"/>
    <cellStyle name="Normal 3 2 3 2 9 2 13" xfId="21343"/>
    <cellStyle name="Normal 3 2 3 2 9 2 2" xfId="21344"/>
    <cellStyle name="Normal 3 2 3 2 9 2 2 10" xfId="21345"/>
    <cellStyle name="Normal 3 2 3 2 9 2 2 11" xfId="21346"/>
    <cellStyle name="Normal 3 2 3 2 9 2 2 12" xfId="21347"/>
    <cellStyle name="Normal 3 2 3 2 9 2 2 2" xfId="21348"/>
    <cellStyle name="Normal 3 2 3 2 9 2 2 3" xfId="21349"/>
    <cellStyle name="Normal 3 2 3 2 9 2 2 4" xfId="21350"/>
    <cellStyle name="Normal 3 2 3 2 9 2 2 5" xfId="21351"/>
    <cellStyle name="Normal 3 2 3 2 9 2 2 6" xfId="21352"/>
    <cellStyle name="Normal 3 2 3 2 9 2 2 7" xfId="21353"/>
    <cellStyle name="Normal 3 2 3 2 9 2 2 8" xfId="21354"/>
    <cellStyle name="Normal 3 2 3 2 9 2 2 9" xfId="21355"/>
    <cellStyle name="Normal 3 2 3 2 9 2 3" xfId="21356"/>
    <cellStyle name="Normal 3 2 3 2 9 2 4" xfId="21357"/>
    <cellStyle name="Normal 3 2 3 2 9 2 5" xfId="21358"/>
    <cellStyle name="Normal 3 2 3 2 9 2 6" xfId="21359"/>
    <cellStyle name="Normal 3 2 3 2 9 2 7" xfId="21360"/>
    <cellStyle name="Normal 3 2 3 2 9 2 8" xfId="21361"/>
    <cellStyle name="Normal 3 2 3 2 9 2 9" xfId="21362"/>
    <cellStyle name="Normal 3 2 3 2 9 3" xfId="21363"/>
    <cellStyle name="Normal 3 2 3 2 9 3 10" xfId="21364"/>
    <cellStyle name="Normal 3 2 3 2 9 3 11" xfId="21365"/>
    <cellStyle name="Normal 3 2 3 2 9 3 12" xfId="21366"/>
    <cellStyle name="Normal 3 2 3 2 9 3 2" xfId="21367"/>
    <cellStyle name="Normal 3 2 3 2 9 3 3" xfId="21368"/>
    <cellStyle name="Normal 3 2 3 2 9 3 4" xfId="21369"/>
    <cellStyle name="Normal 3 2 3 2 9 3 5" xfId="21370"/>
    <cellStyle name="Normal 3 2 3 2 9 3 6" xfId="21371"/>
    <cellStyle name="Normal 3 2 3 2 9 3 7" xfId="21372"/>
    <cellStyle name="Normal 3 2 3 2 9 3 8" xfId="21373"/>
    <cellStyle name="Normal 3 2 3 2 9 3 9" xfId="21374"/>
    <cellStyle name="Normal 3 2 3 2 9 4" xfId="21375"/>
    <cellStyle name="Normal 3 2 3 2 9 5" xfId="21376"/>
    <cellStyle name="Normal 3 2 3 2 9 6" xfId="21377"/>
    <cellStyle name="Normal 3 2 3 2 9 7" xfId="21378"/>
    <cellStyle name="Normal 3 2 3 2 9 8" xfId="21379"/>
    <cellStyle name="Normal 3 2 3 2 9 9" xfId="21380"/>
    <cellStyle name="Normal 3 2 3 20" xfId="21381"/>
    <cellStyle name="Normal 3 2 3 21" xfId="21382"/>
    <cellStyle name="Normal 3 2 3 22" xfId="21383"/>
    <cellStyle name="Normal 3 2 3 23" xfId="21384"/>
    <cellStyle name="Normal 3 2 3 24" xfId="21385"/>
    <cellStyle name="Normal 3 2 3 25" xfId="21386"/>
    <cellStyle name="Normal 3 2 3 26" xfId="21387"/>
    <cellStyle name="Normal 3 2 3 27" xfId="21388"/>
    <cellStyle name="Normal 3 2 3 28" xfId="21389"/>
    <cellStyle name="Normal 3 2 3 29" xfId="21390"/>
    <cellStyle name="Normal 3 2 3 3" xfId="21391"/>
    <cellStyle name="Normal 3 2 3 3 10" xfId="21392"/>
    <cellStyle name="Normal 3 2 3 3 10 10" xfId="21393"/>
    <cellStyle name="Normal 3 2 3 3 10 11" xfId="21394"/>
    <cellStyle name="Normal 3 2 3 3 10 12" xfId="21395"/>
    <cellStyle name="Normal 3 2 3 3 10 13" xfId="21396"/>
    <cellStyle name="Normal 3 2 3 3 10 2" xfId="21397"/>
    <cellStyle name="Normal 3 2 3 3 10 2 10" xfId="21398"/>
    <cellStyle name="Normal 3 2 3 3 10 2 11" xfId="21399"/>
    <cellStyle name="Normal 3 2 3 3 10 2 12" xfId="21400"/>
    <cellStyle name="Normal 3 2 3 3 10 2 2" xfId="21401"/>
    <cellStyle name="Normal 3 2 3 3 10 2 3" xfId="21402"/>
    <cellStyle name="Normal 3 2 3 3 10 2 4" xfId="21403"/>
    <cellStyle name="Normal 3 2 3 3 10 2 5" xfId="21404"/>
    <cellStyle name="Normal 3 2 3 3 10 2 6" xfId="21405"/>
    <cellStyle name="Normal 3 2 3 3 10 2 7" xfId="21406"/>
    <cellStyle name="Normal 3 2 3 3 10 2 8" xfId="21407"/>
    <cellStyle name="Normal 3 2 3 3 10 2 9" xfId="21408"/>
    <cellStyle name="Normal 3 2 3 3 10 3" xfId="21409"/>
    <cellStyle name="Normal 3 2 3 3 10 4" xfId="21410"/>
    <cellStyle name="Normal 3 2 3 3 10 5" xfId="21411"/>
    <cellStyle name="Normal 3 2 3 3 10 6" xfId="21412"/>
    <cellStyle name="Normal 3 2 3 3 10 7" xfId="21413"/>
    <cellStyle name="Normal 3 2 3 3 10 8" xfId="21414"/>
    <cellStyle name="Normal 3 2 3 3 10 9" xfId="21415"/>
    <cellStyle name="Normal 3 2 3 3 11" xfId="21416"/>
    <cellStyle name="Normal 3 2 3 3 11 10" xfId="21417"/>
    <cellStyle name="Normal 3 2 3 3 11 11" xfId="21418"/>
    <cellStyle name="Normal 3 2 3 3 11 12" xfId="21419"/>
    <cellStyle name="Normal 3 2 3 3 11 13" xfId="21420"/>
    <cellStyle name="Normal 3 2 3 3 11 2" xfId="21421"/>
    <cellStyle name="Normal 3 2 3 3 11 2 10" xfId="21422"/>
    <cellStyle name="Normal 3 2 3 3 11 2 11" xfId="21423"/>
    <cellStyle name="Normal 3 2 3 3 11 2 12" xfId="21424"/>
    <cellStyle name="Normal 3 2 3 3 11 2 2" xfId="21425"/>
    <cellStyle name="Normal 3 2 3 3 11 2 3" xfId="21426"/>
    <cellStyle name="Normal 3 2 3 3 11 2 4" xfId="21427"/>
    <cellStyle name="Normal 3 2 3 3 11 2 5" xfId="21428"/>
    <cellStyle name="Normal 3 2 3 3 11 2 6" xfId="21429"/>
    <cellStyle name="Normal 3 2 3 3 11 2 7" xfId="21430"/>
    <cellStyle name="Normal 3 2 3 3 11 2 8" xfId="21431"/>
    <cellStyle name="Normal 3 2 3 3 11 2 9" xfId="21432"/>
    <cellStyle name="Normal 3 2 3 3 11 3" xfId="21433"/>
    <cellStyle name="Normal 3 2 3 3 11 4" xfId="21434"/>
    <cellStyle name="Normal 3 2 3 3 11 5" xfId="21435"/>
    <cellStyle name="Normal 3 2 3 3 11 6" xfId="21436"/>
    <cellStyle name="Normal 3 2 3 3 11 7" xfId="21437"/>
    <cellStyle name="Normal 3 2 3 3 11 8" xfId="21438"/>
    <cellStyle name="Normal 3 2 3 3 11 9" xfId="21439"/>
    <cellStyle name="Normal 3 2 3 3 12" xfId="21440"/>
    <cellStyle name="Normal 3 2 3 3 12 10" xfId="21441"/>
    <cellStyle name="Normal 3 2 3 3 12 11" xfId="21442"/>
    <cellStyle name="Normal 3 2 3 3 12 12" xfId="21443"/>
    <cellStyle name="Normal 3 2 3 3 12 2" xfId="21444"/>
    <cellStyle name="Normal 3 2 3 3 12 3" xfId="21445"/>
    <cellStyle name="Normal 3 2 3 3 12 4" xfId="21446"/>
    <cellStyle name="Normal 3 2 3 3 12 5" xfId="21447"/>
    <cellStyle name="Normal 3 2 3 3 12 6" xfId="21448"/>
    <cellStyle name="Normal 3 2 3 3 12 7" xfId="21449"/>
    <cellStyle name="Normal 3 2 3 3 12 8" xfId="21450"/>
    <cellStyle name="Normal 3 2 3 3 12 9" xfId="21451"/>
    <cellStyle name="Normal 3 2 3 3 13" xfId="21452"/>
    <cellStyle name="Normal 3 2 3 3 14" xfId="21453"/>
    <cellStyle name="Normal 3 2 3 3 15" xfId="21454"/>
    <cellStyle name="Normal 3 2 3 3 16" xfId="21455"/>
    <cellStyle name="Normal 3 2 3 3 17" xfId="21456"/>
    <cellStyle name="Normal 3 2 3 3 18" xfId="21457"/>
    <cellStyle name="Normal 3 2 3 3 19" xfId="21458"/>
    <cellStyle name="Normal 3 2 3 3 2" xfId="21459"/>
    <cellStyle name="Normal 3 2 3 3 2 10" xfId="21460"/>
    <cellStyle name="Normal 3 2 3 3 2 11" xfId="21461"/>
    <cellStyle name="Normal 3 2 3 3 2 12" xfId="21462"/>
    <cellStyle name="Normal 3 2 3 3 2 13" xfId="21463"/>
    <cellStyle name="Normal 3 2 3 3 2 14" xfId="21464"/>
    <cellStyle name="Normal 3 2 3 3 2 15" xfId="21465"/>
    <cellStyle name="Normal 3 2 3 3 2 16" xfId="21466"/>
    <cellStyle name="Normal 3 2 3 3 2 17" xfId="21467"/>
    <cellStyle name="Normal 3 2 3 3 2 2" xfId="21468"/>
    <cellStyle name="Normal 3 2 3 3 2 2 10" xfId="21469"/>
    <cellStyle name="Normal 3 2 3 3 2 2 11" xfId="21470"/>
    <cellStyle name="Normal 3 2 3 3 2 2 12" xfId="21471"/>
    <cellStyle name="Normal 3 2 3 3 2 2 13" xfId="21472"/>
    <cellStyle name="Normal 3 2 3 3 2 2 14" xfId="21473"/>
    <cellStyle name="Normal 3 2 3 3 2 2 2" xfId="21474"/>
    <cellStyle name="Normal 3 2 3 3 2 2 2 10" xfId="21475"/>
    <cellStyle name="Normal 3 2 3 3 2 2 2 11" xfId="21476"/>
    <cellStyle name="Normal 3 2 3 3 2 2 2 12" xfId="21477"/>
    <cellStyle name="Normal 3 2 3 3 2 2 2 13" xfId="21478"/>
    <cellStyle name="Normal 3 2 3 3 2 2 2 2" xfId="21479"/>
    <cellStyle name="Normal 3 2 3 3 2 2 2 2 10" xfId="21480"/>
    <cellStyle name="Normal 3 2 3 3 2 2 2 2 11" xfId="21481"/>
    <cellStyle name="Normal 3 2 3 3 2 2 2 2 12" xfId="21482"/>
    <cellStyle name="Normal 3 2 3 3 2 2 2 2 2" xfId="21483"/>
    <cellStyle name="Normal 3 2 3 3 2 2 2 2 3" xfId="21484"/>
    <cellStyle name="Normal 3 2 3 3 2 2 2 2 4" xfId="21485"/>
    <cellStyle name="Normal 3 2 3 3 2 2 2 2 5" xfId="21486"/>
    <cellStyle name="Normal 3 2 3 3 2 2 2 2 6" xfId="21487"/>
    <cellStyle name="Normal 3 2 3 3 2 2 2 2 7" xfId="21488"/>
    <cellStyle name="Normal 3 2 3 3 2 2 2 2 8" xfId="21489"/>
    <cellStyle name="Normal 3 2 3 3 2 2 2 2 9" xfId="21490"/>
    <cellStyle name="Normal 3 2 3 3 2 2 2 3" xfId="21491"/>
    <cellStyle name="Normal 3 2 3 3 2 2 2 4" xfId="21492"/>
    <cellStyle name="Normal 3 2 3 3 2 2 2 5" xfId="21493"/>
    <cellStyle name="Normal 3 2 3 3 2 2 2 6" xfId="21494"/>
    <cellStyle name="Normal 3 2 3 3 2 2 2 7" xfId="21495"/>
    <cellStyle name="Normal 3 2 3 3 2 2 2 8" xfId="21496"/>
    <cellStyle name="Normal 3 2 3 3 2 2 2 9" xfId="21497"/>
    <cellStyle name="Normal 3 2 3 3 2 2 3" xfId="21498"/>
    <cellStyle name="Normal 3 2 3 3 2 2 3 10" xfId="21499"/>
    <cellStyle name="Normal 3 2 3 3 2 2 3 11" xfId="21500"/>
    <cellStyle name="Normal 3 2 3 3 2 2 3 12" xfId="21501"/>
    <cellStyle name="Normal 3 2 3 3 2 2 3 2" xfId="21502"/>
    <cellStyle name="Normal 3 2 3 3 2 2 3 3" xfId="21503"/>
    <cellStyle name="Normal 3 2 3 3 2 2 3 4" xfId="21504"/>
    <cellStyle name="Normal 3 2 3 3 2 2 3 5" xfId="21505"/>
    <cellStyle name="Normal 3 2 3 3 2 2 3 6" xfId="21506"/>
    <cellStyle name="Normal 3 2 3 3 2 2 3 7" xfId="21507"/>
    <cellStyle name="Normal 3 2 3 3 2 2 3 8" xfId="21508"/>
    <cellStyle name="Normal 3 2 3 3 2 2 3 9" xfId="21509"/>
    <cellStyle name="Normal 3 2 3 3 2 2 4" xfId="21510"/>
    <cellStyle name="Normal 3 2 3 3 2 2 5" xfId="21511"/>
    <cellStyle name="Normal 3 2 3 3 2 2 6" xfId="21512"/>
    <cellStyle name="Normal 3 2 3 3 2 2 7" xfId="21513"/>
    <cellStyle name="Normal 3 2 3 3 2 2 8" xfId="21514"/>
    <cellStyle name="Normal 3 2 3 3 2 2 9" xfId="21515"/>
    <cellStyle name="Normal 3 2 3 3 2 3" xfId="21516"/>
    <cellStyle name="Normal 3 2 3 3 2 3 10" xfId="21517"/>
    <cellStyle name="Normal 3 2 3 3 2 3 11" xfId="21518"/>
    <cellStyle name="Normal 3 2 3 3 2 3 12" xfId="21519"/>
    <cellStyle name="Normal 3 2 3 3 2 3 13" xfId="21520"/>
    <cellStyle name="Normal 3 2 3 3 2 3 14" xfId="21521"/>
    <cellStyle name="Normal 3 2 3 3 2 3 2" xfId="21522"/>
    <cellStyle name="Normal 3 2 3 3 2 3 2 10" xfId="21523"/>
    <cellStyle name="Normal 3 2 3 3 2 3 2 11" xfId="21524"/>
    <cellStyle name="Normal 3 2 3 3 2 3 2 12" xfId="21525"/>
    <cellStyle name="Normal 3 2 3 3 2 3 2 13" xfId="21526"/>
    <cellStyle name="Normal 3 2 3 3 2 3 2 2" xfId="21527"/>
    <cellStyle name="Normal 3 2 3 3 2 3 2 2 10" xfId="21528"/>
    <cellStyle name="Normal 3 2 3 3 2 3 2 2 11" xfId="21529"/>
    <cellStyle name="Normal 3 2 3 3 2 3 2 2 12" xfId="21530"/>
    <cellStyle name="Normal 3 2 3 3 2 3 2 2 2" xfId="21531"/>
    <cellStyle name="Normal 3 2 3 3 2 3 2 2 3" xfId="21532"/>
    <cellStyle name="Normal 3 2 3 3 2 3 2 2 4" xfId="21533"/>
    <cellStyle name="Normal 3 2 3 3 2 3 2 2 5" xfId="21534"/>
    <cellStyle name="Normal 3 2 3 3 2 3 2 2 6" xfId="21535"/>
    <cellStyle name="Normal 3 2 3 3 2 3 2 2 7" xfId="21536"/>
    <cellStyle name="Normal 3 2 3 3 2 3 2 2 8" xfId="21537"/>
    <cellStyle name="Normal 3 2 3 3 2 3 2 2 9" xfId="21538"/>
    <cellStyle name="Normal 3 2 3 3 2 3 2 3" xfId="21539"/>
    <cellStyle name="Normal 3 2 3 3 2 3 2 4" xfId="21540"/>
    <cellStyle name="Normal 3 2 3 3 2 3 2 5" xfId="21541"/>
    <cellStyle name="Normal 3 2 3 3 2 3 2 6" xfId="21542"/>
    <cellStyle name="Normal 3 2 3 3 2 3 2 7" xfId="21543"/>
    <cellStyle name="Normal 3 2 3 3 2 3 2 8" xfId="21544"/>
    <cellStyle name="Normal 3 2 3 3 2 3 2 9" xfId="21545"/>
    <cellStyle name="Normal 3 2 3 3 2 3 3" xfId="21546"/>
    <cellStyle name="Normal 3 2 3 3 2 3 3 10" xfId="21547"/>
    <cellStyle name="Normal 3 2 3 3 2 3 3 11" xfId="21548"/>
    <cellStyle name="Normal 3 2 3 3 2 3 3 12" xfId="21549"/>
    <cellStyle name="Normal 3 2 3 3 2 3 3 2" xfId="21550"/>
    <cellStyle name="Normal 3 2 3 3 2 3 3 3" xfId="21551"/>
    <cellStyle name="Normal 3 2 3 3 2 3 3 4" xfId="21552"/>
    <cellStyle name="Normal 3 2 3 3 2 3 3 5" xfId="21553"/>
    <cellStyle name="Normal 3 2 3 3 2 3 3 6" xfId="21554"/>
    <cellStyle name="Normal 3 2 3 3 2 3 3 7" xfId="21555"/>
    <cellStyle name="Normal 3 2 3 3 2 3 3 8" xfId="21556"/>
    <cellStyle name="Normal 3 2 3 3 2 3 3 9" xfId="21557"/>
    <cellStyle name="Normal 3 2 3 3 2 3 4" xfId="21558"/>
    <cellStyle name="Normal 3 2 3 3 2 3 5" xfId="21559"/>
    <cellStyle name="Normal 3 2 3 3 2 3 6" xfId="21560"/>
    <cellStyle name="Normal 3 2 3 3 2 3 7" xfId="21561"/>
    <cellStyle name="Normal 3 2 3 3 2 3 8" xfId="21562"/>
    <cellStyle name="Normal 3 2 3 3 2 3 9" xfId="21563"/>
    <cellStyle name="Normal 3 2 3 3 2 4" xfId="21564"/>
    <cellStyle name="Normal 3 2 3 3 2 4 10" xfId="21565"/>
    <cellStyle name="Normal 3 2 3 3 2 4 11" xfId="21566"/>
    <cellStyle name="Normal 3 2 3 3 2 4 12" xfId="21567"/>
    <cellStyle name="Normal 3 2 3 3 2 4 13" xfId="21568"/>
    <cellStyle name="Normal 3 2 3 3 2 4 2" xfId="21569"/>
    <cellStyle name="Normal 3 2 3 3 2 4 2 10" xfId="21570"/>
    <cellStyle name="Normal 3 2 3 3 2 4 2 11" xfId="21571"/>
    <cellStyle name="Normal 3 2 3 3 2 4 2 12" xfId="21572"/>
    <cellStyle name="Normal 3 2 3 3 2 4 2 2" xfId="21573"/>
    <cellStyle name="Normal 3 2 3 3 2 4 2 3" xfId="21574"/>
    <cellStyle name="Normal 3 2 3 3 2 4 2 4" xfId="21575"/>
    <cellStyle name="Normal 3 2 3 3 2 4 2 5" xfId="21576"/>
    <cellStyle name="Normal 3 2 3 3 2 4 2 6" xfId="21577"/>
    <cellStyle name="Normal 3 2 3 3 2 4 2 7" xfId="21578"/>
    <cellStyle name="Normal 3 2 3 3 2 4 2 8" xfId="21579"/>
    <cellStyle name="Normal 3 2 3 3 2 4 2 9" xfId="21580"/>
    <cellStyle name="Normal 3 2 3 3 2 4 3" xfId="21581"/>
    <cellStyle name="Normal 3 2 3 3 2 4 4" xfId="21582"/>
    <cellStyle name="Normal 3 2 3 3 2 4 5" xfId="21583"/>
    <cellStyle name="Normal 3 2 3 3 2 4 6" xfId="21584"/>
    <cellStyle name="Normal 3 2 3 3 2 4 7" xfId="21585"/>
    <cellStyle name="Normal 3 2 3 3 2 4 8" xfId="21586"/>
    <cellStyle name="Normal 3 2 3 3 2 4 9" xfId="21587"/>
    <cellStyle name="Normal 3 2 3 3 2 5" xfId="21588"/>
    <cellStyle name="Normal 3 2 3 3 2 5 10" xfId="21589"/>
    <cellStyle name="Normal 3 2 3 3 2 5 11" xfId="21590"/>
    <cellStyle name="Normal 3 2 3 3 2 5 12" xfId="21591"/>
    <cellStyle name="Normal 3 2 3 3 2 5 13" xfId="21592"/>
    <cellStyle name="Normal 3 2 3 3 2 5 2" xfId="21593"/>
    <cellStyle name="Normal 3 2 3 3 2 5 2 10" xfId="21594"/>
    <cellStyle name="Normal 3 2 3 3 2 5 2 11" xfId="21595"/>
    <cellStyle name="Normal 3 2 3 3 2 5 2 12" xfId="21596"/>
    <cellStyle name="Normal 3 2 3 3 2 5 2 2" xfId="21597"/>
    <cellStyle name="Normal 3 2 3 3 2 5 2 3" xfId="21598"/>
    <cellStyle name="Normal 3 2 3 3 2 5 2 4" xfId="21599"/>
    <cellStyle name="Normal 3 2 3 3 2 5 2 5" xfId="21600"/>
    <cellStyle name="Normal 3 2 3 3 2 5 2 6" xfId="21601"/>
    <cellStyle name="Normal 3 2 3 3 2 5 2 7" xfId="21602"/>
    <cellStyle name="Normal 3 2 3 3 2 5 2 8" xfId="21603"/>
    <cellStyle name="Normal 3 2 3 3 2 5 2 9" xfId="21604"/>
    <cellStyle name="Normal 3 2 3 3 2 5 3" xfId="21605"/>
    <cellStyle name="Normal 3 2 3 3 2 5 4" xfId="21606"/>
    <cellStyle name="Normal 3 2 3 3 2 5 5" xfId="21607"/>
    <cellStyle name="Normal 3 2 3 3 2 5 6" xfId="21608"/>
    <cellStyle name="Normal 3 2 3 3 2 5 7" xfId="21609"/>
    <cellStyle name="Normal 3 2 3 3 2 5 8" xfId="21610"/>
    <cellStyle name="Normal 3 2 3 3 2 5 9" xfId="21611"/>
    <cellStyle name="Normal 3 2 3 3 2 6" xfId="21612"/>
    <cellStyle name="Normal 3 2 3 3 2 6 10" xfId="21613"/>
    <cellStyle name="Normal 3 2 3 3 2 6 11" xfId="21614"/>
    <cellStyle name="Normal 3 2 3 3 2 6 12" xfId="21615"/>
    <cellStyle name="Normal 3 2 3 3 2 6 2" xfId="21616"/>
    <cellStyle name="Normal 3 2 3 3 2 6 3" xfId="21617"/>
    <cellStyle name="Normal 3 2 3 3 2 6 4" xfId="21618"/>
    <cellStyle name="Normal 3 2 3 3 2 6 5" xfId="21619"/>
    <cellStyle name="Normal 3 2 3 3 2 6 6" xfId="21620"/>
    <cellStyle name="Normal 3 2 3 3 2 6 7" xfId="21621"/>
    <cellStyle name="Normal 3 2 3 3 2 6 8" xfId="21622"/>
    <cellStyle name="Normal 3 2 3 3 2 6 9" xfId="21623"/>
    <cellStyle name="Normal 3 2 3 3 2 7" xfId="21624"/>
    <cellStyle name="Normal 3 2 3 3 2 8" xfId="21625"/>
    <cellStyle name="Normal 3 2 3 3 2 9" xfId="21626"/>
    <cellStyle name="Normal 3 2 3 3 20" xfId="21627"/>
    <cellStyle name="Normal 3 2 3 3 21" xfId="21628"/>
    <cellStyle name="Normal 3 2 3 3 22" xfId="21629"/>
    <cellStyle name="Normal 3 2 3 3 23" xfId="21630"/>
    <cellStyle name="Normal 3 2 3 3 24" xfId="21631"/>
    <cellStyle name="Normal 3 2 3 3 3" xfId="21632"/>
    <cellStyle name="Normal 3 2 3 3 3 10" xfId="21633"/>
    <cellStyle name="Normal 3 2 3 3 3 11" xfId="21634"/>
    <cellStyle name="Normal 3 2 3 3 3 12" xfId="21635"/>
    <cellStyle name="Normal 3 2 3 3 3 13" xfId="21636"/>
    <cellStyle name="Normal 3 2 3 3 3 14" xfId="21637"/>
    <cellStyle name="Normal 3 2 3 3 3 2" xfId="21638"/>
    <cellStyle name="Normal 3 2 3 3 3 2 10" xfId="21639"/>
    <cellStyle name="Normal 3 2 3 3 3 2 11" xfId="21640"/>
    <cellStyle name="Normal 3 2 3 3 3 2 12" xfId="21641"/>
    <cellStyle name="Normal 3 2 3 3 3 2 13" xfId="21642"/>
    <cellStyle name="Normal 3 2 3 3 3 2 2" xfId="21643"/>
    <cellStyle name="Normal 3 2 3 3 3 2 2 10" xfId="21644"/>
    <cellStyle name="Normal 3 2 3 3 3 2 2 11" xfId="21645"/>
    <cellStyle name="Normal 3 2 3 3 3 2 2 12" xfId="21646"/>
    <cellStyle name="Normal 3 2 3 3 3 2 2 2" xfId="21647"/>
    <cellStyle name="Normal 3 2 3 3 3 2 2 3" xfId="21648"/>
    <cellStyle name="Normal 3 2 3 3 3 2 2 4" xfId="21649"/>
    <cellStyle name="Normal 3 2 3 3 3 2 2 5" xfId="21650"/>
    <cellStyle name="Normal 3 2 3 3 3 2 2 6" xfId="21651"/>
    <cellStyle name="Normal 3 2 3 3 3 2 2 7" xfId="21652"/>
    <cellStyle name="Normal 3 2 3 3 3 2 2 8" xfId="21653"/>
    <cellStyle name="Normal 3 2 3 3 3 2 2 9" xfId="21654"/>
    <cellStyle name="Normal 3 2 3 3 3 2 3" xfId="21655"/>
    <cellStyle name="Normal 3 2 3 3 3 2 4" xfId="21656"/>
    <cellStyle name="Normal 3 2 3 3 3 2 5" xfId="21657"/>
    <cellStyle name="Normal 3 2 3 3 3 2 6" xfId="21658"/>
    <cellStyle name="Normal 3 2 3 3 3 2 7" xfId="21659"/>
    <cellStyle name="Normal 3 2 3 3 3 2 8" xfId="21660"/>
    <cellStyle name="Normal 3 2 3 3 3 2 9" xfId="21661"/>
    <cellStyle name="Normal 3 2 3 3 3 3" xfId="21662"/>
    <cellStyle name="Normal 3 2 3 3 3 3 10" xfId="21663"/>
    <cellStyle name="Normal 3 2 3 3 3 3 11" xfId="21664"/>
    <cellStyle name="Normal 3 2 3 3 3 3 12" xfId="21665"/>
    <cellStyle name="Normal 3 2 3 3 3 3 2" xfId="21666"/>
    <cellStyle name="Normal 3 2 3 3 3 3 3" xfId="21667"/>
    <cellStyle name="Normal 3 2 3 3 3 3 4" xfId="21668"/>
    <cellStyle name="Normal 3 2 3 3 3 3 5" xfId="21669"/>
    <cellStyle name="Normal 3 2 3 3 3 3 6" xfId="21670"/>
    <cellStyle name="Normal 3 2 3 3 3 3 7" xfId="21671"/>
    <cellStyle name="Normal 3 2 3 3 3 3 8" xfId="21672"/>
    <cellStyle name="Normal 3 2 3 3 3 3 9" xfId="21673"/>
    <cellStyle name="Normal 3 2 3 3 3 4" xfId="21674"/>
    <cellStyle name="Normal 3 2 3 3 3 5" xfId="21675"/>
    <cellStyle name="Normal 3 2 3 3 3 6" xfId="21676"/>
    <cellStyle name="Normal 3 2 3 3 3 7" xfId="21677"/>
    <cellStyle name="Normal 3 2 3 3 3 8" xfId="21678"/>
    <cellStyle name="Normal 3 2 3 3 3 9" xfId="21679"/>
    <cellStyle name="Normal 3 2 3 3 4" xfId="21680"/>
    <cellStyle name="Normal 3 2 3 3 4 10" xfId="21681"/>
    <cellStyle name="Normal 3 2 3 3 4 11" xfId="21682"/>
    <cellStyle name="Normal 3 2 3 3 4 12" xfId="21683"/>
    <cellStyle name="Normal 3 2 3 3 4 13" xfId="21684"/>
    <cellStyle name="Normal 3 2 3 3 4 14" xfId="21685"/>
    <cellStyle name="Normal 3 2 3 3 4 2" xfId="21686"/>
    <cellStyle name="Normal 3 2 3 3 4 2 10" xfId="21687"/>
    <cellStyle name="Normal 3 2 3 3 4 2 11" xfId="21688"/>
    <cellStyle name="Normal 3 2 3 3 4 2 12" xfId="21689"/>
    <cellStyle name="Normal 3 2 3 3 4 2 13" xfId="21690"/>
    <cellStyle name="Normal 3 2 3 3 4 2 2" xfId="21691"/>
    <cellStyle name="Normal 3 2 3 3 4 2 2 10" xfId="21692"/>
    <cellStyle name="Normal 3 2 3 3 4 2 2 11" xfId="21693"/>
    <cellStyle name="Normal 3 2 3 3 4 2 2 12" xfId="21694"/>
    <cellStyle name="Normal 3 2 3 3 4 2 2 2" xfId="21695"/>
    <cellStyle name="Normal 3 2 3 3 4 2 2 3" xfId="21696"/>
    <cellStyle name="Normal 3 2 3 3 4 2 2 4" xfId="21697"/>
    <cellStyle name="Normal 3 2 3 3 4 2 2 5" xfId="21698"/>
    <cellStyle name="Normal 3 2 3 3 4 2 2 6" xfId="21699"/>
    <cellStyle name="Normal 3 2 3 3 4 2 2 7" xfId="21700"/>
    <cellStyle name="Normal 3 2 3 3 4 2 2 8" xfId="21701"/>
    <cellStyle name="Normal 3 2 3 3 4 2 2 9" xfId="21702"/>
    <cellStyle name="Normal 3 2 3 3 4 2 3" xfId="21703"/>
    <cellStyle name="Normal 3 2 3 3 4 2 4" xfId="21704"/>
    <cellStyle name="Normal 3 2 3 3 4 2 5" xfId="21705"/>
    <cellStyle name="Normal 3 2 3 3 4 2 6" xfId="21706"/>
    <cellStyle name="Normal 3 2 3 3 4 2 7" xfId="21707"/>
    <cellStyle name="Normal 3 2 3 3 4 2 8" xfId="21708"/>
    <cellStyle name="Normal 3 2 3 3 4 2 9" xfId="21709"/>
    <cellStyle name="Normal 3 2 3 3 4 3" xfId="21710"/>
    <cellStyle name="Normal 3 2 3 3 4 3 10" xfId="21711"/>
    <cellStyle name="Normal 3 2 3 3 4 3 11" xfId="21712"/>
    <cellStyle name="Normal 3 2 3 3 4 3 12" xfId="21713"/>
    <cellStyle name="Normal 3 2 3 3 4 3 2" xfId="21714"/>
    <cellStyle name="Normal 3 2 3 3 4 3 3" xfId="21715"/>
    <cellStyle name="Normal 3 2 3 3 4 3 4" xfId="21716"/>
    <cellStyle name="Normal 3 2 3 3 4 3 5" xfId="21717"/>
    <cellStyle name="Normal 3 2 3 3 4 3 6" xfId="21718"/>
    <cellStyle name="Normal 3 2 3 3 4 3 7" xfId="21719"/>
    <cellStyle name="Normal 3 2 3 3 4 3 8" xfId="21720"/>
    <cellStyle name="Normal 3 2 3 3 4 3 9" xfId="21721"/>
    <cellStyle name="Normal 3 2 3 3 4 4" xfId="21722"/>
    <cellStyle name="Normal 3 2 3 3 4 5" xfId="21723"/>
    <cellStyle name="Normal 3 2 3 3 4 6" xfId="21724"/>
    <cellStyle name="Normal 3 2 3 3 4 7" xfId="21725"/>
    <cellStyle name="Normal 3 2 3 3 4 8" xfId="21726"/>
    <cellStyle name="Normal 3 2 3 3 4 9" xfId="21727"/>
    <cellStyle name="Normal 3 2 3 3 5" xfId="21728"/>
    <cellStyle name="Normal 3 2 3 3 5 10" xfId="21729"/>
    <cellStyle name="Normal 3 2 3 3 5 11" xfId="21730"/>
    <cellStyle name="Normal 3 2 3 3 5 12" xfId="21731"/>
    <cellStyle name="Normal 3 2 3 3 5 13" xfId="21732"/>
    <cellStyle name="Normal 3 2 3 3 5 14" xfId="21733"/>
    <cellStyle name="Normal 3 2 3 3 5 2" xfId="21734"/>
    <cellStyle name="Normal 3 2 3 3 5 2 10" xfId="21735"/>
    <cellStyle name="Normal 3 2 3 3 5 2 11" xfId="21736"/>
    <cellStyle name="Normal 3 2 3 3 5 2 12" xfId="21737"/>
    <cellStyle name="Normal 3 2 3 3 5 2 13" xfId="21738"/>
    <cellStyle name="Normal 3 2 3 3 5 2 2" xfId="21739"/>
    <cellStyle name="Normal 3 2 3 3 5 2 2 10" xfId="21740"/>
    <cellStyle name="Normal 3 2 3 3 5 2 2 11" xfId="21741"/>
    <cellStyle name="Normal 3 2 3 3 5 2 2 12" xfId="21742"/>
    <cellStyle name="Normal 3 2 3 3 5 2 2 2" xfId="21743"/>
    <cellStyle name="Normal 3 2 3 3 5 2 2 3" xfId="21744"/>
    <cellStyle name="Normal 3 2 3 3 5 2 2 4" xfId="21745"/>
    <cellStyle name="Normal 3 2 3 3 5 2 2 5" xfId="21746"/>
    <cellStyle name="Normal 3 2 3 3 5 2 2 6" xfId="21747"/>
    <cellStyle name="Normal 3 2 3 3 5 2 2 7" xfId="21748"/>
    <cellStyle name="Normal 3 2 3 3 5 2 2 8" xfId="21749"/>
    <cellStyle name="Normal 3 2 3 3 5 2 2 9" xfId="21750"/>
    <cellStyle name="Normal 3 2 3 3 5 2 3" xfId="21751"/>
    <cellStyle name="Normal 3 2 3 3 5 2 4" xfId="21752"/>
    <cellStyle name="Normal 3 2 3 3 5 2 5" xfId="21753"/>
    <cellStyle name="Normal 3 2 3 3 5 2 6" xfId="21754"/>
    <cellStyle name="Normal 3 2 3 3 5 2 7" xfId="21755"/>
    <cellStyle name="Normal 3 2 3 3 5 2 8" xfId="21756"/>
    <cellStyle name="Normal 3 2 3 3 5 2 9" xfId="21757"/>
    <cellStyle name="Normal 3 2 3 3 5 3" xfId="21758"/>
    <cellStyle name="Normal 3 2 3 3 5 3 10" xfId="21759"/>
    <cellStyle name="Normal 3 2 3 3 5 3 11" xfId="21760"/>
    <cellStyle name="Normal 3 2 3 3 5 3 12" xfId="21761"/>
    <cellStyle name="Normal 3 2 3 3 5 3 2" xfId="21762"/>
    <cellStyle name="Normal 3 2 3 3 5 3 3" xfId="21763"/>
    <cellStyle name="Normal 3 2 3 3 5 3 4" xfId="21764"/>
    <cellStyle name="Normal 3 2 3 3 5 3 5" xfId="21765"/>
    <cellStyle name="Normal 3 2 3 3 5 3 6" xfId="21766"/>
    <cellStyle name="Normal 3 2 3 3 5 3 7" xfId="21767"/>
    <cellStyle name="Normal 3 2 3 3 5 3 8" xfId="21768"/>
    <cellStyle name="Normal 3 2 3 3 5 3 9" xfId="21769"/>
    <cellStyle name="Normal 3 2 3 3 5 4" xfId="21770"/>
    <cellStyle name="Normal 3 2 3 3 5 5" xfId="21771"/>
    <cellStyle name="Normal 3 2 3 3 5 6" xfId="21772"/>
    <cellStyle name="Normal 3 2 3 3 5 7" xfId="21773"/>
    <cellStyle name="Normal 3 2 3 3 5 8" xfId="21774"/>
    <cellStyle name="Normal 3 2 3 3 5 9" xfId="21775"/>
    <cellStyle name="Normal 3 2 3 3 6" xfId="21776"/>
    <cellStyle name="Normal 3 2 3 3 6 10" xfId="21777"/>
    <cellStyle name="Normal 3 2 3 3 6 11" xfId="21778"/>
    <cellStyle name="Normal 3 2 3 3 6 12" xfId="21779"/>
    <cellStyle name="Normal 3 2 3 3 6 13" xfId="21780"/>
    <cellStyle name="Normal 3 2 3 3 6 14" xfId="21781"/>
    <cellStyle name="Normal 3 2 3 3 6 2" xfId="21782"/>
    <cellStyle name="Normal 3 2 3 3 6 2 10" xfId="21783"/>
    <cellStyle name="Normal 3 2 3 3 6 2 11" xfId="21784"/>
    <cellStyle name="Normal 3 2 3 3 6 2 12" xfId="21785"/>
    <cellStyle name="Normal 3 2 3 3 6 2 13" xfId="21786"/>
    <cellStyle name="Normal 3 2 3 3 6 2 2" xfId="21787"/>
    <cellStyle name="Normal 3 2 3 3 6 2 2 10" xfId="21788"/>
    <cellStyle name="Normal 3 2 3 3 6 2 2 11" xfId="21789"/>
    <cellStyle name="Normal 3 2 3 3 6 2 2 12" xfId="21790"/>
    <cellStyle name="Normal 3 2 3 3 6 2 2 2" xfId="21791"/>
    <cellStyle name="Normal 3 2 3 3 6 2 2 3" xfId="21792"/>
    <cellStyle name="Normal 3 2 3 3 6 2 2 4" xfId="21793"/>
    <cellStyle name="Normal 3 2 3 3 6 2 2 5" xfId="21794"/>
    <cellStyle name="Normal 3 2 3 3 6 2 2 6" xfId="21795"/>
    <cellStyle name="Normal 3 2 3 3 6 2 2 7" xfId="21796"/>
    <cellStyle name="Normal 3 2 3 3 6 2 2 8" xfId="21797"/>
    <cellStyle name="Normal 3 2 3 3 6 2 2 9" xfId="21798"/>
    <cellStyle name="Normal 3 2 3 3 6 2 3" xfId="21799"/>
    <cellStyle name="Normal 3 2 3 3 6 2 4" xfId="21800"/>
    <cellStyle name="Normal 3 2 3 3 6 2 5" xfId="21801"/>
    <cellStyle name="Normal 3 2 3 3 6 2 6" xfId="21802"/>
    <cellStyle name="Normal 3 2 3 3 6 2 7" xfId="21803"/>
    <cellStyle name="Normal 3 2 3 3 6 2 8" xfId="21804"/>
    <cellStyle name="Normal 3 2 3 3 6 2 9" xfId="21805"/>
    <cellStyle name="Normal 3 2 3 3 6 3" xfId="21806"/>
    <cellStyle name="Normal 3 2 3 3 6 3 10" xfId="21807"/>
    <cellStyle name="Normal 3 2 3 3 6 3 11" xfId="21808"/>
    <cellStyle name="Normal 3 2 3 3 6 3 12" xfId="21809"/>
    <cellStyle name="Normal 3 2 3 3 6 3 2" xfId="21810"/>
    <cellStyle name="Normal 3 2 3 3 6 3 3" xfId="21811"/>
    <cellStyle name="Normal 3 2 3 3 6 3 4" xfId="21812"/>
    <cellStyle name="Normal 3 2 3 3 6 3 5" xfId="21813"/>
    <cellStyle name="Normal 3 2 3 3 6 3 6" xfId="21814"/>
    <cellStyle name="Normal 3 2 3 3 6 3 7" xfId="21815"/>
    <cellStyle name="Normal 3 2 3 3 6 3 8" xfId="21816"/>
    <cellStyle name="Normal 3 2 3 3 6 3 9" xfId="21817"/>
    <cellStyle name="Normal 3 2 3 3 6 4" xfId="21818"/>
    <cellStyle name="Normal 3 2 3 3 6 5" xfId="21819"/>
    <cellStyle name="Normal 3 2 3 3 6 6" xfId="21820"/>
    <cellStyle name="Normal 3 2 3 3 6 7" xfId="21821"/>
    <cellStyle name="Normal 3 2 3 3 6 8" xfId="21822"/>
    <cellStyle name="Normal 3 2 3 3 6 9" xfId="21823"/>
    <cellStyle name="Normal 3 2 3 3 7" xfId="21824"/>
    <cellStyle name="Normal 3 2 3 3 7 10" xfId="21825"/>
    <cellStyle name="Normal 3 2 3 3 7 11" xfId="21826"/>
    <cellStyle name="Normal 3 2 3 3 7 12" xfId="21827"/>
    <cellStyle name="Normal 3 2 3 3 7 13" xfId="21828"/>
    <cellStyle name="Normal 3 2 3 3 7 14" xfId="21829"/>
    <cellStyle name="Normal 3 2 3 3 7 2" xfId="21830"/>
    <cellStyle name="Normal 3 2 3 3 7 2 10" xfId="21831"/>
    <cellStyle name="Normal 3 2 3 3 7 2 11" xfId="21832"/>
    <cellStyle name="Normal 3 2 3 3 7 2 12" xfId="21833"/>
    <cellStyle name="Normal 3 2 3 3 7 2 13" xfId="21834"/>
    <cellStyle name="Normal 3 2 3 3 7 2 2" xfId="21835"/>
    <cellStyle name="Normal 3 2 3 3 7 2 2 10" xfId="21836"/>
    <cellStyle name="Normal 3 2 3 3 7 2 2 11" xfId="21837"/>
    <cellStyle name="Normal 3 2 3 3 7 2 2 12" xfId="21838"/>
    <cellStyle name="Normal 3 2 3 3 7 2 2 2" xfId="21839"/>
    <cellStyle name="Normal 3 2 3 3 7 2 2 3" xfId="21840"/>
    <cellStyle name="Normal 3 2 3 3 7 2 2 4" xfId="21841"/>
    <cellStyle name="Normal 3 2 3 3 7 2 2 5" xfId="21842"/>
    <cellStyle name="Normal 3 2 3 3 7 2 2 6" xfId="21843"/>
    <cellStyle name="Normal 3 2 3 3 7 2 2 7" xfId="21844"/>
    <cellStyle name="Normal 3 2 3 3 7 2 2 8" xfId="21845"/>
    <cellStyle name="Normal 3 2 3 3 7 2 2 9" xfId="21846"/>
    <cellStyle name="Normal 3 2 3 3 7 2 3" xfId="21847"/>
    <cellStyle name="Normal 3 2 3 3 7 2 4" xfId="21848"/>
    <cellStyle name="Normal 3 2 3 3 7 2 5" xfId="21849"/>
    <cellStyle name="Normal 3 2 3 3 7 2 6" xfId="21850"/>
    <cellStyle name="Normal 3 2 3 3 7 2 7" xfId="21851"/>
    <cellStyle name="Normal 3 2 3 3 7 2 8" xfId="21852"/>
    <cellStyle name="Normal 3 2 3 3 7 2 9" xfId="21853"/>
    <cellStyle name="Normal 3 2 3 3 7 3" xfId="21854"/>
    <cellStyle name="Normal 3 2 3 3 7 3 10" xfId="21855"/>
    <cellStyle name="Normal 3 2 3 3 7 3 11" xfId="21856"/>
    <cellStyle name="Normal 3 2 3 3 7 3 12" xfId="21857"/>
    <cellStyle name="Normal 3 2 3 3 7 3 2" xfId="21858"/>
    <cellStyle name="Normal 3 2 3 3 7 3 3" xfId="21859"/>
    <cellStyle name="Normal 3 2 3 3 7 3 4" xfId="21860"/>
    <cellStyle name="Normal 3 2 3 3 7 3 5" xfId="21861"/>
    <cellStyle name="Normal 3 2 3 3 7 3 6" xfId="21862"/>
    <cellStyle name="Normal 3 2 3 3 7 3 7" xfId="21863"/>
    <cellStyle name="Normal 3 2 3 3 7 3 8" xfId="21864"/>
    <cellStyle name="Normal 3 2 3 3 7 3 9" xfId="21865"/>
    <cellStyle name="Normal 3 2 3 3 7 4" xfId="21866"/>
    <cellStyle name="Normal 3 2 3 3 7 5" xfId="21867"/>
    <cellStyle name="Normal 3 2 3 3 7 6" xfId="21868"/>
    <cellStyle name="Normal 3 2 3 3 7 7" xfId="21869"/>
    <cellStyle name="Normal 3 2 3 3 7 8" xfId="21870"/>
    <cellStyle name="Normal 3 2 3 3 7 9" xfId="21871"/>
    <cellStyle name="Normal 3 2 3 3 8" xfId="21872"/>
    <cellStyle name="Normal 3 2 3 3 8 10" xfId="21873"/>
    <cellStyle name="Normal 3 2 3 3 8 11" xfId="21874"/>
    <cellStyle name="Normal 3 2 3 3 8 12" xfId="21875"/>
    <cellStyle name="Normal 3 2 3 3 8 13" xfId="21876"/>
    <cellStyle name="Normal 3 2 3 3 8 14" xfId="21877"/>
    <cellStyle name="Normal 3 2 3 3 8 2" xfId="21878"/>
    <cellStyle name="Normal 3 2 3 3 8 2 10" xfId="21879"/>
    <cellStyle name="Normal 3 2 3 3 8 2 11" xfId="21880"/>
    <cellStyle name="Normal 3 2 3 3 8 2 12" xfId="21881"/>
    <cellStyle name="Normal 3 2 3 3 8 2 13" xfId="21882"/>
    <cellStyle name="Normal 3 2 3 3 8 2 2" xfId="21883"/>
    <cellStyle name="Normal 3 2 3 3 8 2 2 10" xfId="21884"/>
    <cellStyle name="Normal 3 2 3 3 8 2 2 11" xfId="21885"/>
    <cellStyle name="Normal 3 2 3 3 8 2 2 12" xfId="21886"/>
    <cellStyle name="Normal 3 2 3 3 8 2 2 2" xfId="21887"/>
    <cellStyle name="Normal 3 2 3 3 8 2 2 3" xfId="21888"/>
    <cellStyle name="Normal 3 2 3 3 8 2 2 4" xfId="21889"/>
    <cellStyle name="Normal 3 2 3 3 8 2 2 5" xfId="21890"/>
    <cellStyle name="Normal 3 2 3 3 8 2 2 6" xfId="21891"/>
    <cellStyle name="Normal 3 2 3 3 8 2 2 7" xfId="21892"/>
    <cellStyle name="Normal 3 2 3 3 8 2 2 8" xfId="21893"/>
    <cellStyle name="Normal 3 2 3 3 8 2 2 9" xfId="21894"/>
    <cellStyle name="Normal 3 2 3 3 8 2 3" xfId="21895"/>
    <cellStyle name="Normal 3 2 3 3 8 2 4" xfId="21896"/>
    <cellStyle name="Normal 3 2 3 3 8 2 5" xfId="21897"/>
    <cellStyle name="Normal 3 2 3 3 8 2 6" xfId="21898"/>
    <cellStyle name="Normal 3 2 3 3 8 2 7" xfId="21899"/>
    <cellStyle name="Normal 3 2 3 3 8 2 8" xfId="21900"/>
    <cellStyle name="Normal 3 2 3 3 8 2 9" xfId="21901"/>
    <cellStyle name="Normal 3 2 3 3 8 3" xfId="21902"/>
    <cellStyle name="Normal 3 2 3 3 8 3 10" xfId="21903"/>
    <cellStyle name="Normal 3 2 3 3 8 3 11" xfId="21904"/>
    <cellStyle name="Normal 3 2 3 3 8 3 12" xfId="21905"/>
    <cellStyle name="Normal 3 2 3 3 8 3 2" xfId="21906"/>
    <cellStyle name="Normal 3 2 3 3 8 3 3" xfId="21907"/>
    <cellStyle name="Normal 3 2 3 3 8 3 4" xfId="21908"/>
    <cellStyle name="Normal 3 2 3 3 8 3 5" xfId="21909"/>
    <cellStyle name="Normal 3 2 3 3 8 3 6" xfId="21910"/>
    <cellStyle name="Normal 3 2 3 3 8 3 7" xfId="21911"/>
    <cellStyle name="Normal 3 2 3 3 8 3 8" xfId="21912"/>
    <cellStyle name="Normal 3 2 3 3 8 3 9" xfId="21913"/>
    <cellStyle name="Normal 3 2 3 3 8 4" xfId="21914"/>
    <cellStyle name="Normal 3 2 3 3 8 5" xfId="21915"/>
    <cellStyle name="Normal 3 2 3 3 8 6" xfId="21916"/>
    <cellStyle name="Normal 3 2 3 3 8 7" xfId="21917"/>
    <cellStyle name="Normal 3 2 3 3 8 8" xfId="21918"/>
    <cellStyle name="Normal 3 2 3 3 8 9" xfId="21919"/>
    <cellStyle name="Normal 3 2 3 3 9" xfId="21920"/>
    <cellStyle name="Normal 3 2 3 3 9 10" xfId="21921"/>
    <cellStyle name="Normal 3 2 3 3 9 11" xfId="21922"/>
    <cellStyle name="Normal 3 2 3 3 9 12" xfId="21923"/>
    <cellStyle name="Normal 3 2 3 3 9 13" xfId="21924"/>
    <cellStyle name="Normal 3 2 3 3 9 14" xfId="21925"/>
    <cellStyle name="Normal 3 2 3 3 9 2" xfId="21926"/>
    <cellStyle name="Normal 3 2 3 3 9 2 10" xfId="21927"/>
    <cellStyle name="Normal 3 2 3 3 9 2 11" xfId="21928"/>
    <cellStyle name="Normal 3 2 3 3 9 2 12" xfId="21929"/>
    <cellStyle name="Normal 3 2 3 3 9 2 13" xfId="21930"/>
    <cellStyle name="Normal 3 2 3 3 9 2 2" xfId="21931"/>
    <cellStyle name="Normal 3 2 3 3 9 2 2 10" xfId="21932"/>
    <cellStyle name="Normal 3 2 3 3 9 2 2 11" xfId="21933"/>
    <cellStyle name="Normal 3 2 3 3 9 2 2 12" xfId="21934"/>
    <cellStyle name="Normal 3 2 3 3 9 2 2 2" xfId="21935"/>
    <cellStyle name="Normal 3 2 3 3 9 2 2 3" xfId="21936"/>
    <cellStyle name="Normal 3 2 3 3 9 2 2 4" xfId="21937"/>
    <cellStyle name="Normal 3 2 3 3 9 2 2 5" xfId="21938"/>
    <cellStyle name="Normal 3 2 3 3 9 2 2 6" xfId="21939"/>
    <cellStyle name="Normal 3 2 3 3 9 2 2 7" xfId="21940"/>
    <cellStyle name="Normal 3 2 3 3 9 2 2 8" xfId="21941"/>
    <cellStyle name="Normal 3 2 3 3 9 2 2 9" xfId="21942"/>
    <cellStyle name="Normal 3 2 3 3 9 2 3" xfId="21943"/>
    <cellStyle name="Normal 3 2 3 3 9 2 4" xfId="21944"/>
    <cellStyle name="Normal 3 2 3 3 9 2 5" xfId="21945"/>
    <cellStyle name="Normal 3 2 3 3 9 2 6" xfId="21946"/>
    <cellStyle name="Normal 3 2 3 3 9 2 7" xfId="21947"/>
    <cellStyle name="Normal 3 2 3 3 9 2 8" xfId="21948"/>
    <cellStyle name="Normal 3 2 3 3 9 2 9" xfId="21949"/>
    <cellStyle name="Normal 3 2 3 3 9 3" xfId="21950"/>
    <cellStyle name="Normal 3 2 3 3 9 3 10" xfId="21951"/>
    <cellStyle name="Normal 3 2 3 3 9 3 11" xfId="21952"/>
    <cellStyle name="Normal 3 2 3 3 9 3 12" xfId="21953"/>
    <cellStyle name="Normal 3 2 3 3 9 3 2" xfId="21954"/>
    <cellStyle name="Normal 3 2 3 3 9 3 3" xfId="21955"/>
    <cellStyle name="Normal 3 2 3 3 9 3 4" xfId="21956"/>
    <cellStyle name="Normal 3 2 3 3 9 3 5" xfId="21957"/>
    <cellStyle name="Normal 3 2 3 3 9 3 6" xfId="21958"/>
    <cellStyle name="Normal 3 2 3 3 9 3 7" xfId="21959"/>
    <cellStyle name="Normal 3 2 3 3 9 3 8" xfId="21960"/>
    <cellStyle name="Normal 3 2 3 3 9 3 9" xfId="21961"/>
    <cellStyle name="Normal 3 2 3 3 9 4" xfId="21962"/>
    <cellStyle name="Normal 3 2 3 3 9 5" xfId="21963"/>
    <cellStyle name="Normal 3 2 3 3 9 6" xfId="21964"/>
    <cellStyle name="Normal 3 2 3 3 9 7" xfId="21965"/>
    <cellStyle name="Normal 3 2 3 3 9 8" xfId="21966"/>
    <cellStyle name="Normal 3 2 3 3 9 9" xfId="21967"/>
    <cellStyle name="Normal 3 2 3 4" xfId="21968"/>
    <cellStyle name="Normal 3 2 3 4 10" xfId="21969"/>
    <cellStyle name="Normal 3 2 3 4 10 10" xfId="21970"/>
    <cellStyle name="Normal 3 2 3 4 10 11" xfId="21971"/>
    <cellStyle name="Normal 3 2 3 4 10 12" xfId="21972"/>
    <cellStyle name="Normal 3 2 3 4 10 13" xfId="21973"/>
    <cellStyle name="Normal 3 2 3 4 10 2" xfId="21974"/>
    <cellStyle name="Normal 3 2 3 4 10 2 10" xfId="21975"/>
    <cellStyle name="Normal 3 2 3 4 10 2 11" xfId="21976"/>
    <cellStyle name="Normal 3 2 3 4 10 2 12" xfId="21977"/>
    <cellStyle name="Normal 3 2 3 4 10 2 2" xfId="21978"/>
    <cellStyle name="Normal 3 2 3 4 10 2 3" xfId="21979"/>
    <cellStyle name="Normal 3 2 3 4 10 2 4" xfId="21980"/>
    <cellStyle name="Normal 3 2 3 4 10 2 5" xfId="21981"/>
    <cellStyle name="Normal 3 2 3 4 10 2 6" xfId="21982"/>
    <cellStyle name="Normal 3 2 3 4 10 2 7" xfId="21983"/>
    <cellStyle name="Normal 3 2 3 4 10 2 8" xfId="21984"/>
    <cellStyle name="Normal 3 2 3 4 10 2 9" xfId="21985"/>
    <cellStyle name="Normal 3 2 3 4 10 3" xfId="21986"/>
    <cellStyle name="Normal 3 2 3 4 10 4" xfId="21987"/>
    <cellStyle name="Normal 3 2 3 4 10 5" xfId="21988"/>
    <cellStyle name="Normal 3 2 3 4 10 6" xfId="21989"/>
    <cellStyle name="Normal 3 2 3 4 10 7" xfId="21990"/>
    <cellStyle name="Normal 3 2 3 4 10 8" xfId="21991"/>
    <cellStyle name="Normal 3 2 3 4 10 9" xfId="21992"/>
    <cellStyle name="Normal 3 2 3 4 11" xfId="21993"/>
    <cellStyle name="Normal 3 2 3 4 11 10" xfId="21994"/>
    <cellStyle name="Normal 3 2 3 4 11 11" xfId="21995"/>
    <cellStyle name="Normal 3 2 3 4 11 12" xfId="21996"/>
    <cellStyle name="Normal 3 2 3 4 11 13" xfId="21997"/>
    <cellStyle name="Normal 3 2 3 4 11 2" xfId="21998"/>
    <cellStyle name="Normal 3 2 3 4 11 2 10" xfId="21999"/>
    <cellStyle name="Normal 3 2 3 4 11 2 11" xfId="22000"/>
    <cellStyle name="Normal 3 2 3 4 11 2 12" xfId="22001"/>
    <cellStyle name="Normal 3 2 3 4 11 2 2" xfId="22002"/>
    <cellStyle name="Normal 3 2 3 4 11 2 3" xfId="22003"/>
    <cellStyle name="Normal 3 2 3 4 11 2 4" xfId="22004"/>
    <cellStyle name="Normal 3 2 3 4 11 2 5" xfId="22005"/>
    <cellStyle name="Normal 3 2 3 4 11 2 6" xfId="22006"/>
    <cellStyle name="Normal 3 2 3 4 11 2 7" xfId="22007"/>
    <cellStyle name="Normal 3 2 3 4 11 2 8" xfId="22008"/>
    <cellStyle name="Normal 3 2 3 4 11 2 9" xfId="22009"/>
    <cellStyle name="Normal 3 2 3 4 11 3" xfId="22010"/>
    <cellStyle name="Normal 3 2 3 4 11 4" xfId="22011"/>
    <cellStyle name="Normal 3 2 3 4 11 5" xfId="22012"/>
    <cellStyle name="Normal 3 2 3 4 11 6" xfId="22013"/>
    <cellStyle name="Normal 3 2 3 4 11 7" xfId="22014"/>
    <cellStyle name="Normal 3 2 3 4 11 8" xfId="22015"/>
    <cellStyle name="Normal 3 2 3 4 11 9" xfId="22016"/>
    <cellStyle name="Normal 3 2 3 4 12" xfId="22017"/>
    <cellStyle name="Normal 3 2 3 4 12 10" xfId="22018"/>
    <cellStyle name="Normal 3 2 3 4 12 11" xfId="22019"/>
    <cellStyle name="Normal 3 2 3 4 12 12" xfId="22020"/>
    <cellStyle name="Normal 3 2 3 4 12 2" xfId="22021"/>
    <cellStyle name="Normal 3 2 3 4 12 3" xfId="22022"/>
    <cellStyle name="Normal 3 2 3 4 12 4" xfId="22023"/>
    <cellStyle name="Normal 3 2 3 4 12 5" xfId="22024"/>
    <cellStyle name="Normal 3 2 3 4 12 6" xfId="22025"/>
    <cellStyle name="Normal 3 2 3 4 12 7" xfId="22026"/>
    <cellStyle name="Normal 3 2 3 4 12 8" xfId="22027"/>
    <cellStyle name="Normal 3 2 3 4 12 9" xfId="22028"/>
    <cellStyle name="Normal 3 2 3 4 13" xfId="22029"/>
    <cellStyle name="Normal 3 2 3 4 14" xfId="22030"/>
    <cellStyle name="Normal 3 2 3 4 15" xfId="22031"/>
    <cellStyle name="Normal 3 2 3 4 16" xfId="22032"/>
    <cellStyle name="Normal 3 2 3 4 17" xfId="22033"/>
    <cellStyle name="Normal 3 2 3 4 18" xfId="22034"/>
    <cellStyle name="Normal 3 2 3 4 19" xfId="22035"/>
    <cellStyle name="Normal 3 2 3 4 2" xfId="22036"/>
    <cellStyle name="Normal 3 2 3 4 2 10" xfId="22037"/>
    <cellStyle name="Normal 3 2 3 4 2 11" xfId="22038"/>
    <cellStyle name="Normal 3 2 3 4 2 12" xfId="22039"/>
    <cellStyle name="Normal 3 2 3 4 2 13" xfId="22040"/>
    <cellStyle name="Normal 3 2 3 4 2 14" xfId="22041"/>
    <cellStyle name="Normal 3 2 3 4 2 15" xfId="22042"/>
    <cellStyle name="Normal 3 2 3 4 2 16" xfId="22043"/>
    <cellStyle name="Normal 3 2 3 4 2 17" xfId="22044"/>
    <cellStyle name="Normal 3 2 3 4 2 2" xfId="22045"/>
    <cellStyle name="Normal 3 2 3 4 2 2 10" xfId="22046"/>
    <cellStyle name="Normal 3 2 3 4 2 2 11" xfId="22047"/>
    <cellStyle name="Normal 3 2 3 4 2 2 12" xfId="22048"/>
    <cellStyle name="Normal 3 2 3 4 2 2 13" xfId="22049"/>
    <cellStyle name="Normal 3 2 3 4 2 2 14" xfId="22050"/>
    <cellStyle name="Normal 3 2 3 4 2 2 2" xfId="22051"/>
    <cellStyle name="Normal 3 2 3 4 2 2 2 10" xfId="22052"/>
    <cellStyle name="Normal 3 2 3 4 2 2 2 11" xfId="22053"/>
    <cellStyle name="Normal 3 2 3 4 2 2 2 12" xfId="22054"/>
    <cellStyle name="Normal 3 2 3 4 2 2 2 13" xfId="22055"/>
    <cellStyle name="Normal 3 2 3 4 2 2 2 2" xfId="22056"/>
    <cellStyle name="Normal 3 2 3 4 2 2 2 2 10" xfId="22057"/>
    <cellStyle name="Normal 3 2 3 4 2 2 2 2 11" xfId="22058"/>
    <cellStyle name="Normal 3 2 3 4 2 2 2 2 12" xfId="22059"/>
    <cellStyle name="Normal 3 2 3 4 2 2 2 2 2" xfId="22060"/>
    <cellStyle name="Normal 3 2 3 4 2 2 2 2 3" xfId="22061"/>
    <cellStyle name="Normal 3 2 3 4 2 2 2 2 4" xfId="22062"/>
    <cellStyle name="Normal 3 2 3 4 2 2 2 2 5" xfId="22063"/>
    <cellStyle name="Normal 3 2 3 4 2 2 2 2 6" xfId="22064"/>
    <cellStyle name="Normal 3 2 3 4 2 2 2 2 7" xfId="22065"/>
    <cellStyle name="Normal 3 2 3 4 2 2 2 2 8" xfId="22066"/>
    <cellStyle name="Normal 3 2 3 4 2 2 2 2 9" xfId="22067"/>
    <cellStyle name="Normal 3 2 3 4 2 2 2 3" xfId="22068"/>
    <cellStyle name="Normal 3 2 3 4 2 2 2 4" xfId="22069"/>
    <cellStyle name="Normal 3 2 3 4 2 2 2 5" xfId="22070"/>
    <cellStyle name="Normal 3 2 3 4 2 2 2 6" xfId="22071"/>
    <cellStyle name="Normal 3 2 3 4 2 2 2 7" xfId="22072"/>
    <cellStyle name="Normal 3 2 3 4 2 2 2 8" xfId="22073"/>
    <cellStyle name="Normal 3 2 3 4 2 2 2 9" xfId="22074"/>
    <cellStyle name="Normal 3 2 3 4 2 2 3" xfId="22075"/>
    <cellStyle name="Normal 3 2 3 4 2 2 3 10" xfId="22076"/>
    <cellStyle name="Normal 3 2 3 4 2 2 3 11" xfId="22077"/>
    <cellStyle name="Normal 3 2 3 4 2 2 3 12" xfId="22078"/>
    <cellStyle name="Normal 3 2 3 4 2 2 3 2" xfId="22079"/>
    <cellStyle name="Normal 3 2 3 4 2 2 3 3" xfId="22080"/>
    <cellStyle name="Normal 3 2 3 4 2 2 3 4" xfId="22081"/>
    <cellStyle name="Normal 3 2 3 4 2 2 3 5" xfId="22082"/>
    <cellStyle name="Normal 3 2 3 4 2 2 3 6" xfId="22083"/>
    <cellStyle name="Normal 3 2 3 4 2 2 3 7" xfId="22084"/>
    <cellStyle name="Normal 3 2 3 4 2 2 3 8" xfId="22085"/>
    <cellStyle name="Normal 3 2 3 4 2 2 3 9" xfId="22086"/>
    <cellStyle name="Normal 3 2 3 4 2 2 4" xfId="22087"/>
    <cellStyle name="Normal 3 2 3 4 2 2 5" xfId="22088"/>
    <cellStyle name="Normal 3 2 3 4 2 2 6" xfId="22089"/>
    <cellStyle name="Normal 3 2 3 4 2 2 7" xfId="22090"/>
    <cellStyle name="Normal 3 2 3 4 2 2 8" xfId="22091"/>
    <cellStyle name="Normal 3 2 3 4 2 2 9" xfId="22092"/>
    <cellStyle name="Normal 3 2 3 4 2 3" xfId="22093"/>
    <cellStyle name="Normal 3 2 3 4 2 3 10" xfId="22094"/>
    <cellStyle name="Normal 3 2 3 4 2 3 11" xfId="22095"/>
    <cellStyle name="Normal 3 2 3 4 2 3 12" xfId="22096"/>
    <cellStyle name="Normal 3 2 3 4 2 3 13" xfId="22097"/>
    <cellStyle name="Normal 3 2 3 4 2 3 14" xfId="22098"/>
    <cellStyle name="Normal 3 2 3 4 2 3 2" xfId="22099"/>
    <cellStyle name="Normal 3 2 3 4 2 3 2 10" xfId="22100"/>
    <cellStyle name="Normal 3 2 3 4 2 3 2 11" xfId="22101"/>
    <cellStyle name="Normal 3 2 3 4 2 3 2 12" xfId="22102"/>
    <cellStyle name="Normal 3 2 3 4 2 3 2 13" xfId="22103"/>
    <cellStyle name="Normal 3 2 3 4 2 3 2 2" xfId="22104"/>
    <cellStyle name="Normal 3 2 3 4 2 3 2 2 10" xfId="22105"/>
    <cellStyle name="Normal 3 2 3 4 2 3 2 2 11" xfId="22106"/>
    <cellStyle name="Normal 3 2 3 4 2 3 2 2 12" xfId="22107"/>
    <cellStyle name="Normal 3 2 3 4 2 3 2 2 2" xfId="22108"/>
    <cellStyle name="Normal 3 2 3 4 2 3 2 2 3" xfId="22109"/>
    <cellStyle name="Normal 3 2 3 4 2 3 2 2 4" xfId="22110"/>
    <cellStyle name="Normal 3 2 3 4 2 3 2 2 5" xfId="22111"/>
    <cellStyle name="Normal 3 2 3 4 2 3 2 2 6" xfId="22112"/>
    <cellStyle name="Normal 3 2 3 4 2 3 2 2 7" xfId="22113"/>
    <cellStyle name="Normal 3 2 3 4 2 3 2 2 8" xfId="22114"/>
    <cellStyle name="Normal 3 2 3 4 2 3 2 2 9" xfId="22115"/>
    <cellStyle name="Normal 3 2 3 4 2 3 2 3" xfId="22116"/>
    <cellStyle name="Normal 3 2 3 4 2 3 2 4" xfId="22117"/>
    <cellStyle name="Normal 3 2 3 4 2 3 2 5" xfId="22118"/>
    <cellStyle name="Normal 3 2 3 4 2 3 2 6" xfId="22119"/>
    <cellStyle name="Normal 3 2 3 4 2 3 2 7" xfId="22120"/>
    <cellStyle name="Normal 3 2 3 4 2 3 2 8" xfId="22121"/>
    <cellStyle name="Normal 3 2 3 4 2 3 2 9" xfId="22122"/>
    <cellStyle name="Normal 3 2 3 4 2 3 3" xfId="22123"/>
    <cellStyle name="Normal 3 2 3 4 2 3 3 10" xfId="22124"/>
    <cellStyle name="Normal 3 2 3 4 2 3 3 11" xfId="22125"/>
    <cellStyle name="Normal 3 2 3 4 2 3 3 12" xfId="22126"/>
    <cellStyle name="Normal 3 2 3 4 2 3 3 2" xfId="22127"/>
    <cellStyle name="Normal 3 2 3 4 2 3 3 3" xfId="22128"/>
    <cellStyle name="Normal 3 2 3 4 2 3 3 4" xfId="22129"/>
    <cellStyle name="Normal 3 2 3 4 2 3 3 5" xfId="22130"/>
    <cellStyle name="Normal 3 2 3 4 2 3 3 6" xfId="22131"/>
    <cellStyle name="Normal 3 2 3 4 2 3 3 7" xfId="22132"/>
    <cellStyle name="Normal 3 2 3 4 2 3 3 8" xfId="22133"/>
    <cellStyle name="Normal 3 2 3 4 2 3 3 9" xfId="22134"/>
    <cellStyle name="Normal 3 2 3 4 2 3 4" xfId="22135"/>
    <cellStyle name="Normal 3 2 3 4 2 3 5" xfId="22136"/>
    <cellStyle name="Normal 3 2 3 4 2 3 6" xfId="22137"/>
    <cellStyle name="Normal 3 2 3 4 2 3 7" xfId="22138"/>
    <cellStyle name="Normal 3 2 3 4 2 3 8" xfId="22139"/>
    <cellStyle name="Normal 3 2 3 4 2 3 9" xfId="22140"/>
    <cellStyle name="Normal 3 2 3 4 2 4" xfId="22141"/>
    <cellStyle name="Normal 3 2 3 4 2 4 10" xfId="22142"/>
    <cellStyle name="Normal 3 2 3 4 2 4 11" xfId="22143"/>
    <cellStyle name="Normal 3 2 3 4 2 4 12" xfId="22144"/>
    <cellStyle name="Normal 3 2 3 4 2 4 13" xfId="22145"/>
    <cellStyle name="Normal 3 2 3 4 2 4 2" xfId="22146"/>
    <cellStyle name="Normal 3 2 3 4 2 4 2 10" xfId="22147"/>
    <cellStyle name="Normal 3 2 3 4 2 4 2 11" xfId="22148"/>
    <cellStyle name="Normal 3 2 3 4 2 4 2 12" xfId="22149"/>
    <cellStyle name="Normal 3 2 3 4 2 4 2 2" xfId="22150"/>
    <cellStyle name="Normal 3 2 3 4 2 4 2 3" xfId="22151"/>
    <cellStyle name="Normal 3 2 3 4 2 4 2 4" xfId="22152"/>
    <cellStyle name="Normal 3 2 3 4 2 4 2 5" xfId="22153"/>
    <cellStyle name="Normal 3 2 3 4 2 4 2 6" xfId="22154"/>
    <cellStyle name="Normal 3 2 3 4 2 4 2 7" xfId="22155"/>
    <cellStyle name="Normal 3 2 3 4 2 4 2 8" xfId="22156"/>
    <cellStyle name="Normal 3 2 3 4 2 4 2 9" xfId="22157"/>
    <cellStyle name="Normal 3 2 3 4 2 4 3" xfId="22158"/>
    <cellStyle name="Normal 3 2 3 4 2 4 4" xfId="22159"/>
    <cellStyle name="Normal 3 2 3 4 2 4 5" xfId="22160"/>
    <cellStyle name="Normal 3 2 3 4 2 4 6" xfId="22161"/>
    <cellStyle name="Normal 3 2 3 4 2 4 7" xfId="22162"/>
    <cellStyle name="Normal 3 2 3 4 2 4 8" xfId="22163"/>
    <cellStyle name="Normal 3 2 3 4 2 4 9" xfId="22164"/>
    <cellStyle name="Normal 3 2 3 4 2 5" xfId="22165"/>
    <cellStyle name="Normal 3 2 3 4 2 5 10" xfId="22166"/>
    <cellStyle name="Normal 3 2 3 4 2 5 11" xfId="22167"/>
    <cellStyle name="Normal 3 2 3 4 2 5 12" xfId="22168"/>
    <cellStyle name="Normal 3 2 3 4 2 5 13" xfId="22169"/>
    <cellStyle name="Normal 3 2 3 4 2 5 2" xfId="22170"/>
    <cellStyle name="Normal 3 2 3 4 2 5 2 10" xfId="22171"/>
    <cellStyle name="Normal 3 2 3 4 2 5 2 11" xfId="22172"/>
    <cellStyle name="Normal 3 2 3 4 2 5 2 12" xfId="22173"/>
    <cellStyle name="Normal 3 2 3 4 2 5 2 2" xfId="22174"/>
    <cellStyle name="Normal 3 2 3 4 2 5 2 3" xfId="22175"/>
    <cellStyle name="Normal 3 2 3 4 2 5 2 4" xfId="22176"/>
    <cellStyle name="Normal 3 2 3 4 2 5 2 5" xfId="22177"/>
    <cellStyle name="Normal 3 2 3 4 2 5 2 6" xfId="22178"/>
    <cellStyle name="Normal 3 2 3 4 2 5 2 7" xfId="22179"/>
    <cellStyle name="Normal 3 2 3 4 2 5 2 8" xfId="22180"/>
    <cellStyle name="Normal 3 2 3 4 2 5 2 9" xfId="22181"/>
    <cellStyle name="Normal 3 2 3 4 2 5 3" xfId="22182"/>
    <cellStyle name="Normal 3 2 3 4 2 5 4" xfId="22183"/>
    <cellStyle name="Normal 3 2 3 4 2 5 5" xfId="22184"/>
    <cellStyle name="Normal 3 2 3 4 2 5 6" xfId="22185"/>
    <cellStyle name="Normal 3 2 3 4 2 5 7" xfId="22186"/>
    <cellStyle name="Normal 3 2 3 4 2 5 8" xfId="22187"/>
    <cellStyle name="Normal 3 2 3 4 2 5 9" xfId="22188"/>
    <cellStyle name="Normal 3 2 3 4 2 6" xfId="22189"/>
    <cellStyle name="Normal 3 2 3 4 2 6 10" xfId="22190"/>
    <cellStyle name="Normal 3 2 3 4 2 6 11" xfId="22191"/>
    <cellStyle name="Normal 3 2 3 4 2 6 12" xfId="22192"/>
    <cellStyle name="Normal 3 2 3 4 2 6 2" xfId="22193"/>
    <cellStyle name="Normal 3 2 3 4 2 6 3" xfId="22194"/>
    <cellStyle name="Normal 3 2 3 4 2 6 4" xfId="22195"/>
    <cellStyle name="Normal 3 2 3 4 2 6 5" xfId="22196"/>
    <cellStyle name="Normal 3 2 3 4 2 6 6" xfId="22197"/>
    <cellStyle name="Normal 3 2 3 4 2 6 7" xfId="22198"/>
    <cellStyle name="Normal 3 2 3 4 2 6 8" xfId="22199"/>
    <cellStyle name="Normal 3 2 3 4 2 6 9" xfId="22200"/>
    <cellStyle name="Normal 3 2 3 4 2 7" xfId="22201"/>
    <cellStyle name="Normal 3 2 3 4 2 8" xfId="22202"/>
    <cellStyle name="Normal 3 2 3 4 2 9" xfId="22203"/>
    <cellStyle name="Normal 3 2 3 4 20" xfId="22204"/>
    <cellStyle name="Normal 3 2 3 4 21" xfId="22205"/>
    <cellStyle name="Normal 3 2 3 4 22" xfId="22206"/>
    <cellStyle name="Normal 3 2 3 4 23" xfId="22207"/>
    <cellStyle name="Normal 3 2 3 4 24" xfId="22208"/>
    <cellStyle name="Normal 3 2 3 4 3" xfId="22209"/>
    <cellStyle name="Normal 3 2 3 4 3 10" xfId="22210"/>
    <cellStyle name="Normal 3 2 3 4 3 11" xfId="22211"/>
    <cellStyle name="Normal 3 2 3 4 3 12" xfId="22212"/>
    <cellStyle name="Normal 3 2 3 4 3 13" xfId="22213"/>
    <cellStyle name="Normal 3 2 3 4 3 14" xfId="22214"/>
    <cellStyle name="Normal 3 2 3 4 3 2" xfId="22215"/>
    <cellStyle name="Normal 3 2 3 4 3 2 10" xfId="22216"/>
    <cellStyle name="Normal 3 2 3 4 3 2 11" xfId="22217"/>
    <cellStyle name="Normal 3 2 3 4 3 2 12" xfId="22218"/>
    <cellStyle name="Normal 3 2 3 4 3 2 13" xfId="22219"/>
    <cellStyle name="Normal 3 2 3 4 3 2 2" xfId="22220"/>
    <cellStyle name="Normal 3 2 3 4 3 2 2 10" xfId="22221"/>
    <cellStyle name="Normal 3 2 3 4 3 2 2 11" xfId="22222"/>
    <cellStyle name="Normal 3 2 3 4 3 2 2 12" xfId="22223"/>
    <cellStyle name="Normal 3 2 3 4 3 2 2 2" xfId="22224"/>
    <cellStyle name="Normal 3 2 3 4 3 2 2 3" xfId="22225"/>
    <cellStyle name="Normal 3 2 3 4 3 2 2 4" xfId="22226"/>
    <cellStyle name="Normal 3 2 3 4 3 2 2 5" xfId="22227"/>
    <cellStyle name="Normal 3 2 3 4 3 2 2 6" xfId="22228"/>
    <cellStyle name="Normal 3 2 3 4 3 2 2 7" xfId="22229"/>
    <cellStyle name="Normal 3 2 3 4 3 2 2 8" xfId="22230"/>
    <cellStyle name="Normal 3 2 3 4 3 2 2 9" xfId="22231"/>
    <cellStyle name="Normal 3 2 3 4 3 2 3" xfId="22232"/>
    <cellStyle name="Normal 3 2 3 4 3 2 4" xfId="22233"/>
    <cellStyle name="Normal 3 2 3 4 3 2 5" xfId="22234"/>
    <cellStyle name="Normal 3 2 3 4 3 2 6" xfId="22235"/>
    <cellStyle name="Normal 3 2 3 4 3 2 7" xfId="22236"/>
    <cellStyle name="Normal 3 2 3 4 3 2 8" xfId="22237"/>
    <cellStyle name="Normal 3 2 3 4 3 2 9" xfId="22238"/>
    <cellStyle name="Normal 3 2 3 4 3 3" xfId="22239"/>
    <cellStyle name="Normal 3 2 3 4 3 3 10" xfId="22240"/>
    <cellStyle name="Normal 3 2 3 4 3 3 11" xfId="22241"/>
    <cellStyle name="Normal 3 2 3 4 3 3 12" xfId="22242"/>
    <cellStyle name="Normal 3 2 3 4 3 3 2" xfId="22243"/>
    <cellStyle name="Normal 3 2 3 4 3 3 3" xfId="22244"/>
    <cellStyle name="Normal 3 2 3 4 3 3 4" xfId="22245"/>
    <cellStyle name="Normal 3 2 3 4 3 3 5" xfId="22246"/>
    <cellStyle name="Normal 3 2 3 4 3 3 6" xfId="22247"/>
    <cellStyle name="Normal 3 2 3 4 3 3 7" xfId="22248"/>
    <cellStyle name="Normal 3 2 3 4 3 3 8" xfId="22249"/>
    <cellStyle name="Normal 3 2 3 4 3 3 9" xfId="22250"/>
    <cellStyle name="Normal 3 2 3 4 3 4" xfId="22251"/>
    <cellStyle name="Normal 3 2 3 4 3 5" xfId="22252"/>
    <cellStyle name="Normal 3 2 3 4 3 6" xfId="22253"/>
    <cellStyle name="Normal 3 2 3 4 3 7" xfId="22254"/>
    <cellStyle name="Normal 3 2 3 4 3 8" xfId="22255"/>
    <cellStyle name="Normal 3 2 3 4 3 9" xfId="22256"/>
    <cellStyle name="Normal 3 2 3 4 4" xfId="22257"/>
    <cellStyle name="Normal 3 2 3 4 4 10" xfId="22258"/>
    <cellStyle name="Normal 3 2 3 4 4 11" xfId="22259"/>
    <cellStyle name="Normal 3 2 3 4 4 12" xfId="22260"/>
    <cellStyle name="Normal 3 2 3 4 4 13" xfId="22261"/>
    <cellStyle name="Normal 3 2 3 4 4 14" xfId="22262"/>
    <cellStyle name="Normal 3 2 3 4 4 2" xfId="22263"/>
    <cellStyle name="Normal 3 2 3 4 4 2 10" xfId="22264"/>
    <cellStyle name="Normal 3 2 3 4 4 2 11" xfId="22265"/>
    <cellStyle name="Normal 3 2 3 4 4 2 12" xfId="22266"/>
    <cellStyle name="Normal 3 2 3 4 4 2 13" xfId="22267"/>
    <cellStyle name="Normal 3 2 3 4 4 2 2" xfId="22268"/>
    <cellStyle name="Normal 3 2 3 4 4 2 2 10" xfId="22269"/>
    <cellStyle name="Normal 3 2 3 4 4 2 2 11" xfId="22270"/>
    <cellStyle name="Normal 3 2 3 4 4 2 2 12" xfId="22271"/>
    <cellStyle name="Normal 3 2 3 4 4 2 2 2" xfId="22272"/>
    <cellStyle name="Normal 3 2 3 4 4 2 2 3" xfId="22273"/>
    <cellStyle name="Normal 3 2 3 4 4 2 2 4" xfId="22274"/>
    <cellStyle name="Normal 3 2 3 4 4 2 2 5" xfId="22275"/>
    <cellStyle name="Normal 3 2 3 4 4 2 2 6" xfId="22276"/>
    <cellStyle name="Normal 3 2 3 4 4 2 2 7" xfId="22277"/>
    <cellStyle name="Normal 3 2 3 4 4 2 2 8" xfId="22278"/>
    <cellStyle name="Normal 3 2 3 4 4 2 2 9" xfId="22279"/>
    <cellStyle name="Normal 3 2 3 4 4 2 3" xfId="22280"/>
    <cellStyle name="Normal 3 2 3 4 4 2 4" xfId="22281"/>
    <cellStyle name="Normal 3 2 3 4 4 2 5" xfId="22282"/>
    <cellStyle name="Normal 3 2 3 4 4 2 6" xfId="22283"/>
    <cellStyle name="Normal 3 2 3 4 4 2 7" xfId="22284"/>
    <cellStyle name="Normal 3 2 3 4 4 2 8" xfId="22285"/>
    <cellStyle name="Normal 3 2 3 4 4 2 9" xfId="22286"/>
    <cellStyle name="Normal 3 2 3 4 4 3" xfId="22287"/>
    <cellStyle name="Normal 3 2 3 4 4 3 10" xfId="22288"/>
    <cellStyle name="Normal 3 2 3 4 4 3 11" xfId="22289"/>
    <cellStyle name="Normal 3 2 3 4 4 3 12" xfId="22290"/>
    <cellStyle name="Normal 3 2 3 4 4 3 2" xfId="22291"/>
    <cellStyle name="Normal 3 2 3 4 4 3 3" xfId="22292"/>
    <cellStyle name="Normal 3 2 3 4 4 3 4" xfId="22293"/>
    <cellStyle name="Normal 3 2 3 4 4 3 5" xfId="22294"/>
    <cellStyle name="Normal 3 2 3 4 4 3 6" xfId="22295"/>
    <cellStyle name="Normal 3 2 3 4 4 3 7" xfId="22296"/>
    <cellStyle name="Normal 3 2 3 4 4 3 8" xfId="22297"/>
    <cellStyle name="Normal 3 2 3 4 4 3 9" xfId="22298"/>
    <cellStyle name="Normal 3 2 3 4 4 4" xfId="22299"/>
    <cellStyle name="Normal 3 2 3 4 4 5" xfId="22300"/>
    <cellStyle name="Normal 3 2 3 4 4 6" xfId="22301"/>
    <cellStyle name="Normal 3 2 3 4 4 7" xfId="22302"/>
    <cellStyle name="Normal 3 2 3 4 4 8" xfId="22303"/>
    <cellStyle name="Normal 3 2 3 4 4 9" xfId="22304"/>
    <cellStyle name="Normal 3 2 3 4 5" xfId="22305"/>
    <cellStyle name="Normal 3 2 3 4 5 10" xfId="22306"/>
    <cellStyle name="Normal 3 2 3 4 5 11" xfId="22307"/>
    <cellStyle name="Normal 3 2 3 4 5 12" xfId="22308"/>
    <cellStyle name="Normal 3 2 3 4 5 13" xfId="22309"/>
    <cellStyle name="Normal 3 2 3 4 5 14" xfId="22310"/>
    <cellStyle name="Normal 3 2 3 4 5 2" xfId="22311"/>
    <cellStyle name="Normal 3 2 3 4 5 2 10" xfId="22312"/>
    <cellStyle name="Normal 3 2 3 4 5 2 11" xfId="22313"/>
    <cellStyle name="Normal 3 2 3 4 5 2 12" xfId="22314"/>
    <cellStyle name="Normal 3 2 3 4 5 2 13" xfId="22315"/>
    <cellStyle name="Normal 3 2 3 4 5 2 2" xfId="22316"/>
    <cellStyle name="Normal 3 2 3 4 5 2 2 10" xfId="22317"/>
    <cellStyle name="Normal 3 2 3 4 5 2 2 11" xfId="22318"/>
    <cellStyle name="Normal 3 2 3 4 5 2 2 12" xfId="22319"/>
    <cellStyle name="Normal 3 2 3 4 5 2 2 2" xfId="22320"/>
    <cellStyle name="Normal 3 2 3 4 5 2 2 3" xfId="22321"/>
    <cellStyle name="Normal 3 2 3 4 5 2 2 4" xfId="22322"/>
    <cellStyle name="Normal 3 2 3 4 5 2 2 5" xfId="22323"/>
    <cellStyle name="Normal 3 2 3 4 5 2 2 6" xfId="22324"/>
    <cellStyle name="Normal 3 2 3 4 5 2 2 7" xfId="22325"/>
    <cellStyle name="Normal 3 2 3 4 5 2 2 8" xfId="22326"/>
    <cellStyle name="Normal 3 2 3 4 5 2 2 9" xfId="22327"/>
    <cellStyle name="Normal 3 2 3 4 5 2 3" xfId="22328"/>
    <cellStyle name="Normal 3 2 3 4 5 2 4" xfId="22329"/>
    <cellStyle name="Normal 3 2 3 4 5 2 5" xfId="22330"/>
    <cellStyle name="Normal 3 2 3 4 5 2 6" xfId="22331"/>
    <cellStyle name="Normal 3 2 3 4 5 2 7" xfId="22332"/>
    <cellStyle name="Normal 3 2 3 4 5 2 8" xfId="22333"/>
    <cellStyle name="Normal 3 2 3 4 5 2 9" xfId="22334"/>
    <cellStyle name="Normal 3 2 3 4 5 3" xfId="22335"/>
    <cellStyle name="Normal 3 2 3 4 5 3 10" xfId="22336"/>
    <cellStyle name="Normal 3 2 3 4 5 3 11" xfId="22337"/>
    <cellStyle name="Normal 3 2 3 4 5 3 12" xfId="22338"/>
    <cellStyle name="Normal 3 2 3 4 5 3 2" xfId="22339"/>
    <cellStyle name="Normal 3 2 3 4 5 3 3" xfId="22340"/>
    <cellStyle name="Normal 3 2 3 4 5 3 4" xfId="22341"/>
    <cellStyle name="Normal 3 2 3 4 5 3 5" xfId="22342"/>
    <cellStyle name="Normal 3 2 3 4 5 3 6" xfId="22343"/>
    <cellStyle name="Normal 3 2 3 4 5 3 7" xfId="22344"/>
    <cellStyle name="Normal 3 2 3 4 5 3 8" xfId="22345"/>
    <cellStyle name="Normal 3 2 3 4 5 3 9" xfId="22346"/>
    <cellStyle name="Normal 3 2 3 4 5 4" xfId="22347"/>
    <cellStyle name="Normal 3 2 3 4 5 5" xfId="22348"/>
    <cellStyle name="Normal 3 2 3 4 5 6" xfId="22349"/>
    <cellStyle name="Normal 3 2 3 4 5 7" xfId="22350"/>
    <cellStyle name="Normal 3 2 3 4 5 8" xfId="22351"/>
    <cellStyle name="Normal 3 2 3 4 5 9" xfId="22352"/>
    <cellStyle name="Normal 3 2 3 4 6" xfId="22353"/>
    <cellStyle name="Normal 3 2 3 4 6 10" xfId="22354"/>
    <cellStyle name="Normal 3 2 3 4 6 11" xfId="22355"/>
    <cellStyle name="Normal 3 2 3 4 6 12" xfId="22356"/>
    <cellStyle name="Normal 3 2 3 4 6 13" xfId="22357"/>
    <cellStyle name="Normal 3 2 3 4 6 14" xfId="22358"/>
    <cellStyle name="Normal 3 2 3 4 6 2" xfId="22359"/>
    <cellStyle name="Normal 3 2 3 4 6 2 10" xfId="22360"/>
    <cellStyle name="Normal 3 2 3 4 6 2 11" xfId="22361"/>
    <cellStyle name="Normal 3 2 3 4 6 2 12" xfId="22362"/>
    <cellStyle name="Normal 3 2 3 4 6 2 13" xfId="22363"/>
    <cellStyle name="Normal 3 2 3 4 6 2 2" xfId="22364"/>
    <cellStyle name="Normal 3 2 3 4 6 2 2 10" xfId="22365"/>
    <cellStyle name="Normal 3 2 3 4 6 2 2 11" xfId="22366"/>
    <cellStyle name="Normal 3 2 3 4 6 2 2 12" xfId="22367"/>
    <cellStyle name="Normal 3 2 3 4 6 2 2 2" xfId="22368"/>
    <cellStyle name="Normal 3 2 3 4 6 2 2 3" xfId="22369"/>
    <cellStyle name="Normal 3 2 3 4 6 2 2 4" xfId="22370"/>
    <cellStyle name="Normal 3 2 3 4 6 2 2 5" xfId="22371"/>
    <cellStyle name="Normal 3 2 3 4 6 2 2 6" xfId="22372"/>
    <cellStyle name="Normal 3 2 3 4 6 2 2 7" xfId="22373"/>
    <cellStyle name="Normal 3 2 3 4 6 2 2 8" xfId="22374"/>
    <cellStyle name="Normal 3 2 3 4 6 2 2 9" xfId="22375"/>
    <cellStyle name="Normal 3 2 3 4 6 2 3" xfId="22376"/>
    <cellStyle name="Normal 3 2 3 4 6 2 4" xfId="22377"/>
    <cellStyle name="Normal 3 2 3 4 6 2 5" xfId="22378"/>
    <cellStyle name="Normal 3 2 3 4 6 2 6" xfId="22379"/>
    <cellStyle name="Normal 3 2 3 4 6 2 7" xfId="22380"/>
    <cellStyle name="Normal 3 2 3 4 6 2 8" xfId="22381"/>
    <cellStyle name="Normal 3 2 3 4 6 2 9" xfId="22382"/>
    <cellStyle name="Normal 3 2 3 4 6 3" xfId="22383"/>
    <cellStyle name="Normal 3 2 3 4 6 3 10" xfId="22384"/>
    <cellStyle name="Normal 3 2 3 4 6 3 11" xfId="22385"/>
    <cellStyle name="Normal 3 2 3 4 6 3 12" xfId="22386"/>
    <cellStyle name="Normal 3 2 3 4 6 3 2" xfId="22387"/>
    <cellStyle name="Normal 3 2 3 4 6 3 3" xfId="22388"/>
    <cellStyle name="Normal 3 2 3 4 6 3 4" xfId="22389"/>
    <cellStyle name="Normal 3 2 3 4 6 3 5" xfId="22390"/>
    <cellStyle name="Normal 3 2 3 4 6 3 6" xfId="22391"/>
    <cellStyle name="Normal 3 2 3 4 6 3 7" xfId="22392"/>
    <cellStyle name="Normal 3 2 3 4 6 3 8" xfId="22393"/>
    <cellStyle name="Normal 3 2 3 4 6 3 9" xfId="22394"/>
    <cellStyle name="Normal 3 2 3 4 6 4" xfId="22395"/>
    <cellStyle name="Normal 3 2 3 4 6 5" xfId="22396"/>
    <cellStyle name="Normal 3 2 3 4 6 6" xfId="22397"/>
    <cellStyle name="Normal 3 2 3 4 6 7" xfId="22398"/>
    <cellStyle name="Normal 3 2 3 4 6 8" xfId="22399"/>
    <cellStyle name="Normal 3 2 3 4 6 9" xfId="22400"/>
    <cellStyle name="Normal 3 2 3 4 7" xfId="22401"/>
    <cellStyle name="Normal 3 2 3 4 7 10" xfId="22402"/>
    <cellStyle name="Normal 3 2 3 4 7 11" xfId="22403"/>
    <cellStyle name="Normal 3 2 3 4 7 12" xfId="22404"/>
    <cellStyle name="Normal 3 2 3 4 7 13" xfId="22405"/>
    <cellStyle name="Normal 3 2 3 4 7 14" xfId="22406"/>
    <cellStyle name="Normal 3 2 3 4 7 2" xfId="22407"/>
    <cellStyle name="Normal 3 2 3 4 7 2 10" xfId="22408"/>
    <cellStyle name="Normal 3 2 3 4 7 2 11" xfId="22409"/>
    <cellStyle name="Normal 3 2 3 4 7 2 12" xfId="22410"/>
    <cellStyle name="Normal 3 2 3 4 7 2 13" xfId="22411"/>
    <cellStyle name="Normal 3 2 3 4 7 2 2" xfId="22412"/>
    <cellStyle name="Normal 3 2 3 4 7 2 2 10" xfId="22413"/>
    <cellStyle name="Normal 3 2 3 4 7 2 2 11" xfId="22414"/>
    <cellStyle name="Normal 3 2 3 4 7 2 2 12" xfId="22415"/>
    <cellStyle name="Normal 3 2 3 4 7 2 2 2" xfId="22416"/>
    <cellStyle name="Normal 3 2 3 4 7 2 2 3" xfId="22417"/>
    <cellStyle name="Normal 3 2 3 4 7 2 2 4" xfId="22418"/>
    <cellStyle name="Normal 3 2 3 4 7 2 2 5" xfId="22419"/>
    <cellStyle name="Normal 3 2 3 4 7 2 2 6" xfId="22420"/>
    <cellStyle name="Normal 3 2 3 4 7 2 2 7" xfId="22421"/>
    <cellStyle name="Normal 3 2 3 4 7 2 2 8" xfId="22422"/>
    <cellStyle name="Normal 3 2 3 4 7 2 2 9" xfId="22423"/>
    <cellStyle name="Normal 3 2 3 4 7 2 3" xfId="22424"/>
    <cellStyle name="Normal 3 2 3 4 7 2 4" xfId="22425"/>
    <cellStyle name="Normal 3 2 3 4 7 2 5" xfId="22426"/>
    <cellStyle name="Normal 3 2 3 4 7 2 6" xfId="22427"/>
    <cellStyle name="Normal 3 2 3 4 7 2 7" xfId="22428"/>
    <cellStyle name="Normal 3 2 3 4 7 2 8" xfId="22429"/>
    <cellStyle name="Normal 3 2 3 4 7 2 9" xfId="22430"/>
    <cellStyle name="Normal 3 2 3 4 7 3" xfId="22431"/>
    <cellStyle name="Normal 3 2 3 4 7 3 10" xfId="22432"/>
    <cellStyle name="Normal 3 2 3 4 7 3 11" xfId="22433"/>
    <cellStyle name="Normal 3 2 3 4 7 3 12" xfId="22434"/>
    <cellStyle name="Normal 3 2 3 4 7 3 2" xfId="22435"/>
    <cellStyle name="Normal 3 2 3 4 7 3 3" xfId="22436"/>
    <cellStyle name="Normal 3 2 3 4 7 3 4" xfId="22437"/>
    <cellStyle name="Normal 3 2 3 4 7 3 5" xfId="22438"/>
    <cellStyle name="Normal 3 2 3 4 7 3 6" xfId="22439"/>
    <cellStyle name="Normal 3 2 3 4 7 3 7" xfId="22440"/>
    <cellStyle name="Normal 3 2 3 4 7 3 8" xfId="22441"/>
    <cellStyle name="Normal 3 2 3 4 7 3 9" xfId="22442"/>
    <cellStyle name="Normal 3 2 3 4 7 4" xfId="22443"/>
    <cellStyle name="Normal 3 2 3 4 7 5" xfId="22444"/>
    <cellStyle name="Normal 3 2 3 4 7 6" xfId="22445"/>
    <cellStyle name="Normal 3 2 3 4 7 7" xfId="22446"/>
    <cellStyle name="Normal 3 2 3 4 7 8" xfId="22447"/>
    <cellStyle name="Normal 3 2 3 4 7 9" xfId="22448"/>
    <cellStyle name="Normal 3 2 3 4 8" xfId="22449"/>
    <cellStyle name="Normal 3 2 3 4 8 10" xfId="22450"/>
    <cellStyle name="Normal 3 2 3 4 8 11" xfId="22451"/>
    <cellStyle name="Normal 3 2 3 4 8 12" xfId="22452"/>
    <cellStyle name="Normal 3 2 3 4 8 13" xfId="22453"/>
    <cellStyle name="Normal 3 2 3 4 8 14" xfId="22454"/>
    <cellStyle name="Normal 3 2 3 4 8 2" xfId="22455"/>
    <cellStyle name="Normal 3 2 3 4 8 2 10" xfId="22456"/>
    <cellStyle name="Normal 3 2 3 4 8 2 11" xfId="22457"/>
    <cellStyle name="Normal 3 2 3 4 8 2 12" xfId="22458"/>
    <cellStyle name="Normal 3 2 3 4 8 2 13" xfId="22459"/>
    <cellStyle name="Normal 3 2 3 4 8 2 2" xfId="22460"/>
    <cellStyle name="Normal 3 2 3 4 8 2 2 10" xfId="22461"/>
    <cellStyle name="Normal 3 2 3 4 8 2 2 11" xfId="22462"/>
    <cellStyle name="Normal 3 2 3 4 8 2 2 12" xfId="22463"/>
    <cellStyle name="Normal 3 2 3 4 8 2 2 2" xfId="22464"/>
    <cellStyle name="Normal 3 2 3 4 8 2 2 3" xfId="22465"/>
    <cellStyle name="Normal 3 2 3 4 8 2 2 4" xfId="22466"/>
    <cellStyle name="Normal 3 2 3 4 8 2 2 5" xfId="22467"/>
    <cellStyle name="Normal 3 2 3 4 8 2 2 6" xfId="22468"/>
    <cellStyle name="Normal 3 2 3 4 8 2 2 7" xfId="22469"/>
    <cellStyle name="Normal 3 2 3 4 8 2 2 8" xfId="22470"/>
    <cellStyle name="Normal 3 2 3 4 8 2 2 9" xfId="22471"/>
    <cellStyle name="Normal 3 2 3 4 8 2 3" xfId="22472"/>
    <cellStyle name="Normal 3 2 3 4 8 2 4" xfId="22473"/>
    <cellStyle name="Normal 3 2 3 4 8 2 5" xfId="22474"/>
    <cellStyle name="Normal 3 2 3 4 8 2 6" xfId="22475"/>
    <cellStyle name="Normal 3 2 3 4 8 2 7" xfId="22476"/>
    <cellStyle name="Normal 3 2 3 4 8 2 8" xfId="22477"/>
    <cellStyle name="Normal 3 2 3 4 8 2 9" xfId="22478"/>
    <cellStyle name="Normal 3 2 3 4 8 3" xfId="22479"/>
    <cellStyle name="Normal 3 2 3 4 8 3 10" xfId="22480"/>
    <cellStyle name="Normal 3 2 3 4 8 3 11" xfId="22481"/>
    <cellStyle name="Normal 3 2 3 4 8 3 12" xfId="22482"/>
    <cellStyle name="Normal 3 2 3 4 8 3 2" xfId="22483"/>
    <cellStyle name="Normal 3 2 3 4 8 3 3" xfId="22484"/>
    <cellStyle name="Normal 3 2 3 4 8 3 4" xfId="22485"/>
    <cellStyle name="Normal 3 2 3 4 8 3 5" xfId="22486"/>
    <cellStyle name="Normal 3 2 3 4 8 3 6" xfId="22487"/>
    <cellStyle name="Normal 3 2 3 4 8 3 7" xfId="22488"/>
    <cellStyle name="Normal 3 2 3 4 8 3 8" xfId="22489"/>
    <cellStyle name="Normal 3 2 3 4 8 3 9" xfId="22490"/>
    <cellStyle name="Normal 3 2 3 4 8 4" xfId="22491"/>
    <cellStyle name="Normal 3 2 3 4 8 5" xfId="22492"/>
    <cellStyle name="Normal 3 2 3 4 8 6" xfId="22493"/>
    <cellStyle name="Normal 3 2 3 4 8 7" xfId="22494"/>
    <cellStyle name="Normal 3 2 3 4 8 8" xfId="22495"/>
    <cellStyle name="Normal 3 2 3 4 8 9" xfId="22496"/>
    <cellStyle name="Normal 3 2 3 4 9" xfId="22497"/>
    <cellStyle name="Normal 3 2 3 4 9 10" xfId="22498"/>
    <cellStyle name="Normal 3 2 3 4 9 11" xfId="22499"/>
    <cellStyle name="Normal 3 2 3 4 9 12" xfId="22500"/>
    <cellStyle name="Normal 3 2 3 4 9 13" xfId="22501"/>
    <cellStyle name="Normal 3 2 3 4 9 14" xfId="22502"/>
    <cellStyle name="Normal 3 2 3 4 9 2" xfId="22503"/>
    <cellStyle name="Normal 3 2 3 4 9 2 10" xfId="22504"/>
    <cellStyle name="Normal 3 2 3 4 9 2 11" xfId="22505"/>
    <cellStyle name="Normal 3 2 3 4 9 2 12" xfId="22506"/>
    <cellStyle name="Normal 3 2 3 4 9 2 13" xfId="22507"/>
    <cellStyle name="Normal 3 2 3 4 9 2 2" xfId="22508"/>
    <cellStyle name="Normal 3 2 3 4 9 2 2 10" xfId="22509"/>
    <cellStyle name="Normal 3 2 3 4 9 2 2 11" xfId="22510"/>
    <cellStyle name="Normal 3 2 3 4 9 2 2 12" xfId="22511"/>
    <cellStyle name="Normal 3 2 3 4 9 2 2 2" xfId="22512"/>
    <cellStyle name="Normal 3 2 3 4 9 2 2 3" xfId="22513"/>
    <cellStyle name="Normal 3 2 3 4 9 2 2 4" xfId="22514"/>
    <cellStyle name="Normal 3 2 3 4 9 2 2 5" xfId="22515"/>
    <cellStyle name="Normal 3 2 3 4 9 2 2 6" xfId="22516"/>
    <cellStyle name="Normal 3 2 3 4 9 2 2 7" xfId="22517"/>
    <cellStyle name="Normal 3 2 3 4 9 2 2 8" xfId="22518"/>
    <cellStyle name="Normal 3 2 3 4 9 2 2 9" xfId="22519"/>
    <cellStyle name="Normal 3 2 3 4 9 2 3" xfId="22520"/>
    <cellStyle name="Normal 3 2 3 4 9 2 4" xfId="22521"/>
    <cellStyle name="Normal 3 2 3 4 9 2 5" xfId="22522"/>
    <cellStyle name="Normal 3 2 3 4 9 2 6" xfId="22523"/>
    <cellStyle name="Normal 3 2 3 4 9 2 7" xfId="22524"/>
    <cellStyle name="Normal 3 2 3 4 9 2 8" xfId="22525"/>
    <cellStyle name="Normal 3 2 3 4 9 2 9" xfId="22526"/>
    <cellStyle name="Normal 3 2 3 4 9 3" xfId="22527"/>
    <cellStyle name="Normal 3 2 3 4 9 3 10" xfId="22528"/>
    <cellStyle name="Normal 3 2 3 4 9 3 11" xfId="22529"/>
    <cellStyle name="Normal 3 2 3 4 9 3 12" xfId="22530"/>
    <cellStyle name="Normal 3 2 3 4 9 3 2" xfId="22531"/>
    <cellStyle name="Normal 3 2 3 4 9 3 3" xfId="22532"/>
    <cellStyle name="Normal 3 2 3 4 9 3 4" xfId="22533"/>
    <cellStyle name="Normal 3 2 3 4 9 3 5" xfId="22534"/>
    <cellStyle name="Normal 3 2 3 4 9 3 6" xfId="22535"/>
    <cellStyle name="Normal 3 2 3 4 9 3 7" xfId="22536"/>
    <cellStyle name="Normal 3 2 3 4 9 3 8" xfId="22537"/>
    <cellStyle name="Normal 3 2 3 4 9 3 9" xfId="22538"/>
    <cellStyle name="Normal 3 2 3 4 9 4" xfId="22539"/>
    <cellStyle name="Normal 3 2 3 4 9 5" xfId="22540"/>
    <cellStyle name="Normal 3 2 3 4 9 6" xfId="22541"/>
    <cellStyle name="Normal 3 2 3 4 9 7" xfId="22542"/>
    <cellStyle name="Normal 3 2 3 4 9 8" xfId="22543"/>
    <cellStyle name="Normal 3 2 3 4 9 9" xfId="22544"/>
    <cellStyle name="Normal 3 2 3 5" xfId="22545"/>
    <cellStyle name="Normal 3 2 3 5 10" xfId="22546"/>
    <cellStyle name="Normal 3 2 3 5 10 10" xfId="22547"/>
    <cellStyle name="Normal 3 2 3 5 10 11" xfId="22548"/>
    <cellStyle name="Normal 3 2 3 5 10 12" xfId="22549"/>
    <cellStyle name="Normal 3 2 3 5 10 13" xfId="22550"/>
    <cellStyle name="Normal 3 2 3 5 10 2" xfId="22551"/>
    <cellStyle name="Normal 3 2 3 5 10 2 10" xfId="22552"/>
    <cellStyle name="Normal 3 2 3 5 10 2 11" xfId="22553"/>
    <cellStyle name="Normal 3 2 3 5 10 2 12" xfId="22554"/>
    <cellStyle name="Normal 3 2 3 5 10 2 2" xfId="22555"/>
    <cellStyle name="Normal 3 2 3 5 10 2 3" xfId="22556"/>
    <cellStyle name="Normal 3 2 3 5 10 2 4" xfId="22557"/>
    <cellStyle name="Normal 3 2 3 5 10 2 5" xfId="22558"/>
    <cellStyle name="Normal 3 2 3 5 10 2 6" xfId="22559"/>
    <cellStyle name="Normal 3 2 3 5 10 2 7" xfId="22560"/>
    <cellStyle name="Normal 3 2 3 5 10 2 8" xfId="22561"/>
    <cellStyle name="Normal 3 2 3 5 10 2 9" xfId="22562"/>
    <cellStyle name="Normal 3 2 3 5 10 3" xfId="22563"/>
    <cellStyle name="Normal 3 2 3 5 10 4" xfId="22564"/>
    <cellStyle name="Normal 3 2 3 5 10 5" xfId="22565"/>
    <cellStyle name="Normal 3 2 3 5 10 6" xfId="22566"/>
    <cellStyle name="Normal 3 2 3 5 10 7" xfId="22567"/>
    <cellStyle name="Normal 3 2 3 5 10 8" xfId="22568"/>
    <cellStyle name="Normal 3 2 3 5 10 9" xfId="22569"/>
    <cellStyle name="Normal 3 2 3 5 11" xfId="22570"/>
    <cellStyle name="Normal 3 2 3 5 11 10" xfId="22571"/>
    <cellStyle name="Normal 3 2 3 5 11 11" xfId="22572"/>
    <cellStyle name="Normal 3 2 3 5 11 12" xfId="22573"/>
    <cellStyle name="Normal 3 2 3 5 11 2" xfId="22574"/>
    <cellStyle name="Normal 3 2 3 5 11 3" xfId="22575"/>
    <cellStyle name="Normal 3 2 3 5 11 4" xfId="22576"/>
    <cellStyle name="Normal 3 2 3 5 11 5" xfId="22577"/>
    <cellStyle name="Normal 3 2 3 5 11 6" xfId="22578"/>
    <cellStyle name="Normal 3 2 3 5 11 7" xfId="22579"/>
    <cellStyle name="Normal 3 2 3 5 11 8" xfId="22580"/>
    <cellStyle name="Normal 3 2 3 5 11 9" xfId="22581"/>
    <cellStyle name="Normal 3 2 3 5 12" xfId="22582"/>
    <cellStyle name="Normal 3 2 3 5 13" xfId="22583"/>
    <cellStyle name="Normal 3 2 3 5 14" xfId="22584"/>
    <cellStyle name="Normal 3 2 3 5 15" xfId="22585"/>
    <cellStyle name="Normal 3 2 3 5 16" xfId="22586"/>
    <cellStyle name="Normal 3 2 3 5 17" xfId="22587"/>
    <cellStyle name="Normal 3 2 3 5 18" xfId="22588"/>
    <cellStyle name="Normal 3 2 3 5 19" xfId="22589"/>
    <cellStyle name="Normal 3 2 3 5 2" xfId="22590"/>
    <cellStyle name="Normal 3 2 3 5 2 10" xfId="22591"/>
    <cellStyle name="Normal 3 2 3 5 2 11" xfId="22592"/>
    <cellStyle name="Normal 3 2 3 5 2 12" xfId="22593"/>
    <cellStyle name="Normal 3 2 3 5 2 13" xfId="22594"/>
    <cellStyle name="Normal 3 2 3 5 2 14" xfId="22595"/>
    <cellStyle name="Normal 3 2 3 5 2 15" xfId="22596"/>
    <cellStyle name="Normal 3 2 3 5 2 16" xfId="22597"/>
    <cellStyle name="Normal 3 2 3 5 2 17" xfId="22598"/>
    <cellStyle name="Normal 3 2 3 5 2 2" xfId="22599"/>
    <cellStyle name="Normal 3 2 3 5 2 2 10" xfId="22600"/>
    <cellStyle name="Normal 3 2 3 5 2 2 11" xfId="22601"/>
    <cellStyle name="Normal 3 2 3 5 2 2 12" xfId="22602"/>
    <cellStyle name="Normal 3 2 3 5 2 2 13" xfId="22603"/>
    <cellStyle name="Normal 3 2 3 5 2 2 14" xfId="22604"/>
    <cellStyle name="Normal 3 2 3 5 2 2 2" xfId="22605"/>
    <cellStyle name="Normal 3 2 3 5 2 2 2 10" xfId="22606"/>
    <cellStyle name="Normal 3 2 3 5 2 2 2 11" xfId="22607"/>
    <cellStyle name="Normal 3 2 3 5 2 2 2 12" xfId="22608"/>
    <cellStyle name="Normal 3 2 3 5 2 2 2 13" xfId="22609"/>
    <cellStyle name="Normal 3 2 3 5 2 2 2 2" xfId="22610"/>
    <cellStyle name="Normal 3 2 3 5 2 2 2 2 10" xfId="22611"/>
    <cellStyle name="Normal 3 2 3 5 2 2 2 2 11" xfId="22612"/>
    <cellStyle name="Normal 3 2 3 5 2 2 2 2 12" xfId="22613"/>
    <cellStyle name="Normal 3 2 3 5 2 2 2 2 2" xfId="22614"/>
    <cellStyle name="Normal 3 2 3 5 2 2 2 2 3" xfId="22615"/>
    <cellStyle name="Normal 3 2 3 5 2 2 2 2 4" xfId="22616"/>
    <cellStyle name="Normal 3 2 3 5 2 2 2 2 5" xfId="22617"/>
    <cellStyle name="Normal 3 2 3 5 2 2 2 2 6" xfId="22618"/>
    <cellStyle name="Normal 3 2 3 5 2 2 2 2 7" xfId="22619"/>
    <cellStyle name="Normal 3 2 3 5 2 2 2 2 8" xfId="22620"/>
    <cellStyle name="Normal 3 2 3 5 2 2 2 2 9" xfId="22621"/>
    <cellStyle name="Normal 3 2 3 5 2 2 2 3" xfId="22622"/>
    <cellStyle name="Normal 3 2 3 5 2 2 2 4" xfId="22623"/>
    <cellStyle name="Normal 3 2 3 5 2 2 2 5" xfId="22624"/>
    <cellStyle name="Normal 3 2 3 5 2 2 2 6" xfId="22625"/>
    <cellStyle name="Normal 3 2 3 5 2 2 2 7" xfId="22626"/>
    <cellStyle name="Normal 3 2 3 5 2 2 2 8" xfId="22627"/>
    <cellStyle name="Normal 3 2 3 5 2 2 2 9" xfId="22628"/>
    <cellStyle name="Normal 3 2 3 5 2 2 3" xfId="22629"/>
    <cellStyle name="Normal 3 2 3 5 2 2 3 10" xfId="22630"/>
    <cellStyle name="Normal 3 2 3 5 2 2 3 11" xfId="22631"/>
    <cellStyle name="Normal 3 2 3 5 2 2 3 12" xfId="22632"/>
    <cellStyle name="Normal 3 2 3 5 2 2 3 2" xfId="22633"/>
    <cellStyle name="Normal 3 2 3 5 2 2 3 3" xfId="22634"/>
    <cellStyle name="Normal 3 2 3 5 2 2 3 4" xfId="22635"/>
    <cellStyle name="Normal 3 2 3 5 2 2 3 5" xfId="22636"/>
    <cellStyle name="Normal 3 2 3 5 2 2 3 6" xfId="22637"/>
    <cellStyle name="Normal 3 2 3 5 2 2 3 7" xfId="22638"/>
    <cellStyle name="Normal 3 2 3 5 2 2 3 8" xfId="22639"/>
    <cellStyle name="Normal 3 2 3 5 2 2 3 9" xfId="22640"/>
    <cellStyle name="Normal 3 2 3 5 2 2 4" xfId="22641"/>
    <cellStyle name="Normal 3 2 3 5 2 2 5" xfId="22642"/>
    <cellStyle name="Normal 3 2 3 5 2 2 6" xfId="22643"/>
    <cellStyle name="Normal 3 2 3 5 2 2 7" xfId="22644"/>
    <cellStyle name="Normal 3 2 3 5 2 2 8" xfId="22645"/>
    <cellStyle name="Normal 3 2 3 5 2 2 9" xfId="22646"/>
    <cellStyle name="Normal 3 2 3 5 2 3" xfId="22647"/>
    <cellStyle name="Normal 3 2 3 5 2 3 10" xfId="22648"/>
    <cellStyle name="Normal 3 2 3 5 2 3 11" xfId="22649"/>
    <cellStyle name="Normal 3 2 3 5 2 3 12" xfId="22650"/>
    <cellStyle name="Normal 3 2 3 5 2 3 13" xfId="22651"/>
    <cellStyle name="Normal 3 2 3 5 2 3 14" xfId="22652"/>
    <cellStyle name="Normal 3 2 3 5 2 3 2" xfId="22653"/>
    <cellStyle name="Normal 3 2 3 5 2 3 2 10" xfId="22654"/>
    <cellStyle name="Normal 3 2 3 5 2 3 2 11" xfId="22655"/>
    <cellStyle name="Normal 3 2 3 5 2 3 2 12" xfId="22656"/>
    <cellStyle name="Normal 3 2 3 5 2 3 2 13" xfId="22657"/>
    <cellStyle name="Normal 3 2 3 5 2 3 2 2" xfId="22658"/>
    <cellStyle name="Normal 3 2 3 5 2 3 2 2 10" xfId="22659"/>
    <cellStyle name="Normal 3 2 3 5 2 3 2 2 11" xfId="22660"/>
    <cellStyle name="Normal 3 2 3 5 2 3 2 2 12" xfId="22661"/>
    <cellStyle name="Normal 3 2 3 5 2 3 2 2 2" xfId="22662"/>
    <cellStyle name="Normal 3 2 3 5 2 3 2 2 3" xfId="22663"/>
    <cellStyle name="Normal 3 2 3 5 2 3 2 2 4" xfId="22664"/>
    <cellStyle name="Normal 3 2 3 5 2 3 2 2 5" xfId="22665"/>
    <cellStyle name="Normal 3 2 3 5 2 3 2 2 6" xfId="22666"/>
    <cellStyle name="Normal 3 2 3 5 2 3 2 2 7" xfId="22667"/>
    <cellStyle name="Normal 3 2 3 5 2 3 2 2 8" xfId="22668"/>
    <cellStyle name="Normal 3 2 3 5 2 3 2 2 9" xfId="22669"/>
    <cellStyle name="Normal 3 2 3 5 2 3 2 3" xfId="22670"/>
    <cellStyle name="Normal 3 2 3 5 2 3 2 4" xfId="22671"/>
    <cellStyle name="Normal 3 2 3 5 2 3 2 5" xfId="22672"/>
    <cellStyle name="Normal 3 2 3 5 2 3 2 6" xfId="22673"/>
    <cellStyle name="Normal 3 2 3 5 2 3 2 7" xfId="22674"/>
    <cellStyle name="Normal 3 2 3 5 2 3 2 8" xfId="22675"/>
    <cellStyle name="Normal 3 2 3 5 2 3 2 9" xfId="22676"/>
    <cellStyle name="Normal 3 2 3 5 2 3 3" xfId="22677"/>
    <cellStyle name="Normal 3 2 3 5 2 3 3 10" xfId="22678"/>
    <cellStyle name="Normal 3 2 3 5 2 3 3 11" xfId="22679"/>
    <cellStyle name="Normal 3 2 3 5 2 3 3 12" xfId="22680"/>
    <cellStyle name="Normal 3 2 3 5 2 3 3 2" xfId="22681"/>
    <cellStyle name="Normal 3 2 3 5 2 3 3 3" xfId="22682"/>
    <cellStyle name="Normal 3 2 3 5 2 3 3 4" xfId="22683"/>
    <cellStyle name="Normal 3 2 3 5 2 3 3 5" xfId="22684"/>
    <cellStyle name="Normal 3 2 3 5 2 3 3 6" xfId="22685"/>
    <cellStyle name="Normal 3 2 3 5 2 3 3 7" xfId="22686"/>
    <cellStyle name="Normal 3 2 3 5 2 3 3 8" xfId="22687"/>
    <cellStyle name="Normal 3 2 3 5 2 3 3 9" xfId="22688"/>
    <cellStyle name="Normal 3 2 3 5 2 3 4" xfId="22689"/>
    <cellStyle name="Normal 3 2 3 5 2 3 5" xfId="22690"/>
    <cellStyle name="Normal 3 2 3 5 2 3 6" xfId="22691"/>
    <cellStyle name="Normal 3 2 3 5 2 3 7" xfId="22692"/>
    <cellStyle name="Normal 3 2 3 5 2 3 8" xfId="22693"/>
    <cellStyle name="Normal 3 2 3 5 2 3 9" xfId="22694"/>
    <cellStyle name="Normal 3 2 3 5 2 4" xfId="22695"/>
    <cellStyle name="Normal 3 2 3 5 2 4 10" xfId="22696"/>
    <cellStyle name="Normal 3 2 3 5 2 4 11" xfId="22697"/>
    <cellStyle name="Normal 3 2 3 5 2 4 12" xfId="22698"/>
    <cellStyle name="Normal 3 2 3 5 2 4 13" xfId="22699"/>
    <cellStyle name="Normal 3 2 3 5 2 4 2" xfId="22700"/>
    <cellStyle name="Normal 3 2 3 5 2 4 2 10" xfId="22701"/>
    <cellStyle name="Normal 3 2 3 5 2 4 2 11" xfId="22702"/>
    <cellStyle name="Normal 3 2 3 5 2 4 2 12" xfId="22703"/>
    <cellStyle name="Normal 3 2 3 5 2 4 2 2" xfId="22704"/>
    <cellStyle name="Normal 3 2 3 5 2 4 2 3" xfId="22705"/>
    <cellStyle name="Normal 3 2 3 5 2 4 2 4" xfId="22706"/>
    <cellStyle name="Normal 3 2 3 5 2 4 2 5" xfId="22707"/>
    <cellStyle name="Normal 3 2 3 5 2 4 2 6" xfId="22708"/>
    <cellStyle name="Normal 3 2 3 5 2 4 2 7" xfId="22709"/>
    <cellStyle name="Normal 3 2 3 5 2 4 2 8" xfId="22710"/>
    <cellStyle name="Normal 3 2 3 5 2 4 2 9" xfId="22711"/>
    <cellStyle name="Normal 3 2 3 5 2 4 3" xfId="22712"/>
    <cellStyle name="Normal 3 2 3 5 2 4 4" xfId="22713"/>
    <cellStyle name="Normal 3 2 3 5 2 4 5" xfId="22714"/>
    <cellStyle name="Normal 3 2 3 5 2 4 6" xfId="22715"/>
    <cellStyle name="Normal 3 2 3 5 2 4 7" xfId="22716"/>
    <cellStyle name="Normal 3 2 3 5 2 4 8" xfId="22717"/>
    <cellStyle name="Normal 3 2 3 5 2 4 9" xfId="22718"/>
    <cellStyle name="Normal 3 2 3 5 2 5" xfId="22719"/>
    <cellStyle name="Normal 3 2 3 5 2 5 10" xfId="22720"/>
    <cellStyle name="Normal 3 2 3 5 2 5 11" xfId="22721"/>
    <cellStyle name="Normal 3 2 3 5 2 5 12" xfId="22722"/>
    <cellStyle name="Normal 3 2 3 5 2 5 13" xfId="22723"/>
    <cellStyle name="Normal 3 2 3 5 2 5 2" xfId="22724"/>
    <cellStyle name="Normal 3 2 3 5 2 5 2 10" xfId="22725"/>
    <cellStyle name="Normal 3 2 3 5 2 5 2 11" xfId="22726"/>
    <cellStyle name="Normal 3 2 3 5 2 5 2 12" xfId="22727"/>
    <cellStyle name="Normal 3 2 3 5 2 5 2 2" xfId="22728"/>
    <cellStyle name="Normal 3 2 3 5 2 5 2 3" xfId="22729"/>
    <cellStyle name="Normal 3 2 3 5 2 5 2 4" xfId="22730"/>
    <cellStyle name="Normal 3 2 3 5 2 5 2 5" xfId="22731"/>
    <cellStyle name="Normal 3 2 3 5 2 5 2 6" xfId="22732"/>
    <cellStyle name="Normal 3 2 3 5 2 5 2 7" xfId="22733"/>
    <cellStyle name="Normal 3 2 3 5 2 5 2 8" xfId="22734"/>
    <cellStyle name="Normal 3 2 3 5 2 5 2 9" xfId="22735"/>
    <cellStyle name="Normal 3 2 3 5 2 5 3" xfId="22736"/>
    <cellStyle name="Normal 3 2 3 5 2 5 4" xfId="22737"/>
    <cellStyle name="Normal 3 2 3 5 2 5 5" xfId="22738"/>
    <cellStyle name="Normal 3 2 3 5 2 5 6" xfId="22739"/>
    <cellStyle name="Normal 3 2 3 5 2 5 7" xfId="22740"/>
    <cellStyle name="Normal 3 2 3 5 2 5 8" xfId="22741"/>
    <cellStyle name="Normal 3 2 3 5 2 5 9" xfId="22742"/>
    <cellStyle name="Normal 3 2 3 5 2 6" xfId="22743"/>
    <cellStyle name="Normal 3 2 3 5 2 6 10" xfId="22744"/>
    <cellStyle name="Normal 3 2 3 5 2 6 11" xfId="22745"/>
    <cellStyle name="Normal 3 2 3 5 2 6 12" xfId="22746"/>
    <cellStyle name="Normal 3 2 3 5 2 6 2" xfId="22747"/>
    <cellStyle name="Normal 3 2 3 5 2 6 3" xfId="22748"/>
    <cellStyle name="Normal 3 2 3 5 2 6 4" xfId="22749"/>
    <cellStyle name="Normal 3 2 3 5 2 6 5" xfId="22750"/>
    <cellStyle name="Normal 3 2 3 5 2 6 6" xfId="22751"/>
    <cellStyle name="Normal 3 2 3 5 2 6 7" xfId="22752"/>
    <cellStyle name="Normal 3 2 3 5 2 6 8" xfId="22753"/>
    <cellStyle name="Normal 3 2 3 5 2 6 9" xfId="22754"/>
    <cellStyle name="Normal 3 2 3 5 2 7" xfId="22755"/>
    <cellStyle name="Normal 3 2 3 5 2 8" xfId="22756"/>
    <cellStyle name="Normal 3 2 3 5 2 9" xfId="22757"/>
    <cellStyle name="Normal 3 2 3 5 20" xfId="22758"/>
    <cellStyle name="Normal 3 2 3 5 21" xfId="22759"/>
    <cellStyle name="Normal 3 2 3 5 22" xfId="22760"/>
    <cellStyle name="Normal 3 2 3 5 23" xfId="22761"/>
    <cellStyle name="Normal 3 2 3 5 3" xfId="22762"/>
    <cellStyle name="Normal 3 2 3 5 3 10" xfId="22763"/>
    <cellStyle name="Normal 3 2 3 5 3 11" xfId="22764"/>
    <cellStyle name="Normal 3 2 3 5 3 12" xfId="22765"/>
    <cellStyle name="Normal 3 2 3 5 3 13" xfId="22766"/>
    <cellStyle name="Normal 3 2 3 5 3 14" xfId="22767"/>
    <cellStyle name="Normal 3 2 3 5 3 2" xfId="22768"/>
    <cellStyle name="Normal 3 2 3 5 3 2 10" xfId="22769"/>
    <cellStyle name="Normal 3 2 3 5 3 2 11" xfId="22770"/>
    <cellStyle name="Normal 3 2 3 5 3 2 12" xfId="22771"/>
    <cellStyle name="Normal 3 2 3 5 3 2 13" xfId="22772"/>
    <cellStyle name="Normal 3 2 3 5 3 2 2" xfId="22773"/>
    <cellStyle name="Normal 3 2 3 5 3 2 2 10" xfId="22774"/>
    <cellStyle name="Normal 3 2 3 5 3 2 2 11" xfId="22775"/>
    <cellStyle name="Normal 3 2 3 5 3 2 2 12" xfId="22776"/>
    <cellStyle name="Normal 3 2 3 5 3 2 2 2" xfId="22777"/>
    <cellStyle name="Normal 3 2 3 5 3 2 2 3" xfId="22778"/>
    <cellStyle name="Normal 3 2 3 5 3 2 2 4" xfId="22779"/>
    <cellStyle name="Normal 3 2 3 5 3 2 2 5" xfId="22780"/>
    <cellStyle name="Normal 3 2 3 5 3 2 2 6" xfId="22781"/>
    <cellStyle name="Normal 3 2 3 5 3 2 2 7" xfId="22782"/>
    <cellStyle name="Normal 3 2 3 5 3 2 2 8" xfId="22783"/>
    <cellStyle name="Normal 3 2 3 5 3 2 2 9" xfId="22784"/>
    <cellStyle name="Normal 3 2 3 5 3 2 3" xfId="22785"/>
    <cellStyle name="Normal 3 2 3 5 3 2 4" xfId="22786"/>
    <cellStyle name="Normal 3 2 3 5 3 2 5" xfId="22787"/>
    <cellStyle name="Normal 3 2 3 5 3 2 6" xfId="22788"/>
    <cellStyle name="Normal 3 2 3 5 3 2 7" xfId="22789"/>
    <cellStyle name="Normal 3 2 3 5 3 2 8" xfId="22790"/>
    <cellStyle name="Normal 3 2 3 5 3 2 9" xfId="22791"/>
    <cellStyle name="Normal 3 2 3 5 3 3" xfId="22792"/>
    <cellStyle name="Normal 3 2 3 5 3 3 10" xfId="22793"/>
    <cellStyle name="Normal 3 2 3 5 3 3 11" xfId="22794"/>
    <cellStyle name="Normal 3 2 3 5 3 3 12" xfId="22795"/>
    <cellStyle name="Normal 3 2 3 5 3 3 2" xfId="22796"/>
    <cellStyle name="Normal 3 2 3 5 3 3 3" xfId="22797"/>
    <cellStyle name="Normal 3 2 3 5 3 3 4" xfId="22798"/>
    <cellStyle name="Normal 3 2 3 5 3 3 5" xfId="22799"/>
    <cellStyle name="Normal 3 2 3 5 3 3 6" xfId="22800"/>
    <cellStyle name="Normal 3 2 3 5 3 3 7" xfId="22801"/>
    <cellStyle name="Normal 3 2 3 5 3 3 8" xfId="22802"/>
    <cellStyle name="Normal 3 2 3 5 3 3 9" xfId="22803"/>
    <cellStyle name="Normal 3 2 3 5 3 4" xfId="22804"/>
    <cellStyle name="Normal 3 2 3 5 3 5" xfId="22805"/>
    <cellStyle name="Normal 3 2 3 5 3 6" xfId="22806"/>
    <cellStyle name="Normal 3 2 3 5 3 7" xfId="22807"/>
    <cellStyle name="Normal 3 2 3 5 3 8" xfId="22808"/>
    <cellStyle name="Normal 3 2 3 5 3 9" xfId="22809"/>
    <cellStyle name="Normal 3 2 3 5 4" xfId="22810"/>
    <cellStyle name="Normal 3 2 3 5 4 10" xfId="22811"/>
    <cellStyle name="Normal 3 2 3 5 4 11" xfId="22812"/>
    <cellStyle name="Normal 3 2 3 5 4 12" xfId="22813"/>
    <cellStyle name="Normal 3 2 3 5 4 13" xfId="22814"/>
    <cellStyle name="Normal 3 2 3 5 4 14" xfId="22815"/>
    <cellStyle name="Normal 3 2 3 5 4 2" xfId="22816"/>
    <cellStyle name="Normal 3 2 3 5 4 2 10" xfId="22817"/>
    <cellStyle name="Normal 3 2 3 5 4 2 11" xfId="22818"/>
    <cellStyle name="Normal 3 2 3 5 4 2 12" xfId="22819"/>
    <cellStyle name="Normal 3 2 3 5 4 2 13" xfId="22820"/>
    <cellStyle name="Normal 3 2 3 5 4 2 2" xfId="22821"/>
    <cellStyle name="Normal 3 2 3 5 4 2 2 10" xfId="22822"/>
    <cellStyle name="Normal 3 2 3 5 4 2 2 11" xfId="22823"/>
    <cellStyle name="Normal 3 2 3 5 4 2 2 12" xfId="22824"/>
    <cellStyle name="Normal 3 2 3 5 4 2 2 2" xfId="22825"/>
    <cellStyle name="Normal 3 2 3 5 4 2 2 3" xfId="22826"/>
    <cellStyle name="Normal 3 2 3 5 4 2 2 4" xfId="22827"/>
    <cellStyle name="Normal 3 2 3 5 4 2 2 5" xfId="22828"/>
    <cellStyle name="Normal 3 2 3 5 4 2 2 6" xfId="22829"/>
    <cellStyle name="Normal 3 2 3 5 4 2 2 7" xfId="22830"/>
    <cellStyle name="Normal 3 2 3 5 4 2 2 8" xfId="22831"/>
    <cellStyle name="Normal 3 2 3 5 4 2 2 9" xfId="22832"/>
    <cellStyle name="Normal 3 2 3 5 4 2 3" xfId="22833"/>
    <cellStyle name="Normal 3 2 3 5 4 2 4" xfId="22834"/>
    <cellStyle name="Normal 3 2 3 5 4 2 5" xfId="22835"/>
    <cellStyle name="Normal 3 2 3 5 4 2 6" xfId="22836"/>
    <cellStyle name="Normal 3 2 3 5 4 2 7" xfId="22837"/>
    <cellStyle name="Normal 3 2 3 5 4 2 8" xfId="22838"/>
    <cellStyle name="Normal 3 2 3 5 4 2 9" xfId="22839"/>
    <cellStyle name="Normal 3 2 3 5 4 3" xfId="22840"/>
    <cellStyle name="Normal 3 2 3 5 4 3 10" xfId="22841"/>
    <cellStyle name="Normal 3 2 3 5 4 3 11" xfId="22842"/>
    <cellStyle name="Normal 3 2 3 5 4 3 12" xfId="22843"/>
    <cellStyle name="Normal 3 2 3 5 4 3 2" xfId="22844"/>
    <cellStyle name="Normal 3 2 3 5 4 3 3" xfId="22845"/>
    <cellStyle name="Normal 3 2 3 5 4 3 4" xfId="22846"/>
    <cellStyle name="Normal 3 2 3 5 4 3 5" xfId="22847"/>
    <cellStyle name="Normal 3 2 3 5 4 3 6" xfId="22848"/>
    <cellStyle name="Normal 3 2 3 5 4 3 7" xfId="22849"/>
    <cellStyle name="Normal 3 2 3 5 4 3 8" xfId="22850"/>
    <cellStyle name="Normal 3 2 3 5 4 3 9" xfId="22851"/>
    <cellStyle name="Normal 3 2 3 5 4 4" xfId="22852"/>
    <cellStyle name="Normal 3 2 3 5 4 5" xfId="22853"/>
    <cellStyle name="Normal 3 2 3 5 4 6" xfId="22854"/>
    <cellStyle name="Normal 3 2 3 5 4 7" xfId="22855"/>
    <cellStyle name="Normal 3 2 3 5 4 8" xfId="22856"/>
    <cellStyle name="Normal 3 2 3 5 4 9" xfId="22857"/>
    <cellStyle name="Normal 3 2 3 5 5" xfId="22858"/>
    <cellStyle name="Normal 3 2 3 5 5 10" xfId="22859"/>
    <cellStyle name="Normal 3 2 3 5 5 11" xfId="22860"/>
    <cellStyle name="Normal 3 2 3 5 5 12" xfId="22861"/>
    <cellStyle name="Normal 3 2 3 5 5 13" xfId="22862"/>
    <cellStyle name="Normal 3 2 3 5 5 14" xfId="22863"/>
    <cellStyle name="Normal 3 2 3 5 5 2" xfId="22864"/>
    <cellStyle name="Normal 3 2 3 5 5 2 10" xfId="22865"/>
    <cellStyle name="Normal 3 2 3 5 5 2 11" xfId="22866"/>
    <cellStyle name="Normal 3 2 3 5 5 2 12" xfId="22867"/>
    <cellStyle name="Normal 3 2 3 5 5 2 13" xfId="22868"/>
    <cellStyle name="Normal 3 2 3 5 5 2 2" xfId="22869"/>
    <cellStyle name="Normal 3 2 3 5 5 2 2 10" xfId="22870"/>
    <cellStyle name="Normal 3 2 3 5 5 2 2 11" xfId="22871"/>
    <cellStyle name="Normal 3 2 3 5 5 2 2 12" xfId="22872"/>
    <cellStyle name="Normal 3 2 3 5 5 2 2 2" xfId="22873"/>
    <cellStyle name="Normal 3 2 3 5 5 2 2 3" xfId="22874"/>
    <cellStyle name="Normal 3 2 3 5 5 2 2 4" xfId="22875"/>
    <cellStyle name="Normal 3 2 3 5 5 2 2 5" xfId="22876"/>
    <cellStyle name="Normal 3 2 3 5 5 2 2 6" xfId="22877"/>
    <cellStyle name="Normal 3 2 3 5 5 2 2 7" xfId="22878"/>
    <cellStyle name="Normal 3 2 3 5 5 2 2 8" xfId="22879"/>
    <cellStyle name="Normal 3 2 3 5 5 2 2 9" xfId="22880"/>
    <cellStyle name="Normal 3 2 3 5 5 2 3" xfId="22881"/>
    <cellStyle name="Normal 3 2 3 5 5 2 4" xfId="22882"/>
    <cellStyle name="Normal 3 2 3 5 5 2 5" xfId="22883"/>
    <cellStyle name="Normal 3 2 3 5 5 2 6" xfId="22884"/>
    <cellStyle name="Normal 3 2 3 5 5 2 7" xfId="22885"/>
    <cellStyle name="Normal 3 2 3 5 5 2 8" xfId="22886"/>
    <cellStyle name="Normal 3 2 3 5 5 2 9" xfId="22887"/>
    <cellStyle name="Normal 3 2 3 5 5 3" xfId="22888"/>
    <cellStyle name="Normal 3 2 3 5 5 3 10" xfId="22889"/>
    <cellStyle name="Normal 3 2 3 5 5 3 11" xfId="22890"/>
    <cellStyle name="Normal 3 2 3 5 5 3 12" xfId="22891"/>
    <cellStyle name="Normal 3 2 3 5 5 3 2" xfId="22892"/>
    <cellStyle name="Normal 3 2 3 5 5 3 3" xfId="22893"/>
    <cellStyle name="Normal 3 2 3 5 5 3 4" xfId="22894"/>
    <cellStyle name="Normal 3 2 3 5 5 3 5" xfId="22895"/>
    <cellStyle name="Normal 3 2 3 5 5 3 6" xfId="22896"/>
    <cellStyle name="Normal 3 2 3 5 5 3 7" xfId="22897"/>
    <cellStyle name="Normal 3 2 3 5 5 3 8" xfId="22898"/>
    <cellStyle name="Normal 3 2 3 5 5 3 9" xfId="22899"/>
    <cellStyle name="Normal 3 2 3 5 5 4" xfId="22900"/>
    <cellStyle name="Normal 3 2 3 5 5 5" xfId="22901"/>
    <cellStyle name="Normal 3 2 3 5 5 6" xfId="22902"/>
    <cellStyle name="Normal 3 2 3 5 5 7" xfId="22903"/>
    <cellStyle name="Normal 3 2 3 5 5 8" xfId="22904"/>
    <cellStyle name="Normal 3 2 3 5 5 9" xfId="22905"/>
    <cellStyle name="Normal 3 2 3 5 6" xfId="22906"/>
    <cellStyle name="Normal 3 2 3 5 6 10" xfId="22907"/>
    <cellStyle name="Normal 3 2 3 5 6 11" xfId="22908"/>
    <cellStyle name="Normal 3 2 3 5 6 12" xfId="22909"/>
    <cellStyle name="Normal 3 2 3 5 6 13" xfId="22910"/>
    <cellStyle name="Normal 3 2 3 5 6 14" xfId="22911"/>
    <cellStyle name="Normal 3 2 3 5 6 2" xfId="22912"/>
    <cellStyle name="Normal 3 2 3 5 6 2 10" xfId="22913"/>
    <cellStyle name="Normal 3 2 3 5 6 2 11" xfId="22914"/>
    <cellStyle name="Normal 3 2 3 5 6 2 12" xfId="22915"/>
    <cellStyle name="Normal 3 2 3 5 6 2 13" xfId="22916"/>
    <cellStyle name="Normal 3 2 3 5 6 2 2" xfId="22917"/>
    <cellStyle name="Normal 3 2 3 5 6 2 2 10" xfId="22918"/>
    <cellStyle name="Normal 3 2 3 5 6 2 2 11" xfId="22919"/>
    <cellStyle name="Normal 3 2 3 5 6 2 2 12" xfId="22920"/>
    <cellStyle name="Normal 3 2 3 5 6 2 2 2" xfId="22921"/>
    <cellStyle name="Normal 3 2 3 5 6 2 2 3" xfId="22922"/>
    <cellStyle name="Normal 3 2 3 5 6 2 2 4" xfId="22923"/>
    <cellStyle name="Normal 3 2 3 5 6 2 2 5" xfId="22924"/>
    <cellStyle name="Normal 3 2 3 5 6 2 2 6" xfId="22925"/>
    <cellStyle name="Normal 3 2 3 5 6 2 2 7" xfId="22926"/>
    <cellStyle name="Normal 3 2 3 5 6 2 2 8" xfId="22927"/>
    <cellStyle name="Normal 3 2 3 5 6 2 2 9" xfId="22928"/>
    <cellStyle name="Normal 3 2 3 5 6 2 3" xfId="22929"/>
    <cellStyle name="Normal 3 2 3 5 6 2 4" xfId="22930"/>
    <cellStyle name="Normal 3 2 3 5 6 2 5" xfId="22931"/>
    <cellStyle name="Normal 3 2 3 5 6 2 6" xfId="22932"/>
    <cellStyle name="Normal 3 2 3 5 6 2 7" xfId="22933"/>
    <cellStyle name="Normal 3 2 3 5 6 2 8" xfId="22934"/>
    <cellStyle name="Normal 3 2 3 5 6 2 9" xfId="22935"/>
    <cellStyle name="Normal 3 2 3 5 6 3" xfId="22936"/>
    <cellStyle name="Normal 3 2 3 5 6 3 10" xfId="22937"/>
    <cellStyle name="Normal 3 2 3 5 6 3 11" xfId="22938"/>
    <cellStyle name="Normal 3 2 3 5 6 3 12" xfId="22939"/>
    <cellStyle name="Normal 3 2 3 5 6 3 2" xfId="22940"/>
    <cellStyle name="Normal 3 2 3 5 6 3 3" xfId="22941"/>
    <cellStyle name="Normal 3 2 3 5 6 3 4" xfId="22942"/>
    <cellStyle name="Normal 3 2 3 5 6 3 5" xfId="22943"/>
    <cellStyle name="Normal 3 2 3 5 6 3 6" xfId="22944"/>
    <cellStyle name="Normal 3 2 3 5 6 3 7" xfId="22945"/>
    <cellStyle name="Normal 3 2 3 5 6 3 8" xfId="22946"/>
    <cellStyle name="Normal 3 2 3 5 6 3 9" xfId="22947"/>
    <cellStyle name="Normal 3 2 3 5 6 4" xfId="22948"/>
    <cellStyle name="Normal 3 2 3 5 6 5" xfId="22949"/>
    <cellStyle name="Normal 3 2 3 5 6 6" xfId="22950"/>
    <cellStyle name="Normal 3 2 3 5 6 7" xfId="22951"/>
    <cellStyle name="Normal 3 2 3 5 6 8" xfId="22952"/>
    <cellStyle name="Normal 3 2 3 5 6 9" xfId="22953"/>
    <cellStyle name="Normal 3 2 3 5 7" xfId="22954"/>
    <cellStyle name="Normal 3 2 3 5 7 10" xfId="22955"/>
    <cellStyle name="Normal 3 2 3 5 7 11" xfId="22956"/>
    <cellStyle name="Normal 3 2 3 5 7 12" xfId="22957"/>
    <cellStyle name="Normal 3 2 3 5 7 13" xfId="22958"/>
    <cellStyle name="Normal 3 2 3 5 7 14" xfId="22959"/>
    <cellStyle name="Normal 3 2 3 5 7 2" xfId="22960"/>
    <cellStyle name="Normal 3 2 3 5 7 2 10" xfId="22961"/>
    <cellStyle name="Normal 3 2 3 5 7 2 11" xfId="22962"/>
    <cellStyle name="Normal 3 2 3 5 7 2 12" xfId="22963"/>
    <cellStyle name="Normal 3 2 3 5 7 2 13" xfId="22964"/>
    <cellStyle name="Normal 3 2 3 5 7 2 2" xfId="22965"/>
    <cellStyle name="Normal 3 2 3 5 7 2 2 10" xfId="22966"/>
    <cellStyle name="Normal 3 2 3 5 7 2 2 11" xfId="22967"/>
    <cellStyle name="Normal 3 2 3 5 7 2 2 12" xfId="22968"/>
    <cellStyle name="Normal 3 2 3 5 7 2 2 2" xfId="22969"/>
    <cellStyle name="Normal 3 2 3 5 7 2 2 3" xfId="22970"/>
    <cellStyle name="Normal 3 2 3 5 7 2 2 4" xfId="22971"/>
    <cellStyle name="Normal 3 2 3 5 7 2 2 5" xfId="22972"/>
    <cellStyle name="Normal 3 2 3 5 7 2 2 6" xfId="22973"/>
    <cellStyle name="Normal 3 2 3 5 7 2 2 7" xfId="22974"/>
    <cellStyle name="Normal 3 2 3 5 7 2 2 8" xfId="22975"/>
    <cellStyle name="Normal 3 2 3 5 7 2 2 9" xfId="22976"/>
    <cellStyle name="Normal 3 2 3 5 7 2 3" xfId="22977"/>
    <cellStyle name="Normal 3 2 3 5 7 2 4" xfId="22978"/>
    <cellStyle name="Normal 3 2 3 5 7 2 5" xfId="22979"/>
    <cellStyle name="Normal 3 2 3 5 7 2 6" xfId="22980"/>
    <cellStyle name="Normal 3 2 3 5 7 2 7" xfId="22981"/>
    <cellStyle name="Normal 3 2 3 5 7 2 8" xfId="22982"/>
    <cellStyle name="Normal 3 2 3 5 7 2 9" xfId="22983"/>
    <cellStyle name="Normal 3 2 3 5 7 3" xfId="22984"/>
    <cellStyle name="Normal 3 2 3 5 7 3 10" xfId="22985"/>
    <cellStyle name="Normal 3 2 3 5 7 3 11" xfId="22986"/>
    <cellStyle name="Normal 3 2 3 5 7 3 12" xfId="22987"/>
    <cellStyle name="Normal 3 2 3 5 7 3 2" xfId="22988"/>
    <cellStyle name="Normal 3 2 3 5 7 3 3" xfId="22989"/>
    <cellStyle name="Normal 3 2 3 5 7 3 4" xfId="22990"/>
    <cellStyle name="Normal 3 2 3 5 7 3 5" xfId="22991"/>
    <cellStyle name="Normal 3 2 3 5 7 3 6" xfId="22992"/>
    <cellStyle name="Normal 3 2 3 5 7 3 7" xfId="22993"/>
    <cellStyle name="Normal 3 2 3 5 7 3 8" xfId="22994"/>
    <cellStyle name="Normal 3 2 3 5 7 3 9" xfId="22995"/>
    <cellStyle name="Normal 3 2 3 5 7 4" xfId="22996"/>
    <cellStyle name="Normal 3 2 3 5 7 5" xfId="22997"/>
    <cellStyle name="Normal 3 2 3 5 7 6" xfId="22998"/>
    <cellStyle name="Normal 3 2 3 5 7 7" xfId="22999"/>
    <cellStyle name="Normal 3 2 3 5 7 8" xfId="23000"/>
    <cellStyle name="Normal 3 2 3 5 7 9" xfId="23001"/>
    <cellStyle name="Normal 3 2 3 5 8" xfId="23002"/>
    <cellStyle name="Normal 3 2 3 5 8 10" xfId="23003"/>
    <cellStyle name="Normal 3 2 3 5 8 11" xfId="23004"/>
    <cellStyle name="Normal 3 2 3 5 8 12" xfId="23005"/>
    <cellStyle name="Normal 3 2 3 5 8 13" xfId="23006"/>
    <cellStyle name="Normal 3 2 3 5 8 14" xfId="23007"/>
    <cellStyle name="Normal 3 2 3 5 8 2" xfId="23008"/>
    <cellStyle name="Normal 3 2 3 5 8 2 10" xfId="23009"/>
    <cellStyle name="Normal 3 2 3 5 8 2 11" xfId="23010"/>
    <cellStyle name="Normal 3 2 3 5 8 2 12" xfId="23011"/>
    <cellStyle name="Normal 3 2 3 5 8 2 13" xfId="23012"/>
    <cellStyle name="Normal 3 2 3 5 8 2 2" xfId="23013"/>
    <cellStyle name="Normal 3 2 3 5 8 2 2 10" xfId="23014"/>
    <cellStyle name="Normal 3 2 3 5 8 2 2 11" xfId="23015"/>
    <cellStyle name="Normal 3 2 3 5 8 2 2 12" xfId="23016"/>
    <cellStyle name="Normal 3 2 3 5 8 2 2 2" xfId="23017"/>
    <cellStyle name="Normal 3 2 3 5 8 2 2 3" xfId="23018"/>
    <cellStyle name="Normal 3 2 3 5 8 2 2 4" xfId="23019"/>
    <cellStyle name="Normal 3 2 3 5 8 2 2 5" xfId="23020"/>
    <cellStyle name="Normal 3 2 3 5 8 2 2 6" xfId="23021"/>
    <cellStyle name="Normal 3 2 3 5 8 2 2 7" xfId="23022"/>
    <cellStyle name="Normal 3 2 3 5 8 2 2 8" xfId="23023"/>
    <cellStyle name="Normal 3 2 3 5 8 2 2 9" xfId="23024"/>
    <cellStyle name="Normal 3 2 3 5 8 2 3" xfId="23025"/>
    <cellStyle name="Normal 3 2 3 5 8 2 4" xfId="23026"/>
    <cellStyle name="Normal 3 2 3 5 8 2 5" xfId="23027"/>
    <cellStyle name="Normal 3 2 3 5 8 2 6" xfId="23028"/>
    <cellStyle name="Normal 3 2 3 5 8 2 7" xfId="23029"/>
    <cellStyle name="Normal 3 2 3 5 8 2 8" xfId="23030"/>
    <cellStyle name="Normal 3 2 3 5 8 2 9" xfId="23031"/>
    <cellStyle name="Normal 3 2 3 5 8 3" xfId="23032"/>
    <cellStyle name="Normal 3 2 3 5 8 3 10" xfId="23033"/>
    <cellStyle name="Normal 3 2 3 5 8 3 11" xfId="23034"/>
    <cellStyle name="Normal 3 2 3 5 8 3 12" xfId="23035"/>
    <cellStyle name="Normal 3 2 3 5 8 3 2" xfId="23036"/>
    <cellStyle name="Normal 3 2 3 5 8 3 3" xfId="23037"/>
    <cellStyle name="Normal 3 2 3 5 8 3 4" xfId="23038"/>
    <cellStyle name="Normal 3 2 3 5 8 3 5" xfId="23039"/>
    <cellStyle name="Normal 3 2 3 5 8 3 6" xfId="23040"/>
    <cellStyle name="Normal 3 2 3 5 8 3 7" xfId="23041"/>
    <cellStyle name="Normal 3 2 3 5 8 3 8" xfId="23042"/>
    <cellStyle name="Normal 3 2 3 5 8 3 9" xfId="23043"/>
    <cellStyle name="Normal 3 2 3 5 8 4" xfId="23044"/>
    <cellStyle name="Normal 3 2 3 5 8 5" xfId="23045"/>
    <cellStyle name="Normal 3 2 3 5 8 6" xfId="23046"/>
    <cellStyle name="Normal 3 2 3 5 8 7" xfId="23047"/>
    <cellStyle name="Normal 3 2 3 5 8 8" xfId="23048"/>
    <cellStyle name="Normal 3 2 3 5 8 9" xfId="23049"/>
    <cellStyle name="Normal 3 2 3 5 9" xfId="23050"/>
    <cellStyle name="Normal 3 2 3 5 9 10" xfId="23051"/>
    <cellStyle name="Normal 3 2 3 5 9 11" xfId="23052"/>
    <cellStyle name="Normal 3 2 3 5 9 12" xfId="23053"/>
    <cellStyle name="Normal 3 2 3 5 9 13" xfId="23054"/>
    <cellStyle name="Normal 3 2 3 5 9 2" xfId="23055"/>
    <cellStyle name="Normal 3 2 3 5 9 2 10" xfId="23056"/>
    <cellStyle name="Normal 3 2 3 5 9 2 11" xfId="23057"/>
    <cellStyle name="Normal 3 2 3 5 9 2 12" xfId="23058"/>
    <cellStyle name="Normal 3 2 3 5 9 2 2" xfId="23059"/>
    <cellStyle name="Normal 3 2 3 5 9 2 3" xfId="23060"/>
    <cellStyle name="Normal 3 2 3 5 9 2 4" xfId="23061"/>
    <cellStyle name="Normal 3 2 3 5 9 2 5" xfId="23062"/>
    <cellStyle name="Normal 3 2 3 5 9 2 6" xfId="23063"/>
    <cellStyle name="Normal 3 2 3 5 9 2 7" xfId="23064"/>
    <cellStyle name="Normal 3 2 3 5 9 2 8" xfId="23065"/>
    <cellStyle name="Normal 3 2 3 5 9 2 9" xfId="23066"/>
    <cellStyle name="Normal 3 2 3 5 9 3" xfId="23067"/>
    <cellStyle name="Normal 3 2 3 5 9 4" xfId="23068"/>
    <cellStyle name="Normal 3 2 3 5 9 5" xfId="23069"/>
    <cellStyle name="Normal 3 2 3 5 9 6" xfId="23070"/>
    <cellStyle name="Normal 3 2 3 5 9 7" xfId="23071"/>
    <cellStyle name="Normal 3 2 3 5 9 8" xfId="23072"/>
    <cellStyle name="Normal 3 2 3 5 9 9" xfId="23073"/>
    <cellStyle name="Normal 3 2 3 6" xfId="23074"/>
    <cellStyle name="Normal 3 2 3 6 10" xfId="23075"/>
    <cellStyle name="Normal 3 2 3 6 11" xfId="23076"/>
    <cellStyle name="Normal 3 2 3 6 12" xfId="23077"/>
    <cellStyle name="Normal 3 2 3 6 13" xfId="23078"/>
    <cellStyle name="Normal 3 2 3 6 14" xfId="23079"/>
    <cellStyle name="Normal 3 2 3 6 15" xfId="23080"/>
    <cellStyle name="Normal 3 2 3 6 16" xfId="23081"/>
    <cellStyle name="Normal 3 2 3 6 17" xfId="23082"/>
    <cellStyle name="Normal 3 2 3 6 2" xfId="23083"/>
    <cellStyle name="Normal 3 2 3 6 2 10" xfId="23084"/>
    <cellStyle name="Normal 3 2 3 6 2 11" xfId="23085"/>
    <cellStyle name="Normal 3 2 3 6 2 12" xfId="23086"/>
    <cellStyle name="Normal 3 2 3 6 2 13" xfId="23087"/>
    <cellStyle name="Normal 3 2 3 6 2 14" xfId="23088"/>
    <cellStyle name="Normal 3 2 3 6 2 2" xfId="23089"/>
    <cellStyle name="Normal 3 2 3 6 2 2 10" xfId="23090"/>
    <cellStyle name="Normal 3 2 3 6 2 2 11" xfId="23091"/>
    <cellStyle name="Normal 3 2 3 6 2 2 12" xfId="23092"/>
    <cellStyle name="Normal 3 2 3 6 2 2 13" xfId="23093"/>
    <cellStyle name="Normal 3 2 3 6 2 2 2" xfId="23094"/>
    <cellStyle name="Normal 3 2 3 6 2 2 2 10" xfId="23095"/>
    <cellStyle name="Normal 3 2 3 6 2 2 2 11" xfId="23096"/>
    <cellStyle name="Normal 3 2 3 6 2 2 2 12" xfId="23097"/>
    <cellStyle name="Normal 3 2 3 6 2 2 2 2" xfId="23098"/>
    <cellStyle name="Normal 3 2 3 6 2 2 2 3" xfId="23099"/>
    <cellStyle name="Normal 3 2 3 6 2 2 2 4" xfId="23100"/>
    <cellStyle name="Normal 3 2 3 6 2 2 2 5" xfId="23101"/>
    <cellStyle name="Normal 3 2 3 6 2 2 2 6" xfId="23102"/>
    <cellStyle name="Normal 3 2 3 6 2 2 2 7" xfId="23103"/>
    <cellStyle name="Normal 3 2 3 6 2 2 2 8" xfId="23104"/>
    <cellStyle name="Normal 3 2 3 6 2 2 2 9" xfId="23105"/>
    <cellStyle name="Normal 3 2 3 6 2 2 3" xfId="23106"/>
    <cellStyle name="Normal 3 2 3 6 2 2 4" xfId="23107"/>
    <cellStyle name="Normal 3 2 3 6 2 2 5" xfId="23108"/>
    <cellStyle name="Normal 3 2 3 6 2 2 6" xfId="23109"/>
    <cellStyle name="Normal 3 2 3 6 2 2 7" xfId="23110"/>
    <cellStyle name="Normal 3 2 3 6 2 2 8" xfId="23111"/>
    <cellStyle name="Normal 3 2 3 6 2 2 9" xfId="23112"/>
    <cellStyle name="Normal 3 2 3 6 2 3" xfId="23113"/>
    <cellStyle name="Normal 3 2 3 6 2 3 10" xfId="23114"/>
    <cellStyle name="Normal 3 2 3 6 2 3 11" xfId="23115"/>
    <cellStyle name="Normal 3 2 3 6 2 3 12" xfId="23116"/>
    <cellStyle name="Normal 3 2 3 6 2 3 2" xfId="23117"/>
    <cellStyle name="Normal 3 2 3 6 2 3 3" xfId="23118"/>
    <cellStyle name="Normal 3 2 3 6 2 3 4" xfId="23119"/>
    <cellStyle name="Normal 3 2 3 6 2 3 5" xfId="23120"/>
    <cellStyle name="Normal 3 2 3 6 2 3 6" xfId="23121"/>
    <cellStyle name="Normal 3 2 3 6 2 3 7" xfId="23122"/>
    <cellStyle name="Normal 3 2 3 6 2 3 8" xfId="23123"/>
    <cellStyle name="Normal 3 2 3 6 2 3 9" xfId="23124"/>
    <cellStyle name="Normal 3 2 3 6 2 4" xfId="23125"/>
    <cellStyle name="Normal 3 2 3 6 2 5" xfId="23126"/>
    <cellStyle name="Normal 3 2 3 6 2 6" xfId="23127"/>
    <cellStyle name="Normal 3 2 3 6 2 7" xfId="23128"/>
    <cellStyle name="Normal 3 2 3 6 2 8" xfId="23129"/>
    <cellStyle name="Normal 3 2 3 6 2 9" xfId="23130"/>
    <cellStyle name="Normal 3 2 3 6 3" xfId="23131"/>
    <cellStyle name="Normal 3 2 3 6 3 10" xfId="23132"/>
    <cellStyle name="Normal 3 2 3 6 3 11" xfId="23133"/>
    <cellStyle name="Normal 3 2 3 6 3 12" xfId="23134"/>
    <cellStyle name="Normal 3 2 3 6 3 13" xfId="23135"/>
    <cellStyle name="Normal 3 2 3 6 3 14" xfId="23136"/>
    <cellStyle name="Normal 3 2 3 6 3 2" xfId="23137"/>
    <cellStyle name="Normal 3 2 3 6 3 2 10" xfId="23138"/>
    <cellStyle name="Normal 3 2 3 6 3 2 11" xfId="23139"/>
    <cellStyle name="Normal 3 2 3 6 3 2 12" xfId="23140"/>
    <cellStyle name="Normal 3 2 3 6 3 2 13" xfId="23141"/>
    <cellStyle name="Normal 3 2 3 6 3 2 2" xfId="23142"/>
    <cellStyle name="Normal 3 2 3 6 3 2 2 10" xfId="23143"/>
    <cellStyle name="Normal 3 2 3 6 3 2 2 11" xfId="23144"/>
    <cellStyle name="Normal 3 2 3 6 3 2 2 12" xfId="23145"/>
    <cellStyle name="Normal 3 2 3 6 3 2 2 2" xfId="23146"/>
    <cellStyle name="Normal 3 2 3 6 3 2 2 3" xfId="23147"/>
    <cellStyle name="Normal 3 2 3 6 3 2 2 4" xfId="23148"/>
    <cellStyle name="Normal 3 2 3 6 3 2 2 5" xfId="23149"/>
    <cellStyle name="Normal 3 2 3 6 3 2 2 6" xfId="23150"/>
    <cellStyle name="Normal 3 2 3 6 3 2 2 7" xfId="23151"/>
    <cellStyle name="Normal 3 2 3 6 3 2 2 8" xfId="23152"/>
    <cellStyle name="Normal 3 2 3 6 3 2 2 9" xfId="23153"/>
    <cellStyle name="Normal 3 2 3 6 3 2 3" xfId="23154"/>
    <cellStyle name="Normal 3 2 3 6 3 2 4" xfId="23155"/>
    <cellStyle name="Normal 3 2 3 6 3 2 5" xfId="23156"/>
    <cellStyle name="Normal 3 2 3 6 3 2 6" xfId="23157"/>
    <cellStyle name="Normal 3 2 3 6 3 2 7" xfId="23158"/>
    <cellStyle name="Normal 3 2 3 6 3 2 8" xfId="23159"/>
    <cellStyle name="Normal 3 2 3 6 3 2 9" xfId="23160"/>
    <cellStyle name="Normal 3 2 3 6 3 3" xfId="23161"/>
    <cellStyle name="Normal 3 2 3 6 3 3 10" xfId="23162"/>
    <cellStyle name="Normal 3 2 3 6 3 3 11" xfId="23163"/>
    <cellStyle name="Normal 3 2 3 6 3 3 12" xfId="23164"/>
    <cellStyle name="Normal 3 2 3 6 3 3 2" xfId="23165"/>
    <cellStyle name="Normal 3 2 3 6 3 3 3" xfId="23166"/>
    <cellStyle name="Normal 3 2 3 6 3 3 4" xfId="23167"/>
    <cellStyle name="Normal 3 2 3 6 3 3 5" xfId="23168"/>
    <cellStyle name="Normal 3 2 3 6 3 3 6" xfId="23169"/>
    <cellStyle name="Normal 3 2 3 6 3 3 7" xfId="23170"/>
    <cellStyle name="Normal 3 2 3 6 3 3 8" xfId="23171"/>
    <cellStyle name="Normal 3 2 3 6 3 3 9" xfId="23172"/>
    <cellStyle name="Normal 3 2 3 6 3 4" xfId="23173"/>
    <cellStyle name="Normal 3 2 3 6 3 5" xfId="23174"/>
    <cellStyle name="Normal 3 2 3 6 3 6" xfId="23175"/>
    <cellStyle name="Normal 3 2 3 6 3 7" xfId="23176"/>
    <cellStyle name="Normal 3 2 3 6 3 8" xfId="23177"/>
    <cellStyle name="Normal 3 2 3 6 3 9" xfId="23178"/>
    <cellStyle name="Normal 3 2 3 6 4" xfId="23179"/>
    <cellStyle name="Normal 3 2 3 6 4 10" xfId="23180"/>
    <cellStyle name="Normal 3 2 3 6 4 11" xfId="23181"/>
    <cellStyle name="Normal 3 2 3 6 4 12" xfId="23182"/>
    <cellStyle name="Normal 3 2 3 6 4 13" xfId="23183"/>
    <cellStyle name="Normal 3 2 3 6 4 2" xfId="23184"/>
    <cellStyle name="Normal 3 2 3 6 4 2 10" xfId="23185"/>
    <cellStyle name="Normal 3 2 3 6 4 2 11" xfId="23186"/>
    <cellStyle name="Normal 3 2 3 6 4 2 12" xfId="23187"/>
    <cellStyle name="Normal 3 2 3 6 4 2 2" xfId="23188"/>
    <cellStyle name="Normal 3 2 3 6 4 2 3" xfId="23189"/>
    <cellStyle name="Normal 3 2 3 6 4 2 4" xfId="23190"/>
    <cellStyle name="Normal 3 2 3 6 4 2 5" xfId="23191"/>
    <cellStyle name="Normal 3 2 3 6 4 2 6" xfId="23192"/>
    <cellStyle name="Normal 3 2 3 6 4 2 7" xfId="23193"/>
    <cellStyle name="Normal 3 2 3 6 4 2 8" xfId="23194"/>
    <cellStyle name="Normal 3 2 3 6 4 2 9" xfId="23195"/>
    <cellStyle name="Normal 3 2 3 6 4 3" xfId="23196"/>
    <cellStyle name="Normal 3 2 3 6 4 4" xfId="23197"/>
    <cellStyle name="Normal 3 2 3 6 4 5" xfId="23198"/>
    <cellStyle name="Normal 3 2 3 6 4 6" xfId="23199"/>
    <cellStyle name="Normal 3 2 3 6 4 7" xfId="23200"/>
    <cellStyle name="Normal 3 2 3 6 4 8" xfId="23201"/>
    <cellStyle name="Normal 3 2 3 6 4 9" xfId="23202"/>
    <cellStyle name="Normal 3 2 3 6 5" xfId="23203"/>
    <cellStyle name="Normal 3 2 3 6 6" xfId="23204"/>
    <cellStyle name="Normal 3 2 3 6 6 10" xfId="23205"/>
    <cellStyle name="Normal 3 2 3 6 6 11" xfId="23206"/>
    <cellStyle name="Normal 3 2 3 6 6 12" xfId="23207"/>
    <cellStyle name="Normal 3 2 3 6 6 2" xfId="23208"/>
    <cellStyle name="Normal 3 2 3 6 6 3" xfId="23209"/>
    <cellStyle name="Normal 3 2 3 6 6 4" xfId="23210"/>
    <cellStyle name="Normal 3 2 3 6 6 5" xfId="23211"/>
    <cellStyle name="Normal 3 2 3 6 6 6" xfId="23212"/>
    <cellStyle name="Normal 3 2 3 6 6 7" xfId="23213"/>
    <cellStyle name="Normal 3 2 3 6 6 8" xfId="23214"/>
    <cellStyle name="Normal 3 2 3 6 6 9" xfId="23215"/>
    <cellStyle name="Normal 3 2 3 6 7" xfId="23216"/>
    <cellStyle name="Normal 3 2 3 6 8" xfId="23217"/>
    <cellStyle name="Normal 3 2 3 6 9" xfId="23218"/>
    <cellStyle name="Normal 3 2 3 7" xfId="23219"/>
    <cellStyle name="Normal 3 2 3 7 10" xfId="23220"/>
    <cellStyle name="Normal 3 2 3 7 11" xfId="23221"/>
    <cellStyle name="Normal 3 2 3 7 12" xfId="23222"/>
    <cellStyle name="Normal 3 2 3 7 13" xfId="23223"/>
    <cellStyle name="Normal 3 2 3 7 14" xfId="23224"/>
    <cellStyle name="Normal 3 2 3 7 2" xfId="23225"/>
    <cellStyle name="Normal 3 2 3 7 2 10" xfId="23226"/>
    <cellStyle name="Normal 3 2 3 7 2 11" xfId="23227"/>
    <cellStyle name="Normal 3 2 3 7 2 12" xfId="23228"/>
    <cellStyle name="Normal 3 2 3 7 2 13" xfId="23229"/>
    <cellStyle name="Normal 3 2 3 7 2 2" xfId="23230"/>
    <cellStyle name="Normal 3 2 3 7 2 2 10" xfId="23231"/>
    <cellStyle name="Normal 3 2 3 7 2 2 11" xfId="23232"/>
    <cellStyle name="Normal 3 2 3 7 2 2 12" xfId="23233"/>
    <cellStyle name="Normal 3 2 3 7 2 2 2" xfId="23234"/>
    <cellStyle name="Normal 3 2 3 7 2 2 3" xfId="23235"/>
    <cellStyle name="Normal 3 2 3 7 2 2 4" xfId="23236"/>
    <cellStyle name="Normal 3 2 3 7 2 2 5" xfId="23237"/>
    <cellStyle name="Normal 3 2 3 7 2 2 6" xfId="23238"/>
    <cellStyle name="Normal 3 2 3 7 2 2 7" xfId="23239"/>
    <cellStyle name="Normal 3 2 3 7 2 2 8" xfId="23240"/>
    <cellStyle name="Normal 3 2 3 7 2 2 9" xfId="23241"/>
    <cellStyle name="Normal 3 2 3 7 2 3" xfId="23242"/>
    <cellStyle name="Normal 3 2 3 7 2 4" xfId="23243"/>
    <cellStyle name="Normal 3 2 3 7 2 5" xfId="23244"/>
    <cellStyle name="Normal 3 2 3 7 2 6" xfId="23245"/>
    <cellStyle name="Normal 3 2 3 7 2 7" xfId="23246"/>
    <cellStyle name="Normal 3 2 3 7 2 8" xfId="23247"/>
    <cellStyle name="Normal 3 2 3 7 2 9" xfId="23248"/>
    <cellStyle name="Normal 3 2 3 7 3" xfId="23249"/>
    <cellStyle name="Normal 3 2 3 7 3 10" xfId="23250"/>
    <cellStyle name="Normal 3 2 3 7 3 11" xfId="23251"/>
    <cellStyle name="Normal 3 2 3 7 3 12" xfId="23252"/>
    <cellStyle name="Normal 3 2 3 7 3 2" xfId="23253"/>
    <cellStyle name="Normal 3 2 3 7 3 3" xfId="23254"/>
    <cellStyle name="Normal 3 2 3 7 3 4" xfId="23255"/>
    <cellStyle name="Normal 3 2 3 7 3 5" xfId="23256"/>
    <cellStyle name="Normal 3 2 3 7 3 6" xfId="23257"/>
    <cellStyle name="Normal 3 2 3 7 3 7" xfId="23258"/>
    <cellStyle name="Normal 3 2 3 7 3 8" xfId="23259"/>
    <cellStyle name="Normal 3 2 3 7 3 9" xfId="23260"/>
    <cellStyle name="Normal 3 2 3 7 4" xfId="23261"/>
    <cellStyle name="Normal 3 2 3 7 5" xfId="23262"/>
    <cellStyle name="Normal 3 2 3 7 6" xfId="23263"/>
    <cellStyle name="Normal 3 2 3 7 7" xfId="23264"/>
    <cellStyle name="Normal 3 2 3 7 8" xfId="23265"/>
    <cellStyle name="Normal 3 2 3 7 9" xfId="23266"/>
    <cellStyle name="Normal 3 2 3 8" xfId="23267"/>
    <cellStyle name="Normal 3 2 3 8 10" xfId="23268"/>
    <cellStyle name="Normal 3 2 3 8 11" xfId="23269"/>
    <cellStyle name="Normal 3 2 3 8 12" xfId="23270"/>
    <cellStyle name="Normal 3 2 3 8 13" xfId="23271"/>
    <cellStyle name="Normal 3 2 3 8 14" xfId="23272"/>
    <cellStyle name="Normal 3 2 3 8 2" xfId="23273"/>
    <cellStyle name="Normal 3 2 3 8 2 10" xfId="23274"/>
    <cellStyle name="Normal 3 2 3 8 2 11" xfId="23275"/>
    <cellStyle name="Normal 3 2 3 8 2 12" xfId="23276"/>
    <cellStyle name="Normal 3 2 3 8 2 13" xfId="23277"/>
    <cellStyle name="Normal 3 2 3 8 2 2" xfId="23278"/>
    <cellStyle name="Normal 3 2 3 8 2 2 10" xfId="23279"/>
    <cellStyle name="Normal 3 2 3 8 2 2 11" xfId="23280"/>
    <cellStyle name="Normal 3 2 3 8 2 2 12" xfId="23281"/>
    <cellStyle name="Normal 3 2 3 8 2 2 2" xfId="23282"/>
    <cellStyle name="Normal 3 2 3 8 2 2 3" xfId="23283"/>
    <cellStyle name="Normal 3 2 3 8 2 2 4" xfId="23284"/>
    <cellStyle name="Normal 3 2 3 8 2 2 5" xfId="23285"/>
    <cellStyle name="Normal 3 2 3 8 2 2 6" xfId="23286"/>
    <cellStyle name="Normal 3 2 3 8 2 2 7" xfId="23287"/>
    <cellStyle name="Normal 3 2 3 8 2 2 8" xfId="23288"/>
    <cellStyle name="Normal 3 2 3 8 2 2 9" xfId="23289"/>
    <cellStyle name="Normal 3 2 3 8 2 3" xfId="23290"/>
    <cellStyle name="Normal 3 2 3 8 2 4" xfId="23291"/>
    <cellStyle name="Normal 3 2 3 8 2 5" xfId="23292"/>
    <cellStyle name="Normal 3 2 3 8 2 6" xfId="23293"/>
    <cellStyle name="Normal 3 2 3 8 2 7" xfId="23294"/>
    <cellStyle name="Normal 3 2 3 8 2 8" xfId="23295"/>
    <cellStyle name="Normal 3 2 3 8 2 9" xfId="23296"/>
    <cellStyle name="Normal 3 2 3 8 3" xfId="23297"/>
    <cellStyle name="Normal 3 2 3 8 3 10" xfId="23298"/>
    <cellStyle name="Normal 3 2 3 8 3 11" xfId="23299"/>
    <cellStyle name="Normal 3 2 3 8 3 12" xfId="23300"/>
    <cellStyle name="Normal 3 2 3 8 3 2" xfId="23301"/>
    <cellStyle name="Normal 3 2 3 8 3 3" xfId="23302"/>
    <cellStyle name="Normal 3 2 3 8 3 4" xfId="23303"/>
    <cellStyle name="Normal 3 2 3 8 3 5" xfId="23304"/>
    <cellStyle name="Normal 3 2 3 8 3 6" xfId="23305"/>
    <cellStyle name="Normal 3 2 3 8 3 7" xfId="23306"/>
    <cellStyle name="Normal 3 2 3 8 3 8" xfId="23307"/>
    <cellStyle name="Normal 3 2 3 8 3 9" xfId="23308"/>
    <cellStyle name="Normal 3 2 3 8 4" xfId="23309"/>
    <cellStyle name="Normal 3 2 3 8 5" xfId="23310"/>
    <cellStyle name="Normal 3 2 3 8 6" xfId="23311"/>
    <cellStyle name="Normal 3 2 3 8 7" xfId="23312"/>
    <cellStyle name="Normal 3 2 3 8 8" xfId="23313"/>
    <cellStyle name="Normal 3 2 3 8 9" xfId="23314"/>
    <cellStyle name="Normal 3 2 3 9" xfId="23315"/>
    <cellStyle name="Normal 3 2 3 9 10" xfId="23316"/>
    <cellStyle name="Normal 3 2 3 9 11" xfId="23317"/>
    <cellStyle name="Normal 3 2 3 9 12" xfId="23318"/>
    <cellStyle name="Normal 3 2 3 9 13" xfId="23319"/>
    <cellStyle name="Normal 3 2 3 9 14" xfId="23320"/>
    <cellStyle name="Normal 3 2 3 9 2" xfId="23321"/>
    <cellStyle name="Normal 3 2 3 9 2 10" xfId="23322"/>
    <cellStyle name="Normal 3 2 3 9 2 11" xfId="23323"/>
    <cellStyle name="Normal 3 2 3 9 2 12" xfId="23324"/>
    <cellStyle name="Normal 3 2 3 9 2 13" xfId="23325"/>
    <cellStyle name="Normal 3 2 3 9 2 2" xfId="23326"/>
    <cellStyle name="Normal 3 2 3 9 2 2 10" xfId="23327"/>
    <cellStyle name="Normal 3 2 3 9 2 2 11" xfId="23328"/>
    <cellStyle name="Normal 3 2 3 9 2 2 12" xfId="23329"/>
    <cellStyle name="Normal 3 2 3 9 2 2 2" xfId="23330"/>
    <cellStyle name="Normal 3 2 3 9 2 2 3" xfId="23331"/>
    <cellStyle name="Normal 3 2 3 9 2 2 4" xfId="23332"/>
    <cellStyle name="Normal 3 2 3 9 2 2 5" xfId="23333"/>
    <cellStyle name="Normal 3 2 3 9 2 2 6" xfId="23334"/>
    <cellStyle name="Normal 3 2 3 9 2 2 7" xfId="23335"/>
    <cellStyle name="Normal 3 2 3 9 2 2 8" xfId="23336"/>
    <cellStyle name="Normal 3 2 3 9 2 2 9" xfId="23337"/>
    <cellStyle name="Normal 3 2 3 9 2 3" xfId="23338"/>
    <cellStyle name="Normal 3 2 3 9 2 4" xfId="23339"/>
    <cellStyle name="Normal 3 2 3 9 2 5" xfId="23340"/>
    <cellStyle name="Normal 3 2 3 9 2 6" xfId="23341"/>
    <cellStyle name="Normal 3 2 3 9 2 7" xfId="23342"/>
    <cellStyle name="Normal 3 2 3 9 2 8" xfId="23343"/>
    <cellStyle name="Normal 3 2 3 9 2 9" xfId="23344"/>
    <cellStyle name="Normal 3 2 3 9 3" xfId="23345"/>
    <cellStyle name="Normal 3 2 3 9 3 10" xfId="23346"/>
    <cellStyle name="Normal 3 2 3 9 3 11" xfId="23347"/>
    <cellStyle name="Normal 3 2 3 9 3 12" xfId="23348"/>
    <cellStyle name="Normal 3 2 3 9 3 2" xfId="23349"/>
    <cellStyle name="Normal 3 2 3 9 3 3" xfId="23350"/>
    <cellStyle name="Normal 3 2 3 9 3 4" xfId="23351"/>
    <cellStyle name="Normal 3 2 3 9 3 5" xfId="23352"/>
    <cellStyle name="Normal 3 2 3 9 3 6" xfId="23353"/>
    <cellStyle name="Normal 3 2 3 9 3 7" xfId="23354"/>
    <cellStyle name="Normal 3 2 3 9 3 8" xfId="23355"/>
    <cellStyle name="Normal 3 2 3 9 3 9" xfId="23356"/>
    <cellStyle name="Normal 3 2 3 9 4" xfId="23357"/>
    <cellStyle name="Normal 3 2 3 9 5" xfId="23358"/>
    <cellStyle name="Normal 3 2 3 9 6" xfId="23359"/>
    <cellStyle name="Normal 3 2 3 9 7" xfId="23360"/>
    <cellStyle name="Normal 3 2 3 9 8" xfId="23361"/>
    <cellStyle name="Normal 3 2 3 9 9" xfId="23362"/>
    <cellStyle name="Normal 3 2 30" xfId="23363"/>
    <cellStyle name="Normal 3 2 31" xfId="23364"/>
    <cellStyle name="Normal 3 2 32" xfId="23365"/>
    <cellStyle name="Normal 3 2 4" xfId="23366"/>
    <cellStyle name="Normal 3 2 4 10" xfId="23367"/>
    <cellStyle name="Normal 3 2 4 10 10" xfId="23368"/>
    <cellStyle name="Normal 3 2 4 10 11" xfId="23369"/>
    <cellStyle name="Normal 3 2 4 10 12" xfId="23370"/>
    <cellStyle name="Normal 3 2 4 10 13" xfId="23371"/>
    <cellStyle name="Normal 3 2 4 10 14" xfId="23372"/>
    <cellStyle name="Normal 3 2 4 10 2" xfId="23373"/>
    <cellStyle name="Normal 3 2 4 10 2 10" xfId="23374"/>
    <cellStyle name="Normal 3 2 4 10 2 11" xfId="23375"/>
    <cellStyle name="Normal 3 2 4 10 2 12" xfId="23376"/>
    <cellStyle name="Normal 3 2 4 10 2 13" xfId="23377"/>
    <cellStyle name="Normal 3 2 4 10 2 2" xfId="23378"/>
    <cellStyle name="Normal 3 2 4 10 2 2 10" xfId="23379"/>
    <cellStyle name="Normal 3 2 4 10 2 2 11" xfId="23380"/>
    <cellStyle name="Normal 3 2 4 10 2 2 12" xfId="23381"/>
    <cellStyle name="Normal 3 2 4 10 2 2 2" xfId="23382"/>
    <cellStyle name="Normal 3 2 4 10 2 2 3" xfId="23383"/>
    <cellStyle name="Normal 3 2 4 10 2 2 4" xfId="23384"/>
    <cellStyle name="Normal 3 2 4 10 2 2 5" xfId="23385"/>
    <cellStyle name="Normal 3 2 4 10 2 2 6" xfId="23386"/>
    <cellStyle name="Normal 3 2 4 10 2 2 7" xfId="23387"/>
    <cellStyle name="Normal 3 2 4 10 2 2 8" xfId="23388"/>
    <cellStyle name="Normal 3 2 4 10 2 2 9" xfId="23389"/>
    <cellStyle name="Normal 3 2 4 10 2 3" xfId="23390"/>
    <cellStyle name="Normal 3 2 4 10 2 4" xfId="23391"/>
    <cellStyle name="Normal 3 2 4 10 2 5" xfId="23392"/>
    <cellStyle name="Normal 3 2 4 10 2 6" xfId="23393"/>
    <cellStyle name="Normal 3 2 4 10 2 7" xfId="23394"/>
    <cellStyle name="Normal 3 2 4 10 2 8" xfId="23395"/>
    <cellStyle name="Normal 3 2 4 10 2 9" xfId="23396"/>
    <cellStyle name="Normal 3 2 4 10 3" xfId="23397"/>
    <cellStyle name="Normal 3 2 4 10 3 10" xfId="23398"/>
    <cellStyle name="Normal 3 2 4 10 3 11" xfId="23399"/>
    <cellStyle name="Normal 3 2 4 10 3 12" xfId="23400"/>
    <cellStyle name="Normal 3 2 4 10 3 2" xfId="23401"/>
    <cellStyle name="Normal 3 2 4 10 3 3" xfId="23402"/>
    <cellStyle name="Normal 3 2 4 10 3 4" xfId="23403"/>
    <cellStyle name="Normal 3 2 4 10 3 5" xfId="23404"/>
    <cellStyle name="Normal 3 2 4 10 3 6" xfId="23405"/>
    <cellStyle name="Normal 3 2 4 10 3 7" xfId="23406"/>
    <cellStyle name="Normal 3 2 4 10 3 8" xfId="23407"/>
    <cellStyle name="Normal 3 2 4 10 3 9" xfId="23408"/>
    <cellStyle name="Normal 3 2 4 10 4" xfId="23409"/>
    <cellStyle name="Normal 3 2 4 10 5" xfId="23410"/>
    <cellStyle name="Normal 3 2 4 10 6" xfId="23411"/>
    <cellStyle name="Normal 3 2 4 10 7" xfId="23412"/>
    <cellStyle name="Normal 3 2 4 10 8" xfId="23413"/>
    <cellStyle name="Normal 3 2 4 10 9" xfId="23414"/>
    <cellStyle name="Normal 3 2 4 11" xfId="23415"/>
    <cellStyle name="Normal 3 2 4 11 10" xfId="23416"/>
    <cellStyle name="Normal 3 2 4 11 11" xfId="23417"/>
    <cellStyle name="Normal 3 2 4 11 12" xfId="23418"/>
    <cellStyle name="Normal 3 2 4 11 13" xfId="23419"/>
    <cellStyle name="Normal 3 2 4 11 14" xfId="23420"/>
    <cellStyle name="Normal 3 2 4 11 2" xfId="23421"/>
    <cellStyle name="Normal 3 2 4 11 2 10" xfId="23422"/>
    <cellStyle name="Normal 3 2 4 11 2 11" xfId="23423"/>
    <cellStyle name="Normal 3 2 4 11 2 12" xfId="23424"/>
    <cellStyle name="Normal 3 2 4 11 2 13" xfId="23425"/>
    <cellStyle name="Normal 3 2 4 11 2 2" xfId="23426"/>
    <cellStyle name="Normal 3 2 4 11 2 2 10" xfId="23427"/>
    <cellStyle name="Normal 3 2 4 11 2 2 11" xfId="23428"/>
    <cellStyle name="Normal 3 2 4 11 2 2 12" xfId="23429"/>
    <cellStyle name="Normal 3 2 4 11 2 2 2" xfId="23430"/>
    <cellStyle name="Normal 3 2 4 11 2 2 3" xfId="23431"/>
    <cellStyle name="Normal 3 2 4 11 2 2 4" xfId="23432"/>
    <cellStyle name="Normal 3 2 4 11 2 2 5" xfId="23433"/>
    <cellStyle name="Normal 3 2 4 11 2 2 6" xfId="23434"/>
    <cellStyle name="Normal 3 2 4 11 2 2 7" xfId="23435"/>
    <cellStyle name="Normal 3 2 4 11 2 2 8" xfId="23436"/>
    <cellStyle name="Normal 3 2 4 11 2 2 9" xfId="23437"/>
    <cellStyle name="Normal 3 2 4 11 2 3" xfId="23438"/>
    <cellStyle name="Normal 3 2 4 11 2 4" xfId="23439"/>
    <cellStyle name="Normal 3 2 4 11 2 5" xfId="23440"/>
    <cellStyle name="Normal 3 2 4 11 2 6" xfId="23441"/>
    <cellStyle name="Normal 3 2 4 11 2 7" xfId="23442"/>
    <cellStyle name="Normal 3 2 4 11 2 8" xfId="23443"/>
    <cellStyle name="Normal 3 2 4 11 2 9" xfId="23444"/>
    <cellStyle name="Normal 3 2 4 11 3" xfId="23445"/>
    <cellStyle name="Normal 3 2 4 11 3 10" xfId="23446"/>
    <cellStyle name="Normal 3 2 4 11 3 11" xfId="23447"/>
    <cellStyle name="Normal 3 2 4 11 3 12" xfId="23448"/>
    <cellStyle name="Normal 3 2 4 11 3 2" xfId="23449"/>
    <cellStyle name="Normal 3 2 4 11 3 3" xfId="23450"/>
    <cellStyle name="Normal 3 2 4 11 3 4" xfId="23451"/>
    <cellStyle name="Normal 3 2 4 11 3 5" xfId="23452"/>
    <cellStyle name="Normal 3 2 4 11 3 6" xfId="23453"/>
    <cellStyle name="Normal 3 2 4 11 3 7" xfId="23454"/>
    <cellStyle name="Normal 3 2 4 11 3 8" xfId="23455"/>
    <cellStyle name="Normal 3 2 4 11 3 9" xfId="23456"/>
    <cellStyle name="Normal 3 2 4 11 4" xfId="23457"/>
    <cellStyle name="Normal 3 2 4 11 5" xfId="23458"/>
    <cellStyle name="Normal 3 2 4 11 6" xfId="23459"/>
    <cellStyle name="Normal 3 2 4 11 7" xfId="23460"/>
    <cellStyle name="Normal 3 2 4 11 8" xfId="23461"/>
    <cellStyle name="Normal 3 2 4 11 9" xfId="23462"/>
    <cellStyle name="Normal 3 2 4 12" xfId="23463"/>
    <cellStyle name="Normal 3 2 4 12 10" xfId="23464"/>
    <cellStyle name="Normal 3 2 4 12 11" xfId="23465"/>
    <cellStyle name="Normal 3 2 4 12 12" xfId="23466"/>
    <cellStyle name="Normal 3 2 4 12 13" xfId="23467"/>
    <cellStyle name="Normal 3 2 4 12 14" xfId="23468"/>
    <cellStyle name="Normal 3 2 4 12 2" xfId="23469"/>
    <cellStyle name="Normal 3 2 4 12 2 10" xfId="23470"/>
    <cellStyle name="Normal 3 2 4 12 2 11" xfId="23471"/>
    <cellStyle name="Normal 3 2 4 12 2 12" xfId="23472"/>
    <cellStyle name="Normal 3 2 4 12 2 13" xfId="23473"/>
    <cellStyle name="Normal 3 2 4 12 2 2" xfId="23474"/>
    <cellStyle name="Normal 3 2 4 12 2 2 10" xfId="23475"/>
    <cellStyle name="Normal 3 2 4 12 2 2 11" xfId="23476"/>
    <cellStyle name="Normal 3 2 4 12 2 2 12" xfId="23477"/>
    <cellStyle name="Normal 3 2 4 12 2 2 2" xfId="23478"/>
    <cellStyle name="Normal 3 2 4 12 2 2 3" xfId="23479"/>
    <cellStyle name="Normal 3 2 4 12 2 2 4" xfId="23480"/>
    <cellStyle name="Normal 3 2 4 12 2 2 5" xfId="23481"/>
    <cellStyle name="Normal 3 2 4 12 2 2 6" xfId="23482"/>
    <cellStyle name="Normal 3 2 4 12 2 2 7" xfId="23483"/>
    <cellStyle name="Normal 3 2 4 12 2 2 8" xfId="23484"/>
    <cellStyle name="Normal 3 2 4 12 2 2 9" xfId="23485"/>
    <cellStyle name="Normal 3 2 4 12 2 3" xfId="23486"/>
    <cellStyle name="Normal 3 2 4 12 2 4" xfId="23487"/>
    <cellStyle name="Normal 3 2 4 12 2 5" xfId="23488"/>
    <cellStyle name="Normal 3 2 4 12 2 6" xfId="23489"/>
    <cellStyle name="Normal 3 2 4 12 2 7" xfId="23490"/>
    <cellStyle name="Normal 3 2 4 12 2 8" xfId="23491"/>
    <cellStyle name="Normal 3 2 4 12 2 9" xfId="23492"/>
    <cellStyle name="Normal 3 2 4 12 3" xfId="23493"/>
    <cellStyle name="Normal 3 2 4 12 3 10" xfId="23494"/>
    <cellStyle name="Normal 3 2 4 12 3 11" xfId="23495"/>
    <cellStyle name="Normal 3 2 4 12 3 12" xfId="23496"/>
    <cellStyle name="Normal 3 2 4 12 3 2" xfId="23497"/>
    <cellStyle name="Normal 3 2 4 12 3 3" xfId="23498"/>
    <cellStyle name="Normal 3 2 4 12 3 4" xfId="23499"/>
    <cellStyle name="Normal 3 2 4 12 3 5" xfId="23500"/>
    <cellStyle name="Normal 3 2 4 12 3 6" xfId="23501"/>
    <cellStyle name="Normal 3 2 4 12 3 7" xfId="23502"/>
    <cellStyle name="Normal 3 2 4 12 3 8" xfId="23503"/>
    <cellStyle name="Normal 3 2 4 12 3 9" xfId="23504"/>
    <cellStyle name="Normal 3 2 4 12 4" xfId="23505"/>
    <cellStyle name="Normal 3 2 4 12 5" xfId="23506"/>
    <cellStyle name="Normal 3 2 4 12 6" xfId="23507"/>
    <cellStyle name="Normal 3 2 4 12 7" xfId="23508"/>
    <cellStyle name="Normal 3 2 4 12 8" xfId="23509"/>
    <cellStyle name="Normal 3 2 4 12 9" xfId="23510"/>
    <cellStyle name="Normal 3 2 4 13" xfId="23511"/>
    <cellStyle name="Normal 3 2 4 13 10" xfId="23512"/>
    <cellStyle name="Normal 3 2 4 13 11" xfId="23513"/>
    <cellStyle name="Normal 3 2 4 13 12" xfId="23514"/>
    <cellStyle name="Normal 3 2 4 13 13" xfId="23515"/>
    <cellStyle name="Normal 3 2 4 13 2" xfId="23516"/>
    <cellStyle name="Normal 3 2 4 13 2 10" xfId="23517"/>
    <cellStyle name="Normal 3 2 4 13 2 11" xfId="23518"/>
    <cellStyle name="Normal 3 2 4 13 2 12" xfId="23519"/>
    <cellStyle name="Normal 3 2 4 13 2 2" xfId="23520"/>
    <cellStyle name="Normal 3 2 4 13 2 3" xfId="23521"/>
    <cellStyle name="Normal 3 2 4 13 2 4" xfId="23522"/>
    <cellStyle name="Normal 3 2 4 13 2 5" xfId="23523"/>
    <cellStyle name="Normal 3 2 4 13 2 6" xfId="23524"/>
    <cellStyle name="Normal 3 2 4 13 2 7" xfId="23525"/>
    <cellStyle name="Normal 3 2 4 13 2 8" xfId="23526"/>
    <cellStyle name="Normal 3 2 4 13 2 9" xfId="23527"/>
    <cellStyle name="Normal 3 2 4 13 3" xfId="23528"/>
    <cellStyle name="Normal 3 2 4 13 4" xfId="23529"/>
    <cellStyle name="Normal 3 2 4 13 5" xfId="23530"/>
    <cellStyle name="Normal 3 2 4 13 6" xfId="23531"/>
    <cellStyle name="Normal 3 2 4 13 7" xfId="23532"/>
    <cellStyle name="Normal 3 2 4 13 8" xfId="23533"/>
    <cellStyle name="Normal 3 2 4 13 9" xfId="23534"/>
    <cellStyle name="Normal 3 2 4 14" xfId="23535"/>
    <cellStyle name="Normal 3 2 4 14 10" xfId="23536"/>
    <cellStyle name="Normal 3 2 4 14 11" xfId="23537"/>
    <cellStyle name="Normal 3 2 4 14 12" xfId="23538"/>
    <cellStyle name="Normal 3 2 4 14 13" xfId="23539"/>
    <cellStyle name="Normal 3 2 4 14 2" xfId="23540"/>
    <cellStyle name="Normal 3 2 4 14 2 10" xfId="23541"/>
    <cellStyle name="Normal 3 2 4 14 2 11" xfId="23542"/>
    <cellStyle name="Normal 3 2 4 14 2 12" xfId="23543"/>
    <cellStyle name="Normal 3 2 4 14 2 2" xfId="23544"/>
    <cellStyle name="Normal 3 2 4 14 2 3" xfId="23545"/>
    <cellStyle name="Normal 3 2 4 14 2 4" xfId="23546"/>
    <cellStyle name="Normal 3 2 4 14 2 5" xfId="23547"/>
    <cellStyle name="Normal 3 2 4 14 2 6" xfId="23548"/>
    <cellStyle name="Normal 3 2 4 14 2 7" xfId="23549"/>
    <cellStyle name="Normal 3 2 4 14 2 8" xfId="23550"/>
    <cellStyle name="Normal 3 2 4 14 2 9" xfId="23551"/>
    <cellStyle name="Normal 3 2 4 14 3" xfId="23552"/>
    <cellStyle name="Normal 3 2 4 14 4" xfId="23553"/>
    <cellStyle name="Normal 3 2 4 14 5" xfId="23554"/>
    <cellStyle name="Normal 3 2 4 14 6" xfId="23555"/>
    <cellStyle name="Normal 3 2 4 14 7" xfId="23556"/>
    <cellStyle name="Normal 3 2 4 14 8" xfId="23557"/>
    <cellStyle name="Normal 3 2 4 14 9" xfId="23558"/>
    <cellStyle name="Normal 3 2 4 15" xfId="23559"/>
    <cellStyle name="Normal 3 2 4 15 10" xfId="23560"/>
    <cellStyle name="Normal 3 2 4 15 11" xfId="23561"/>
    <cellStyle name="Normal 3 2 4 15 12" xfId="23562"/>
    <cellStyle name="Normal 3 2 4 15 2" xfId="23563"/>
    <cellStyle name="Normal 3 2 4 15 3" xfId="23564"/>
    <cellStyle name="Normal 3 2 4 15 4" xfId="23565"/>
    <cellStyle name="Normal 3 2 4 15 5" xfId="23566"/>
    <cellStyle name="Normal 3 2 4 15 6" xfId="23567"/>
    <cellStyle name="Normal 3 2 4 15 7" xfId="23568"/>
    <cellStyle name="Normal 3 2 4 15 8" xfId="23569"/>
    <cellStyle name="Normal 3 2 4 15 9" xfId="23570"/>
    <cellStyle name="Normal 3 2 4 16" xfId="23571"/>
    <cellStyle name="Normal 3 2 4 17" xfId="23572"/>
    <cellStyle name="Normal 3 2 4 18" xfId="23573"/>
    <cellStyle name="Normal 3 2 4 19" xfId="23574"/>
    <cellStyle name="Normal 3 2 4 2" xfId="23575"/>
    <cellStyle name="Normal 3 2 4 2 10" xfId="23576"/>
    <cellStyle name="Normal 3 2 4 2 10 10" xfId="23577"/>
    <cellStyle name="Normal 3 2 4 2 10 11" xfId="23578"/>
    <cellStyle name="Normal 3 2 4 2 10 12" xfId="23579"/>
    <cellStyle name="Normal 3 2 4 2 10 13" xfId="23580"/>
    <cellStyle name="Normal 3 2 4 2 10 2" xfId="23581"/>
    <cellStyle name="Normal 3 2 4 2 10 2 10" xfId="23582"/>
    <cellStyle name="Normal 3 2 4 2 10 2 11" xfId="23583"/>
    <cellStyle name="Normal 3 2 4 2 10 2 12" xfId="23584"/>
    <cellStyle name="Normal 3 2 4 2 10 2 2" xfId="23585"/>
    <cellStyle name="Normal 3 2 4 2 10 2 3" xfId="23586"/>
    <cellStyle name="Normal 3 2 4 2 10 2 4" xfId="23587"/>
    <cellStyle name="Normal 3 2 4 2 10 2 5" xfId="23588"/>
    <cellStyle name="Normal 3 2 4 2 10 2 6" xfId="23589"/>
    <cellStyle name="Normal 3 2 4 2 10 2 7" xfId="23590"/>
    <cellStyle name="Normal 3 2 4 2 10 2 8" xfId="23591"/>
    <cellStyle name="Normal 3 2 4 2 10 2 9" xfId="23592"/>
    <cellStyle name="Normal 3 2 4 2 10 3" xfId="23593"/>
    <cellStyle name="Normal 3 2 4 2 10 4" xfId="23594"/>
    <cellStyle name="Normal 3 2 4 2 10 5" xfId="23595"/>
    <cellStyle name="Normal 3 2 4 2 10 6" xfId="23596"/>
    <cellStyle name="Normal 3 2 4 2 10 7" xfId="23597"/>
    <cellStyle name="Normal 3 2 4 2 10 8" xfId="23598"/>
    <cellStyle name="Normal 3 2 4 2 10 9" xfId="23599"/>
    <cellStyle name="Normal 3 2 4 2 11" xfId="23600"/>
    <cellStyle name="Normal 3 2 4 2 11 10" xfId="23601"/>
    <cellStyle name="Normal 3 2 4 2 11 11" xfId="23602"/>
    <cellStyle name="Normal 3 2 4 2 11 12" xfId="23603"/>
    <cellStyle name="Normal 3 2 4 2 11 13" xfId="23604"/>
    <cellStyle name="Normal 3 2 4 2 11 2" xfId="23605"/>
    <cellStyle name="Normal 3 2 4 2 11 2 10" xfId="23606"/>
    <cellStyle name="Normal 3 2 4 2 11 2 11" xfId="23607"/>
    <cellStyle name="Normal 3 2 4 2 11 2 12" xfId="23608"/>
    <cellStyle name="Normal 3 2 4 2 11 2 2" xfId="23609"/>
    <cellStyle name="Normal 3 2 4 2 11 2 3" xfId="23610"/>
    <cellStyle name="Normal 3 2 4 2 11 2 4" xfId="23611"/>
    <cellStyle name="Normal 3 2 4 2 11 2 5" xfId="23612"/>
    <cellStyle name="Normal 3 2 4 2 11 2 6" xfId="23613"/>
    <cellStyle name="Normal 3 2 4 2 11 2 7" xfId="23614"/>
    <cellStyle name="Normal 3 2 4 2 11 2 8" xfId="23615"/>
    <cellStyle name="Normal 3 2 4 2 11 2 9" xfId="23616"/>
    <cellStyle name="Normal 3 2 4 2 11 3" xfId="23617"/>
    <cellStyle name="Normal 3 2 4 2 11 4" xfId="23618"/>
    <cellStyle name="Normal 3 2 4 2 11 5" xfId="23619"/>
    <cellStyle name="Normal 3 2 4 2 11 6" xfId="23620"/>
    <cellStyle name="Normal 3 2 4 2 11 7" xfId="23621"/>
    <cellStyle name="Normal 3 2 4 2 11 8" xfId="23622"/>
    <cellStyle name="Normal 3 2 4 2 11 9" xfId="23623"/>
    <cellStyle name="Normal 3 2 4 2 12" xfId="23624"/>
    <cellStyle name="Normal 3 2 4 2 12 10" xfId="23625"/>
    <cellStyle name="Normal 3 2 4 2 12 11" xfId="23626"/>
    <cellStyle name="Normal 3 2 4 2 12 12" xfId="23627"/>
    <cellStyle name="Normal 3 2 4 2 12 2" xfId="23628"/>
    <cellStyle name="Normal 3 2 4 2 12 3" xfId="23629"/>
    <cellStyle name="Normal 3 2 4 2 12 4" xfId="23630"/>
    <cellStyle name="Normal 3 2 4 2 12 5" xfId="23631"/>
    <cellStyle name="Normal 3 2 4 2 12 6" xfId="23632"/>
    <cellStyle name="Normal 3 2 4 2 12 7" xfId="23633"/>
    <cellStyle name="Normal 3 2 4 2 12 8" xfId="23634"/>
    <cellStyle name="Normal 3 2 4 2 12 9" xfId="23635"/>
    <cellStyle name="Normal 3 2 4 2 13" xfId="23636"/>
    <cellStyle name="Normal 3 2 4 2 14" xfId="23637"/>
    <cellStyle name="Normal 3 2 4 2 15" xfId="23638"/>
    <cellStyle name="Normal 3 2 4 2 16" xfId="23639"/>
    <cellStyle name="Normal 3 2 4 2 17" xfId="23640"/>
    <cellStyle name="Normal 3 2 4 2 18" xfId="23641"/>
    <cellStyle name="Normal 3 2 4 2 19" xfId="23642"/>
    <cellStyle name="Normal 3 2 4 2 2" xfId="23643"/>
    <cellStyle name="Normal 3 2 4 2 2 10" xfId="23644"/>
    <cellStyle name="Normal 3 2 4 2 2 11" xfId="23645"/>
    <cellStyle name="Normal 3 2 4 2 2 12" xfId="23646"/>
    <cellStyle name="Normal 3 2 4 2 2 13" xfId="23647"/>
    <cellStyle name="Normal 3 2 4 2 2 14" xfId="23648"/>
    <cellStyle name="Normal 3 2 4 2 2 15" xfId="23649"/>
    <cellStyle name="Normal 3 2 4 2 2 16" xfId="23650"/>
    <cellStyle name="Normal 3 2 4 2 2 17" xfId="23651"/>
    <cellStyle name="Normal 3 2 4 2 2 2" xfId="23652"/>
    <cellStyle name="Normal 3 2 4 2 2 2 10" xfId="23653"/>
    <cellStyle name="Normal 3 2 4 2 2 2 11" xfId="23654"/>
    <cellStyle name="Normal 3 2 4 2 2 2 12" xfId="23655"/>
    <cellStyle name="Normal 3 2 4 2 2 2 13" xfId="23656"/>
    <cellStyle name="Normal 3 2 4 2 2 2 14" xfId="23657"/>
    <cellStyle name="Normal 3 2 4 2 2 2 2" xfId="23658"/>
    <cellStyle name="Normal 3 2 4 2 2 2 2 10" xfId="23659"/>
    <cellStyle name="Normal 3 2 4 2 2 2 2 11" xfId="23660"/>
    <cellStyle name="Normal 3 2 4 2 2 2 2 12" xfId="23661"/>
    <cellStyle name="Normal 3 2 4 2 2 2 2 13" xfId="23662"/>
    <cellStyle name="Normal 3 2 4 2 2 2 2 2" xfId="23663"/>
    <cellStyle name="Normal 3 2 4 2 2 2 2 2 10" xfId="23664"/>
    <cellStyle name="Normal 3 2 4 2 2 2 2 2 11" xfId="23665"/>
    <cellStyle name="Normal 3 2 4 2 2 2 2 2 12" xfId="23666"/>
    <cellStyle name="Normal 3 2 4 2 2 2 2 2 2" xfId="23667"/>
    <cellStyle name="Normal 3 2 4 2 2 2 2 2 3" xfId="23668"/>
    <cellStyle name="Normal 3 2 4 2 2 2 2 2 4" xfId="23669"/>
    <cellStyle name="Normal 3 2 4 2 2 2 2 2 5" xfId="23670"/>
    <cellStyle name="Normal 3 2 4 2 2 2 2 2 6" xfId="23671"/>
    <cellStyle name="Normal 3 2 4 2 2 2 2 2 7" xfId="23672"/>
    <cellStyle name="Normal 3 2 4 2 2 2 2 2 8" xfId="23673"/>
    <cellStyle name="Normal 3 2 4 2 2 2 2 2 9" xfId="23674"/>
    <cellStyle name="Normal 3 2 4 2 2 2 2 3" xfId="23675"/>
    <cellStyle name="Normal 3 2 4 2 2 2 2 4" xfId="23676"/>
    <cellStyle name="Normal 3 2 4 2 2 2 2 5" xfId="23677"/>
    <cellStyle name="Normal 3 2 4 2 2 2 2 6" xfId="23678"/>
    <cellStyle name="Normal 3 2 4 2 2 2 2 7" xfId="23679"/>
    <cellStyle name="Normal 3 2 4 2 2 2 2 8" xfId="23680"/>
    <cellStyle name="Normal 3 2 4 2 2 2 2 9" xfId="23681"/>
    <cellStyle name="Normal 3 2 4 2 2 2 3" xfId="23682"/>
    <cellStyle name="Normal 3 2 4 2 2 2 3 10" xfId="23683"/>
    <cellStyle name="Normal 3 2 4 2 2 2 3 11" xfId="23684"/>
    <cellStyle name="Normal 3 2 4 2 2 2 3 12" xfId="23685"/>
    <cellStyle name="Normal 3 2 4 2 2 2 3 2" xfId="23686"/>
    <cellStyle name="Normal 3 2 4 2 2 2 3 3" xfId="23687"/>
    <cellStyle name="Normal 3 2 4 2 2 2 3 4" xfId="23688"/>
    <cellStyle name="Normal 3 2 4 2 2 2 3 5" xfId="23689"/>
    <cellStyle name="Normal 3 2 4 2 2 2 3 6" xfId="23690"/>
    <cellStyle name="Normal 3 2 4 2 2 2 3 7" xfId="23691"/>
    <cellStyle name="Normal 3 2 4 2 2 2 3 8" xfId="23692"/>
    <cellStyle name="Normal 3 2 4 2 2 2 3 9" xfId="23693"/>
    <cellStyle name="Normal 3 2 4 2 2 2 4" xfId="23694"/>
    <cellStyle name="Normal 3 2 4 2 2 2 5" xfId="23695"/>
    <cellStyle name="Normal 3 2 4 2 2 2 6" xfId="23696"/>
    <cellStyle name="Normal 3 2 4 2 2 2 7" xfId="23697"/>
    <cellStyle name="Normal 3 2 4 2 2 2 8" xfId="23698"/>
    <cellStyle name="Normal 3 2 4 2 2 2 9" xfId="23699"/>
    <cellStyle name="Normal 3 2 4 2 2 3" xfId="23700"/>
    <cellStyle name="Normal 3 2 4 2 2 3 10" xfId="23701"/>
    <cellStyle name="Normal 3 2 4 2 2 3 11" xfId="23702"/>
    <cellStyle name="Normal 3 2 4 2 2 3 12" xfId="23703"/>
    <cellStyle name="Normal 3 2 4 2 2 3 13" xfId="23704"/>
    <cellStyle name="Normal 3 2 4 2 2 3 14" xfId="23705"/>
    <cellStyle name="Normal 3 2 4 2 2 3 2" xfId="23706"/>
    <cellStyle name="Normal 3 2 4 2 2 3 2 10" xfId="23707"/>
    <cellStyle name="Normal 3 2 4 2 2 3 2 11" xfId="23708"/>
    <cellStyle name="Normal 3 2 4 2 2 3 2 12" xfId="23709"/>
    <cellStyle name="Normal 3 2 4 2 2 3 2 13" xfId="23710"/>
    <cellStyle name="Normal 3 2 4 2 2 3 2 2" xfId="23711"/>
    <cellStyle name="Normal 3 2 4 2 2 3 2 2 10" xfId="23712"/>
    <cellStyle name="Normal 3 2 4 2 2 3 2 2 11" xfId="23713"/>
    <cellStyle name="Normal 3 2 4 2 2 3 2 2 12" xfId="23714"/>
    <cellStyle name="Normal 3 2 4 2 2 3 2 2 2" xfId="23715"/>
    <cellStyle name="Normal 3 2 4 2 2 3 2 2 3" xfId="23716"/>
    <cellStyle name="Normal 3 2 4 2 2 3 2 2 4" xfId="23717"/>
    <cellStyle name="Normal 3 2 4 2 2 3 2 2 5" xfId="23718"/>
    <cellStyle name="Normal 3 2 4 2 2 3 2 2 6" xfId="23719"/>
    <cellStyle name="Normal 3 2 4 2 2 3 2 2 7" xfId="23720"/>
    <cellStyle name="Normal 3 2 4 2 2 3 2 2 8" xfId="23721"/>
    <cellStyle name="Normal 3 2 4 2 2 3 2 2 9" xfId="23722"/>
    <cellStyle name="Normal 3 2 4 2 2 3 2 3" xfId="23723"/>
    <cellStyle name="Normal 3 2 4 2 2 3 2 4" xfId="23724"/>
    <cellStyle name="Normal 3 2 4 2 2 3 2 5" xfId="23725"/>
    <cellStyle name="Normal 3 2 4 2 2 3 2 6" xfId="23726"/>
    <cellStyle name="Normal 3 2 4 2 2 3 2 7" xfId="23727"/>
    <cellStyle name="Normal 3 2 4 2 2 3 2 8" xfId="23728"/>
    <cellStyle name="Normal 3 2 4 2 2 3 2 9" xfId="23729"/>
    <cellStyle name="Normal 3 2 4 2 2 3 3" xfId="23730"/>
    <cellStyle name="Normal 3 2 4 2 2 3 3 10" xfId="23731"/>
    <cellStyle name="Normal 3 2 4 2 2 3 3 11" xfId="23732"/>
    <cellStyle name="Normal 3 2 4 2 2 3 3 12" xfId="23733"/>
    <cellStyle name="Normal 3 2 4 2 2 3 3 2" xfId="23734"/>
    <cellStyle name="Normal 3 2 4 2 2 3 3 3" xfId="23735"/>
    <cellStyle name="Normal 3 2 4 2 2 3 3 4" xfId="23736"/>
    <cellStyle name="Normal 3 2 4 2 2 3 3 5" xfId="23737"/>
    <cellStyle name="Normal 3 2 4 2 2 3 3 6" xfId="23738"/>
    <cellStyle name="Normal 3 2 4 2 2 3 3 7" xfId="23739"/>
    <cellStyle name="Normal 3 2 4 2 2 3 3 8" xfId="23740"/>
    <cellStyle name="Normal 3 2 4 2 2 3 3 9" xfId="23741"/>
    <cellStyle name="Normal 3 2 4 2 2 3 4" xfId="23742"/>
    <cellStyle name="Normal 3 2 4 2 2 3 5" xfId="23743"/>
    <cellStyle name="Normal 3 2 4 2 2 3 6" xfId="23744"/>
    <cellStyle name="Normal 3 2 4 2 2 3 7" xfId="23745"/>
    <cellStyle name="Normal 3 2 4 2 2 3 8" xfId="23746"/>
    <cellStyle name="Normal 3 2 4 2 2 3 9" xfId="23747"/>
    <cellStyle name="Normal 3 2 4 2 2 4" xfId="23748"/>
    <cellStyle name="Normal 3 2 4 2 2 4 10" xfId="23749"/>
    <cellStyle name="Normal 3 2 4 2 2 4 11" xfId="23750"/>
    <cellStyle name="Normal 3 2 4 2 2 4 12" xfId="23751"/>
    <cellStyle name="Normal 3 2 4 2 2 4 13" xfId="23752"/>
    <cellStyle name="Normal 3 2 4 2 2 4 2" xfId="23753"/>
    <cellStyle name="Normal 3 2 4 2 2 4 2 10" xfId="23754"/>
    <cellStyle name="Normal 3 2 4 2 2 4 2 11" xfId="23755"/>
    <cellStyle name="Normal 3 2 4 2 2 4 2 12" xfId="23756"/>
    <cellStyle name="Normal 3 2 4 2 2 4 2 2" xfId="23757"/>
    <cellStyle name="Normal 3 2 4 2 2 4 2 3" xfId="23758"/>
    <cellStyle name="Normal 3 2 4 2 2 4 2 4" xfId="23759"/>
    <cellStyle name="Normal 3 2 4 2 2 4 2 5" xfId="23760"/>
    <cellStyle name="Normal 3 2 4 2 2 4 2 6" xfId="23761"/>
    <cellStyle name="Normal 3 2 4 2 2 4 2 7" xfId="23762"/>
    <cellStyle name="Normal 3 2 4 2 2 4 2 8" xfId="23763"/>
    <cellStyle name="Normal 3 2 4 2 2 4 2 9" xfId="23764"/>
    <cellStyle name="Normal 3 2 4 2 2 4 3" xfId="23765"/>
    <cellStyle name="Normal 3 2 4 2 2 4 4" xfId="23766"/>
    <cellStyle name="Normal 3 2 4 2 2 4 5" xfId="23767"/>
    <cellStyle name="Normal 3 2 4 2 2 4 6" xfId="23768"/>
    <cellStyle name="Normal 3 2 4 2 2 4 7" xfId="23769"/>
    <cellStyle name="Normal 3 2 4 2 2 4 8" xfId="23770"/>
    <cellStyle name="Normal 3 2 4 2 2 4 9" xfId="23771"/>
    <cellStyle name="Normal 3 2 4 2 2 5" xfId="23772"/>
    <cellStyle name="Normal 3 2 4 2 2 5 10" xfId="23773"/>
    <cellStyle name="Normal 3 2 4 2 2 5 11" xfId="23774"/>
    <cellStyle name="Normal 3 2 4 2 2 5 12" xfId="23775"/>
    <cellStyle name="Normal 3 2 4 2 2 5 13" xfId="23776"/>
    <cellStyle name="Normal 3 2 4 2 2 5 2" xfId="23777"/>
    <cellStyle name="Normal 3 2 4 2 2 5 2 10" xfId="23778"/>
    <cellStyle name="Normal 3 2 4 2 2 5 2 11" xfId="23779"/>
    <cellStyle name="Normal 3 2 4 2 2 5 2 12" xfId="23780"/>
    <cellStyle name="Normal 3 2 4 2 2 5 2 2" xfId="23781"/>
    <cellStyle name="Normal 3 2 4 2 2 5 2 3" xfId="23782"/>
    <cellStyle name="Normal 3 2 4 2 2 5 2 4" xfId="23783"/>
    <cellStyle name="Normal 3 2 4 2 2 5 2 5" xfId="23784"/>
    <cellStyle name="Normal 3 2 4 2 2 5 2 6" xfId="23785"/>
    <cellStyle name="Normal 3 2 4 2 2 5 2 7" xfId="23786"/>
    <cellStyle name="Normal 3 2 4 2 2 5 2 8" xfId="23787"/>
    <cellStyle name="Normal 3 2 4 2 2 5 2 9" xfId="23788"/>
    <cellStyle name="Normal 3 2 4 2 2 5 3" xfId="23789"/>
    <cellStyle name="Normal 3 2 4 2 2 5 4" xfId="23790"/>
    <cellStyle name="Normal 3 2 4 2 2 5 5" xfId="23791"/>
    <cellStyle name="Normal 3 2 4 2 2 5 6" xfId="23792"/>
    <cellStyle name="Normal 3 2 4 2 2 5 7" xfId="23793"/>
    <cellStyle name="Normal 3 2 4 2 2 5 8" xfId="23794"/>
    <cellStyle name="Normal 3 2 4 2 2 5 9" xfId="23795"/>
    <cellStyle name="Normal 3 2 4 2 2 6" xfId="23796"/>
    <cellStyle name="Normal 3 2 4 2 2 6 10" xfId="23797"/>
    <cellStyle name="Normal 3 2 4 2 2 6 11" xfId="23798"/>
    <cellStyle name="Normal 3 2 4 2 2 6 12" xfId="23799"/>
    <cellStyle name="Normal 3 2 4 2 2 6 2" xfId="23800"/>
    <cellStyle name="Normal 3 2 4 2 2 6 3" xfId="23801"/>
    <cellStyle name="Normal 3 2 4 2 2 6 4" xfId="23802"/>
    <cellStyle name="Normal 3 2 4 2 2 6 5" xfId="23803"/>
    <cellStyle name="Normal 3 2 4 2 2 6 6" xfId="23804"/>
    <cellStyle name="Normal 3 2 4 2 2 6 7" xfId="23805"/>
    <cellStyle name="Normal 3 2 4 2 2 6 8" xfId="23806"/>
    <cellStyle name="Normal 3 2 4 2 2 6 9" xfId="23807"/>
    <cellStyle name="Normal 3 2 4 2 2 7" xfId="23808"/>
    <cellStyle name="Normal 3 2 4 2 2 8" xfId="23809"/>
    <cellStyle name="Normal 3 2 4 2 2 9" xfId="23810"/>
    <cellStyle name="Normal 3 2 4 2 20" xfId="23811"/>
    <cellStyle name="Normal 3 2 4 2 21" xfId="23812"/>
    <cellStyle name="Normal 3 2 4 2 22" xfId="23813"/>
    <cellStyle name="Normal 3 2 4 2 23" xfId="23814"/>
    <cellStyle name="Normal 3 2 4 2 24" xfId="23815"/>
    <cellStyle name="Normal 3 2 4 2 3" xfId="23816"/>
    <cellStyle name="Normal 3 2 4 2 3 10" xfId="23817"/>
    <cellStyle name="Normal 3 2 4 2 3 11" xfId="23818"/>
    <cellStyle name="Normal 3 2 4 2 3 12" xfId="23819"/>
    <cellStyle name="Normal 3 2 4 2 3 13" xfId="23820"/>
    <cellStyle name="Normal 3 2 4 2 3 14" xfId="23821"/>
    <cellStyle name="Normal 3 2 4 2 3 2" xfId="23822"/>
    <cellStyle name="Normal 3 2 4 2 3 2 10" xfId="23823"/>
    <cellStyle name="Normal 3 2 4 2 3 2 11" xfId="23824"/>
    <cellStyle name="Normal 3 2 4 2 3 2 12" xfId="23825"/>
    <cellStyle name="Normal 3 2 4 2 3 2 13" xfId="23826"/>
    <cellStyle name="Normal 3 2 4 2 3 2 2" xfId="23827"/>
    <cellStyle name="Normal 3 2 4 2 3 2 2 10" xfId="23828"/>
    <cellStyle name="Normal 3 2 4 2 3 2 2 11" xfId="23829"/>
    <cellStyle name="Normal 3 2 4 2 3 2 2 12" xfId="23830"/>
    <cellStyle name="Normal 3 2 4 2 3 2 2 2" xfId="23831"/>
    <cellStyle name="Normal 3 2 4 2 3 2 2 3" xfId="23832"/>
    <cellStyle name="Normal 3 2 4 2 3 2 2 4" xfId="23833"/>
    <cellStyle name="Normal 3 2 4 2 3 2 2 5" xfId="23834"/>
    <cellStyle name="Normal 3 2 4 2 3 2 2 6" xfId="23835"/>
    <cellStyle name="Normal 3 2 4 2 3 2 2 7" xfId="23836"/>
    <cellStyle name="Normal 3 2 4 2 3 2 2 8" xfId="23837"/>
    <cellStyle name="Normal 3 2 4 2 3 2 2 9" xfId="23838"/>
    <cellStyle name="Normal 3 2 4 2 3 2 3" xfId="23839"/>
    <cellStyle name="Normal 3 2 4 2 3 2 4" xfId="23840"/>
    <cellStyle name="Normal 3 2 4 2 3 2 5" xfId="23841"/>
    <cellStyle name="Normal 3 2 4 2 3 2 6" xfId="23842"/>
    <cellStyle name="Normal 3 2 4 2 3 2 7" xfId="23843"/>
    <cellStyle name="Normal 3 2 4 2 3 2 8" xfId="23844"/>
    <cellStyle name="Normal 3 2 4 2 3 2 9" xfId="23845"/>
    <cellStyle name="Normal 3 2 4 2 3 3" xfId="23846"/>
    <cellStyle name="Normal 3 2 4 2 3 3 10" xfId="23847"/>
    <cellStyle name="Normal 3 2 4 2 3 3 11" xfId="23848"/>
    <cellStyle name="Normal 3 2 4 2 3 3 12" xfId="23849"/>
    <cellStyle name="Normal 3 2 4 2 3 3 2" xfId="23850"/>
    <cellStyle name="Normal 3 2 4 2 3 3 3" xfId="23851"/>
    <cellStyle name="Normal 3 2 4 2 3 3 4" xfId="23852"/>
    <cellStyle name="Normal 3 2 4 2 3 3 5" xfId="23853"/>
    <cellStyle name="Normal 3 2 4 2 3 3 6" xfId="23854"/>
    <cellStyle name="Normal 3 2 4 2 3 3 7" xfId="23855"/>
    <cellStyle name="Normal 3 2 4 2 3 3 8" xfId="23856"/>
    <cellStyle name="Normal 3 2 4 2 3 3 9" xfId="23857"/>
    <cellStyle name="Normal 3 2 4 2 3 4" xfId="23858"/>
    <cellStyle name="Normal 3 2 4 2 3 5" xfId="23859"/>
    <cellStyle name="Normal 3 2 4 2 3 6" xfId="23860"/>
    <cellStyle name="Normal 3 2 4 2 3 7" xfId="23861"/>
    <cellStyle name="Normal 3 2 4 2 3 8" xfId="23862"/>
    <cellStyle name="Normal 3 2 4 2 3 9" xfId="23863"/>
    <cellStyle name="Normal 3 2 4 2 4" xfId="23864"/>
    <cellStyle name="Normal 3 2 4 2 4 10" xfId="23865"/>
    <cellStyle name="Normal 3 2 4 2 4 11" xfId="23866"/>
    <cellStyle name="Normal 3 2 4 2 4 12" xfId="23867"/>
    <cellStyle name="Normal 3 2 4 2 4 13" xfId="23868"/>
    <cellStyle name="Normal 3 2 4 2 4 14" xfId="23869"/>
    <cellStyle name="Normal 3 2 4 2 4 2" xfId="23870"/>
    <cellStyle name="Normal 3 2 4 2 4 2 10" xfId="23871"/>
    <cellStyle name="Normal 3 2 4 2 4 2 11" xfId="23872"/>
    <cellStyle name="Normal 3 2 4 2 4 2 12" xfId="23873"/>
    <cellStyle name="Normal 3 2 4 2 4 2 13" xfId="23874"/>
    <cellStyle name="Normal 3 2 4 2 4 2 2" xfId="23875"/>
    <cellStyle name="Normal 3 2 4 2 4 2 2 10" xfId="23876"/>
    <cellStyle name="Normal 3 2 4 2 4 2 2 11" xfId="23877"/>
    <cellStyle name="Normal 3 2 4 2 4 2 2 12" xfId="23878"/>
    <cellStyle name="Normal 3 2 4 2 4 2 2 2" xfId="23879"/>
    <cellStyle name="Normal 3 2 4 2 4 2 2 3" xfId="23880"/>
    <cellStyle name="Normal 3 2 4 2 4 2 2 4" xfId="23881"/>
    <cellStyle name="Normal 3 2 4 2 4 2 2 5" xfId="23882"/>
    <cellStyle name="Normal 3 2 4 2 4 2 2 6" xfId="23883"/>
    <cellStyle name="Normal 3 2 4 2 4 2 2 7" xfId="23884"/>
    <cellStyle name="Normal 3 2 4 2 4 2 2 8" xfId="23885"/>
    <cellStyle name="Normal 3 2 4 2 4 2 2 9" xfId="23886"/>
    <cellStyle name="Normal 3 2 4 2 4 2 3" xfId="23887"/>
    <cellStyle name="Normal 3 2 4 2 4 2 4" xfId="23888"/>
    <cellStyle name="Normal 3 2 4 2 4 2 5" xfId="23889"/>
    <cellStyle name="Normal 3 2 4 2 4 2 6" xfId="23890"/>
    <cellStyle name="Normal 3 2 4 2 4 2 7" xfId="23891"/>
    <cellStyle name="Normal 3 2 4 2 4 2 8" xfId="23892"/>
    <cellStyle name="Normal 3 2 4 2 4 2 9" xfId="23893"/>
    <cellStyle name="Normal 3 2 4 2 4 3" xfId="23894"/>
    <cellStyle name="Normal 3 2 4 2 4 3 10" xfId="23895"/>
    <cellStyle name="Normal 3 2 4 2 4 3 11" xfId="23896"/>
    <cellStyle name="Normal 3 2 4 2 4 3 12" xfId="23897"/>
    <cellStyle name="Normal 3 2 4 2 4 3 2" xfId="23898"/>
    <cellStyle name="Normal 3 2 4 2 4 3 3" xfId="23899"/>
    <cellStyle name="Normal 3 2 4 2 4 3 4" xfId="23900"/>
    <cellStyle name="Normal 3 2 4 2 4 3 5" xfId="23901"/>
    <cellStyle name="Normal 3 2 4 2 4 3 6" xfId="23902"/>
    <cellStyle name="Normal 3 2 4 2 4 3 7" xfId="23903"/>
    <cellStyle name="Normal 3 2 4 2 4 3 8" xfId="23904"/>
    <cellStyle name="Normal 3 2 4 2 4 3 9" xfId="23905"/>
    <cellStyle name="Normal 3 2 4 2 4 4" xfId="23906"/>
    <cellStyle name="Normal 3 2 4 2 4 5" xfId="23907"/>
    <cellStyle name="Normal 3 2 4 2 4 6" xfId="23908"/>
    <cellStyle name="Normal 3 2 4 2 4 7" xfId="23909"/>
    <cellStyle name="Normal 3 2 4 2 4 8" xfId="23910"/>
    <cellStyle name="Normal 3 2 4 2 4 9" xfId="23911"/>
    <cellStyle name="Normal 3 2 4 2 5" xfId="23912"/>
    <cellStyle name="Normal 3 2 4 2 5 10" xfId="23913"/>
    <cellStyle name="Normal 3 2 4 2 5 11" xfId="23914"/>
    <cellStyle name="Normal 3 2 4 2 5 12" xfId="23915"/>
    <cellStyle name="Normal 3 2 4 2 5 13" xfId="23916"/>
    <cellStyle name="Normal 3 2 4 2 5 14" xfId="23917"/>
    <cellStyle name="Normal 3 2 4 2 5 2" xfId="23918"/>
    <cellStyle name="Normal 3 2 4 2 5 2 10" xfId="23919"/>
    <cellStyle name="Normal 3 2 4 2 5 2 11" xfId="23920"/>
    <cellStyle name="Normal 3 2 4 2 5 2 12" xfId="23921"/>
    <cellStyle name="Normal 3 2 4 2 5 2 13" xfId="23922"/>
    <cellStyle name="Normal 3 2 4 2 5 2 2" xfId="23923"/>
    <cellStyle name="Normal 3 2 4 2 5 2 2 10" xfId="23924"/>
    <cellStyle name="Normal 3 2 4 2 5 2 2 11" xfId="23925"/>
    <cellStyle name="Normal 3 2 4 2 5 2 2 12" xfId="23926"/>
    <cellStyle name="Normal 3 2 4 2 5 2 2 2" xfId="23927"/>
    <cellStyle name="Normal 3 2 4 2 5 2 2 3" xfId="23928"/>
    <cellStyle name="Normal 3 2 4 2 5 2 2 4" xfId="23929"/>
    <cellStyle name="Normal 3 2 4 2 5 2 2 5" xfId="23930"/>
    <cellStyle name="Normal 3 2 4 2 5 2 2 6" xfId="23931"/>
    <cellStyle name="Normal 3 2 4 2 5 2 2 7" xfId="23932"/>
    <cellStyle name="Normal 3 2 4 2 5 2 2 8" xfId="23933"/>
    <cellStyle name="Normal 3 2 4 2 5 2 2 9" xfId="23934"/>
    <cellStyle name="Normal 3 2 4 2 5 2 3" xfId="23935"/>
    <cellStyle name="Normal 3 2 4 2 5 2 4" xfId="23936"/>
    <cellStyle name="Normal 3 2 4 2 5 2 5" xfId="23937"/>
    <cellStyle name="Normal 3 2 4 2 5 2 6" xfId="23938"/>
    <cellStyle name="Normal 3 2 4 2 5 2 7" xfId="23939"/>
    <cellStyle name="Normal 3 2 4 2 5 2 8" xfId="23940"/>
    <cellStyle name="Normal 3 2 4 2 5 2 9" xfId="23941"/>
    <cellStyle name="Normal 3 2 4 2 5 3" xfId="23942"/>
    <cellStyle name="Normal 3 2 4 2 5 3 10" xfId="23943"/>
    <cellStyle name="Normal 3 2 4 2 5 3 11" xfId="23944"/>
    <cellStyle name="Normal 3 2 4 2 5 3 12" xfId="23945"/>
    <cellStyle name="Normal 3 2 4 2 5 3 2" xfId="23946"/>
    <cellStyle name="Normal 3 2 4 2 5 3 3" xfId="23947"/>
    <cellStyle name="Normal 3 2 4 2 5 3 4" xfId="23948"/>
    <cellStyle name="Normal 3 2 4 2 5 3 5" xfId="23949"/>
    <cellStyle name="Normal 3 2 4 2 5 3 6" xfId="23950"/>
    <cellStyle name="Normal 3 2 4 2 5 3 7" xfId="23951"/>
    <cellStyle name="Normal 3 2 4 2 5 3 8" xfId="23952"/>
    <cellStyle name="Normal 3 2 4 2 5 3 9" xfId="23953"/>
    <cellStyle name="Normal 3 2 4 2 5 4" xfId="23954"/>
    <cellStyle name="Normal 3 2 4 2 5 5" xfId="23955"/>
    <cellStyle name="Normal 3 2 4 2 5 6" xfId="23956"/>
    <cellStyle name="Normal 3 2 4 2 5 7" xfId="23957"/>
    <cellStyle name="Normal 3 2 4 2 5 8" xfId="23958"/>
    <cellStyle name="Normal 3 2 4 2 5 9" xfId="23959"/>
    <cellStyle name="Normal 3 2 4 2 6" xfId="23960"/>
    <cellStyle name="Normal 3 2 4 2 6 10" xfId="23961"/>
    <cellStyle name="Normal 3 2 4 2 6 11" xfId="23962"/>
    <cellStyle name="Normal 3 2 4 2 6 12" xfId="23963"/>
    <cellStyle name="Normal 3 2 4 2 6 13" xfId="23964"/>
    <cellStyle name="Normal 3 2 4 2 6 14" xfId="23965"/>
    <cellStyle name="Normal 3 2 4 2 6 2" xfId="23966"/>
    <cellStyle name="Normal 3 2 4 2 6 2 10" xfId="23967"/>
    <cellStyle name="Normal 3 2 4 2 6 2 11" xfId="23968"/>
    <cellStyle name="Normal 3 2 4 2 6 2 12" xfId="23969"/>
    <cellStyle name="Normal 3 2 4 2 6 2 13" xfId="23970"/>
    <cellStyle name="Normal 3 2 4 2 6 2 2" xfId="23971"/>
    <cellStyle name="Normal 3 2 4 2 6 2 2 10" xfId="23972"/>
    <cellStyle name="Normal 3 2 4 2 6 2 2 11" xfId="23973"/>
    <cellStyle name="Normal 3 2 4 2 6 2 2 12" xfId="23974"/>
    <cellStyle name="Normal 3 2 4 2 6 2 2 2" xfId="23975"/>
    <cellStyle name="Normal 3 2 4 2 6 2 2 3" xfId="23976"/>
    <cellStyle name="Normal 3 2 4 2 6 2 2 4" xfId="23977"/>
    <cellStyle name="Normal 3 2 4 2 6 2 2 5" xfId="23978"/>
    <cellStyle name="Normal 3 2 4 2 6 2 2 6" xfId="23979"/>
    <cellStyle name="Normal 3 2 4 2 6 2 2 7" xfId="23980"/>
    <cellStyle name="Normal 3 2 4 2 6 2 2 8" xfId="23981"/>
    <cellStyle name="Normal 3 2 4 2 6 2 2 9" xfId="23982"/>
    <cellStyle name="Normal 3 2 4 2 6 2 3" xfId="23983"/>
    <cellStyle name="Normal 3 2 4 2 6 2 4" xfId="23984"/>
    <cellStyle name="Normal 3 2 4 2 6 2 5" xfId="23985"/>
    <cellStyle name="Normal 3 2 4 2 6 2 6" xfId="23986"/>
    <cellStyle name="Normal 3 2 4 2 6 2 7" xfId="23987"/>
    <cellStyle name="Normal 3 2 4 2 6 2 8" xfId="23988"/>
    <cellStyle name="Normal 3 2 4 2 6 2 9" xfId="23989"/>
    <cellStyle name="Normal 3 2 4 2 6 3" xfId="23990"/>
    <cellStyle name="Normal 3 2 4 2 6 3 10" xfId="23991"/>
    <cellStyle name="Normal 3 2 4 2 6 3 11" xfId="23992"/>
    <cellStyle name="Normal 3 2 4 2 6 3 12" xfId="23993"/>
    <cellStyle name="Normal 3 2 4 2 6 3 2" xfId="23994"/>
    <cellStyle name="Normal 3 2 4 2 6 3 3" xfId="23995"/>
    <cellStyle name="Normal 3 2 4 2 6 3 4" xfId="23996"/>
    <cellStyle name="Normal 3 2 4 2 6 3 5" xfId="23997"/>
    <cellStyle name="Normal 3 2 4 2 6 3 6" xfId="23998"/>
    <cellStyle name="Normal 3 2 4 2 6 3 7" xfId="23999"/>
    <cellStyle name="Normal 3 2 4 2 6 3 8" xfId="24000"/>
    <cellStyle name="Normal 3 2 4 2 6 3 9" xfId="24001"/>
    <cellStyle name="Normal 3 2 4 2 6 4" xfId="24002"/>
    <cellStyle name="Normal 3 2 4 2 6 5" xfId="24003"/>
    <cellStyle name="Normal 3 2 4 2 6 6" xfId="24004"/>
    <cellStyle name="Normal 3 2 4 2 6 7" xfId="24005"/>
    <cellStyle name="Normal 3 2 4 2 6 8" xfId="24006"/>
    <cellStyle name="Normal 3 2 4 2 6 9" xfId="24007"/>
    <cellStyle name="Normal 3 2 4 2 7" xfId="24008"/>
    <cellStyle name="Normal 3 2 4 2 7 10" xfId="24009"/>
    <cellStyle name="Normal 3 2 4 2 7 11" xfId="24010"/>
    <cellStyle name="Normal 3 2 4 2 7 12" xfId="24011"/>
    <cellStyle name="Normal 3 2 4 2 7 13" xfId="24012"/>
    <cellStyle name="Normal 3 2 4 2 7 14" xfId="24013"/>
    <cellStyle name="Normal 3 2 4 2 7 2" xfId="24014"/>
    <cellStyle name="Normal 3 2 4 2 7 2 10" xfId="24015"/>
    <cellStyle name="Normal 3 2 4 2 7 2 11" xfId="24016"/>
    <cellStyle name="Normal 3 2 4 2 7 2 12" xfId="24017"/>
    <cellStyle name="Normal 3 2 4 2 7 2 13" xfId="24018"/>
    <cellStyle name="Normal 3 2 4 2 7 2 2" xfId="24019"/>
    <cellStyle name="Normal 3 2 4 2 7 2 2 10" xfId="24020"/>
    <cellStyle name="Normal 3 2 4 2 7 2 2 11" xfId="24021"/>
    <cellStyle name="Normal 3 2 4 2 7 2 2 12" xfId="24022"/>
    <cellStyle name="Normal 3 2 4 2 7 2 2 2" xfId="24023"/>
    <cellStyle name="Normal 3 2 4 2 7 2 2 3" xfId="24024"/>
    <cellStyle name="Normal 3 2 4 2 7 2 2 4" xfId="24025"/>
    <cellStyle name="Normal 3 2 4 2 7 2 2 5" xfId="24026"/>
    <cellStyle name="Normal 3 2 4 2 7 2 2 6" xfId="24027"/>
    <cellStyle name="Normal 3 2 4 2 7 2 2 7" xfId="24028"/>
    <cellStyle name="Normal 3 2 4 2 7 2 2 8" xfId="24029"/>
    <cellStyle name="Normal 3 2 4 2 7 2 2 9" xfId="24030"/>
    <cellStyle name="Normal 3 2 4 2 7 2 3" xfId="24031"/>
    <cellStyle name="Normal 3 2 4 2 7 2 4" xfId="24032"/>
    <cellStyle name="Normal 3 2 4 2 7 2 5" xfId="24033"/>
    <cellStyle name="Normal 3 2 4 2 7 2 6" xfId="24034"/>
    <cellStyle name="Normal 3 2 4 2 7 2 7" xfId="24035"/>
    <cellStyle name="Normal 3 2 4 2 7 2 8" xfId="24036"/>
    <cellStyle name="Normal 3 2 4 2 7 2 9" xfId="24037"/>
    <cellStyle name="Normal 3 2 4 2 7 3" xfId="24038"/>
    <cellStyle name="Normal 3 2 4 2 7 3 10" xfId="24039"/>
    <cellStyle name="Normal 3 2 4 2 7 3 11" xfId="24040"/>
    <cellStyle name="Normal 3 2 4 2 7 3 12" xfId="24041"/>
    <cellStyle name="Normal 3 2 4 2 7 3 2" xfId="24042"/>
    <cellStyle name="Normal 3 2 4 2 7 3 3" xfId="24043"/>
    <cellStyle name="Normal 3 2 4 2 7 3 4" xfId="24044"/>
    <cellStyle name="Normal 3 2 4 2 7 3 5" xfId="24045"/>
    <cellStyle name="Normal 3 2 4 2 7 3 6" xfId="24046"/>
    <cellStyle name="Normal 3 2 4 2 7 3 7" xfId="24047"/>
    <cellStyle name="Normal 3 2 4 2 7 3 8" xfId="24048"/>
    <cellStyle name="Normal 3 2 4 2 7 3 9" xfId="24049"/>
    <cellStyle name="Normal 3 2 4 2 7 4" xfId="24050"/>
    <cellStyle name="Normal 3 2 4 2 7 5" xfId="24051"/>
    <cellStyle name="Normal 3 2 4 2 7 6" xfId="24052"/>
    <cellStyle name="Normal 3 2 4 2 7 7" xfId="24053"/>
    <cellStyle name="Normal 3 2 4 2 7 8" xfId="24054"/>
    <cellStyle name="Normal 3 2 4 2 7 9" xfId="24055"/>
    <cellStyle name="Normal 3 2 4 2 8" xfId="24056"/>
    <cellStyle name="Normal 3 2 4 2 8 10" xfId="24057"/>
    <cellStyle name="Normal 3 2 4 2 8 11" xfId="24058"/>
    <cellStyle name="Normal 3 2 4 2 8 12" xfId="24059"/>
    <cellStyle name="Normal 3 2 4 2 8 13" xfId="24060"/>
    <cellStyle name="Normal 3 2 4 2 8 14" xfId="24061"/>
    <cellStyle name="Normal 3 2 4 2 8 2" xfId="24062"/>
    <cellStyle name="Normal 3 2 4 2 8 2 10" xfId="24063"/>
    <cellStyle name="Normal 3 2 4 2 8 2 11" xfId="24064"/>
    <cellStyle name="Normal 3 2 4 2 8 2 12" xfId="24065"/>
    <cellStyle name="Normal 3 2 4 2 8 2 13" xfId="24066"/>
    <cellStyle name="Normal 3 2 4 2 8 2 2" xfId="24067"/>
    <cellStyle name="Normal 3 2 4 2 8 2 2 10" xfId="24068"/>
    <cellStyle name="Normal 3 2 4 2 8 2 2 11" xfId="24069"/>
    <cellStyle name="Normal 3 2 4 2 8 2 2 12" xfId="24070"/>
    <cellStyle name="Normal 3 2 4 2 8 2 2 2" xfId="24071"/>
    <cellStyle name="Normal 3 2 4 2 8 2 2 3" xfId="24072"/>
    <cellStyle name="Normal 3 2 4 2 8 2 2 4" xfId="24073"/>
    <cellStyle name="Normal 3 2 4 2 8 2 2 5" xfId="24074"/>
    <cellStyle name="Normal 3 2 4 2 8 2 2 6" xfId="24075"/>
    <cellStyle name="Normal 3 2 4 2 8 2 2 7" xfId="24076"/>
    <cellStyle name="Normal 3 2 4 2 8 2 2 8" xfId="24077"/>
    <cellStyle name="Normal 3 2 4 2 8 2 2 9" xfId="24078"/>
    <cellStyle name="Normal 3 2 4 2 8 2 3" xfId="24079"/>
    <cellStyle name="Normal 3 2 4 2 8 2 4" xfId="24080"/>
    <cellStyle name="Normal 3 2 4 2 8 2 5" xfId="24081"/>
    <cellStyle name="Normal 3 2 4 2 8 2 6" xfId="24082"/>
    <cellStyle name="Normal 3 2 4 2 8 2 7" xfId="24083"/>
    <cellStyle name="Normal 3 2 4 2 8 2 8" xfId="24084"/>
    <cellStyle name="Normal 3 2 4 2 8 2 9" xfId="24085"/>
    <cellStyle name="Normal 3 2 4 2 8 3" xfId="24086"/>
    <cellStyle name="Normal 3 2 4 2 8 3 10" xfId="24087"/>
    <cellStyle name="Normal 3 2 4 2 8 3 11" xfId="24088"/>
    <cellStyle name="Normal 3 2 4 2 8 3 12" xfId="24089"/>
    <cellStyle name="Normal 3 2 4 2 8 3 2" xfId="24090"/>
    <cellStyle name="Normal 3 2 4 2 8 3 3" xfId="24091"/>
    <cellStyle name="Normal 3 2 4 2 8 3 4" xfId="24092"/>
    <cellStyle name="Normal 3 2 4 2 8 3 5" xfId="24093"/>
    <cellStyle name="Normal 3 2 4 2 8 3 6" xfId="24094"/>
    <cellStyle name="Normal 3 2 4 2 8 3 7" xfId="24095"/>
    <cellStyle name="Normal 3 2 4 2 8 3 8" xfId="24096"/>
    <cellStyle name="Normal 3 2 4 2 8 3 9" xfId="24097"/>
    <cellStyle name="Normal 3 2 4 2 8 4" xfId="24098"/>
    <cellStyle name="Normal 3 2 4 2 8 5" xfId="24099"/>
    <cellStyle name="Normal 3 2 4 2 8 6" xfId="24100"/>
    <cellStyle name="Normal 3 2 4 2 8 7" xfId="24101"/>
    <cellStyle name="Normal 3 2 4 2 8 8" xfId="24102"/>
    <cellStyle name="Normal 3 2 4 2 8 9" xfId="24103"/>
    <cellStyle name="Normal 3 2 4 2 9" xfId="24104"/>
    <cellStyle name="Normal 3 2 4 2 9 10" xfId="24105"/>
    <cellStyle name="Normal 3 2 4 2 9 11" xfId="24106"/>
    <cellStyle name="Normal 3 2 4 2 9 12" xfId="24107"/>
    <cellStyle name="Normal 3 2 4 2 9 13" xfId="24108"/>
    <cellStyle name="Normal 3 2 4 2 9 14" xfId="24109"/>
    <cellStyle name="Normal 3 2 4 2 9 2" xfId="24110"/>
    <cellStyle name="Normal 3 2 4 2 9 2 10" xfId="24111"/>
    <cellStyle name="Normal 3 2 4 2 9 2 11" xfId="24112"/>
    <cellStyle name="Normal 3 2 4 2 9 2 12" xfId="24113"/>
    <cellStyle name="Normal 3 2 4 2 9 2 13" xfId="24114"/>
    <cellStyle name="Normal 3 2 4 2 9 2 2" xfId="24115"/>
    <cellStyle name="Normal 3 2 4 2 9 2 2 10" xfId="24116"/>
    <cellStyle name="Normal 3 2 4 2 9 2 2 11" xfId="24117"/>
    <cellStyle name="Normal 3 2 4 2 9 2 2 12" xfId="24118"/>
    <cellStyle name="Normal 3 2 4 2 9 2 2 2" xfId="24119"/>
    <cellStyle name="Normal 3 2 4 2 9 2 2 3" xfId="24120"/>
    <cellStyle name="Normal 3 2 4 2 9 2 2 4" xfId="24121"/>
    <cellStyle name="Normal 3 2 4 2 9 2 2 5" xfId="24122"/>
    <cellStyle name="Normal 3 2 4 2 9 2 2 6" xfId="24123"/>
    <cellStyle name="Normal 3 2 4 2 9 2 2 7" xfId="24124"/>
    <cellStyle name="Normal 3 2 4 2 9 2 2 8" xfId="24125"/>
    <cellStyle name="Normal 3 2 4 2 9 2 2 9" xfId="24126"/>
    <cellStyle name="Normal 3 2 4 2 9 2 3" xfId="24127"/>
    <cellStyle name="Normal 3 2 4 2 9 2 4" xfId="24128"/>
    <cellStyle name="Normal 3 2 4 2 9 2 5" xfId="24129"/>
    <cellStyle name="Normal 3 2 4 2 9 2 6" xfId="24130"/>
    <cellStyle name="Normal 3 2 4 2 9 2 7" xfId="24131"/>
    <cellStyle name="Normal 3 2 4 2 9 2 8" xfId="24132"/>
    <cellStyle name="Normal 3 2 4 2 9 2 9" xfId="24133"/>
    <cellStyle name="Normal 3 2 4 2 9 3" xfId="24134"/>
    <cellStyle name="Normal 3 2 4 2 9 3 10" xfId="24135"/>
    <cellStyle name="Normal 3 2 4 2 9 3 11" xfId="24136"/>
    <cellStyle name="Normal 3 2 4 2 9 3 12" xfId="24137"/>
    <cellStyle name="Normal 3 2 4 2 9 3 2" xfId="24138"/>
    <cellStyle name="Normal 3 2 4 2 9 3 3" xfId="24139"/>
    <cellStyle name="Normal 3 2 4 2 9 3 4" xfId="24140"/>
    <cellStyle name="Normal 3 2 4 2 9 3 5" xfId="24141"/>
    <cellStyle name="Normal 3 2 4 2 9 3 6" xfId="24142"/>
    <cellStyle name="Normal 3 2 4 2 9 3 7" xfId="24143"/>
    <cellStyle name="Normal 3 2 4 2 9 3 8" xfId="24144"/>
    <cellStyle name="Normal 3 2 4 2 9 3 9" xfId="24145"/>
    <cellStyle name="Normal 3 2 4 2 9 4" xfId="24146"/>
    <cellStyle name="Normal 3 2 4 2 9 5" xfId="24147"/>
    <cellStyle name="Normal 3 2 4 2 9 6" xfId="24148"/>
    <cellStyle name="Normal 3 2 4 2 9 7" xfId="24149"/>
    <cellStyle name="Normal 3 2 4 2 9 8" xfId="24150"/>
    <cellStyle name="Normal 3 2 4 2 9 9" xfId="24151"/>
    <cellStyle name="Normal 3 2 4 20" xfId="24152"/>
    <cellStyle name="Normal 3 2 4 21" xfId="24153"/>
    <cellStyle name="Normal 3 2 4 22" xfId="24154"/>
    <cellStyle name="Normal 3 2 4 23" xfId="24155"/>
    <cellStyle name="Normal 3 2 4 24" xfId="24156"/>
    <cellStyle name="Normal 3 2 4 25" xfId="24157"/>
    <cellStyle name="Normal 3 2 4 26" xfId="24158"/>
    <cellStyle name="Normal 3 2 4 27" xfId="24159"/>
    <cellStyle name="Normal 3 2 4 3" xfId="24160"/>
    <cellStyle name="Normal 3 2 4 3 10" xfId="24161"/>
    <cellStyle name="Normal 3 2 4 3 10 10" xfId="24162"/>
    <cellStyle name="Normal 3 2 4 3 10 11" xfId="24163"/>
    <cellStyle name="Normal 3 2 4 3 10 12" xfId="24164"/>
    <cellStyle name="Normal 3 2 4 3 10 13" xfId="24165"/>
    <cellStyle name="Normal 3 2 4 3 10 2" xfId="24166"/>
    <cellStyle name="Normal 3 2 4 3 10 2 10" xfId="24167"/>
    <cellStyle name="Normal 3 2 4 3 10 2 11" xfId="24168"/>
    <cellStyle name="Normal 3 2 4 3 10 2 12" xfId="24169"/>
    <cellStyle name="Normal 3 2 4 3 10 2 2" xfId="24170"/>
    <cellStyle name="Normal 3 2 4 3 10 2 3" xfId="24171"/>
    <cellStyle name="Normal 3 2 4 3 10 2 4" xfId="24172"/>
    <cellStyle name="Normal 3 2 4 3 10 2 5" xfId="24173"/>
    <cellStyle name="Normal 3 2 4 3 10 2 6" xfId="24174"/>
    <cellStyle name="Normal 3 2 4 3 10 2 7" xfId="24175"/>
    <cellStyle name="Normal 3 2 4 3 10 2 8" xfId="24176"/>
    <cellStyle name="Normal 3 2 4 3 10 2 9" xfId="24177"/>
    <cellStyle name="Normal 3 2 4 3 10 3" xfId="24178"/>
    <cellStyle name="Normal 3 2 4 3 10 4" xfId="24179"/>
    <cellStyle name="Normal 3 2 4 3 10 5" xfId="24180"/>
    <cellStyle name="Normal 3 2 4 3 10 6" xfId="24181"/>
    <cellStyle name="Normal 3 2 4 3 10 7" xfId="24182"/>
    <cellStyle name="Normal 3 2 4 3 10 8" xfId="24183"/>
    <cellStyle name="Normal 3 2 4 3 10 9" xfId="24184"/>
    <cellStyle name="Normal 3 2 4 3 11" xfId="24185"/>
    <cellStyle name="Normal 3 2 4 3 11 10" xfId="24186"/>
    <cellStyle name="Normal 3 2 4 3 11 11" xfId="24187"/>
    <cellStyle name="Normal 3 2 4 3 11 12" xfId="24188"/>
    <cellStyle name="Normal 3 2 4 3 11 13" xfId="24189"/>
    <cellStyle name="Normal 3 2 4 3 11 2" xfId="24190"/>
    <cellStyle name="Normal 3 2 4 3 11 2 10" xfId="24191"/>
    <cellStyle name="Normal 3 2 4 3 11 2 11" xfId="24192"/>
    <cellStyle name="Normal 3 2 4 3 11 2 12" xfId="24193"/>
    <cellStyle name="Normal 3 2 4 3 11 2 2" xfId="24194"/>
    <cellStyle name="Normal 3 2 4 3 11 2 3" xfId="24195"/>
    <cellStyle name="Normal 3 2 4 3 11 2 4" xfId="24196"/>
    <cellStyle name="Normal 3 2 4 3 11 2 5" xfId="24197"/>
    <cellStyle name="Normal 3 2 4 3 11 2 6" xfId="24198"/>
    <cellStyle name="Normal 3 2 4 3 11 2 7" xfId="24199"/>
    <cellStyle name="Normal 3 2 4 3 11 2 8" xfId="24200"/>
    <cellStyle name="Normal 3 2 4 3 11 2 9" xfId="24201"/>
    <cellStyle name="Normal 3 2 4 3 11 3" xfId="24202"/>
    <cellStyle name="Normal 3 2 4 3 11 4" xfId="24203"/>
    <cellStyle name="Normal 3 2 4 3 11 5" xfId="24204"/>
    <cellStyle name="Normal 3 2 4 3 11 6" xfId="24205"/>
    <cellStyle name="Normal 3 2 4 3 11 7" xfId="24206"/>
    <cellStyle name="Normal 3 2 4 3 11 8" xfId="24207"/>
    <cellStyle name="Normal 3 2 4 3 11 9" xfId="24208"/>
    <cellStyle name="Normal 3 2 4 3 12" xfId="24209"/>
    <cellStyle name="Normal 3 2 4 3 12 10" xfId="24210"/>
    <cellStyle name="Normal 3 2 4 3 12 11" xfId="24211"/>
    <cellStyle name="Normal 3 2 4 3 12 12" xfId="24212"/>
    <cellStyle name="Normal 3 2 4 3 12 2" xfId="24213"/>
    <cellStyle name="Normal 3 2 4 3 12 3" xfId="24214"/>
    <cellStyle name="Normal 3 2 4 3 12 4" xfId="24215"/>
    <cellStyle name="Normal 3 2 4 3 12 5" xfId="24216"/>
    <cellStyle name="Normal 3 2 4 3 12 6" xfId="24217"/>
    <cellStyle name="Normal 3 2 4 3 12 7" xfId="24218"/>
    <cellStyle name="Normal 3 2 4 3 12 8" xfId="24219"/>
    <cellStyle name="Normal 3 2 4 3 12 9" xfId="24220"/>
    <cellStyle name="Normal 3 2 4 3 13" xfId="24221"/>
    <cellStyle name="Normal 3 2 4 3 14" xfId="24222"/>
    <cellStyle name="Normal 3 2 4 3 15" xfId="24223"/>
    <cellStyle name="Normal 3 2 4 3 16" xfId="24224"/>
    <cellStyle name="Normal 3 2 4 3 17" xfId="24225"/>
    <cellStyle name="Normal 3 2 4 3 18" xfId="24226"/>
    <cellStyle name="Normal 3 2 4 3 19" xfId="24227"/>
    <cellStyle name="Normal 3 2 4 3 2" xfId="24228"/>
    <cellStyle name="Normal 3 2 4 3 2 10" xfId="24229"/>
    <cellStyle name="Normal 3 2 4 3 2 11" xfId="24230"/>
    <cellStyle name="Normal 3 2 4 3 2 12" xfId="24231"/>
    <cellStyle name="Normal 3 2 4 3 2 13" xfId="24232"/>
    <cellStyle name="Normal 3 2 4 3 2 14" xfId="24233"/>
    <cellStyle name="Normal 3 2 4 3 2 15" xfId="24234"/>
    <cellStyle name="Normal 3 2 4 3 2 16" xfId="24235"/>
    <cellStyle name="Normal 3 2 4 3 2 17" xfId="24236"/>
    <cellStyle name="Normal 3 2 4 3 2 2" xfId="24237"/>
    <cellStyle name="Normal 3 2 4 3 2 2 10" xfId="24238"/>
    <cellStyle name="Normal 3 2 4 3 2 2 11" xfId="24239"/>
    <cellStyle name="Normal 3 2 4 3 2 2 12" xfId="24240"/>
    <cellStyle name="Normal 3 2 4 3 2 2 13" xfId="24241"/>
    <cellStyle name="Normal 3 2 4 3 2 2 14" xfId="24242"/>
    <cellStyle name="Normal 3 2 4 3 2 2 2" xfId="24243"/>
    <cellStyle name="Normal 3 2 4 3 2 2 2 10" xfId="24244"/>
    <cellStyle name="Normal 3 2 4 3 2 2 2 11" xfId="24245"/>
    <cellStyle name="Normal 3 2 4 3 2 2 2 12" xfId="24246"/>
    <cellStyle name="Normal 3 2 4 3 2 2 2 13" xfId="24247"/>
    <cellStyle name="Normal 3 2 4 3 2 2 2 2" xfId="24248"/>
    <cellStyle name="Normal 3 2 4 3 2 2 2 2 10" xfId="24249"/>
    <cellStyle name="Normal 3 2 4 3 2 2 2 2 11" xfId="24250"/>
    <cellStyle name="Normal 3 2 4 3 2 2 2 2 12" xfId="24251"/>
    <cellStyle name="Normal 3 2 4 3 2 2 2 2 2" xfId="24252"/>
    <cellStyle name="Normal 3 2 4 3 2 2 2 2 3" xfId="24253"/>
    <cellStyle name="Normal 3 2 4 3 2 2 2 2 4" xfId="24254"/>
    <cellStyle name="Normal 3 2 4 3 2 2 2 2 5" xfId="24255"/>
    <cellStyle name="Normal 3 2 4 3 2 2 2 2 6" xfId="24256"/>
    <cellStyle name="Normal 3 2 4 3 2 2 2 2 7" xfId="24257"/>
    <cellStyle name="Normal 3 2 4 3 2 2 2 2 8" xfId="24258"/>
    <cellStyle name="Normal 3 2 4 3 2 2 2 2 9" xfId="24259"/>
    <cellStyle name="Normal 3 2 4 3 2 2 2 3" xfId="24260"/>
    <cellStyle name="Normal 3 2 4 3 2 2 2 4" xfId="24261"/>
    <cellStyle name="Normal 3 2 4 3 2 2 2 5" xfId="24262"/>
    <cellStyle name="Normal 3 2 4 3 2 2 2 6" xfId="24263"/>
    <cellStyle name="Normal 3 2 4 3 2 2 2 7" xfId="24264"/>
    <cellStyle name="Normal 3 2 4 3 2 2 2 8" xfId="24265"/>
    <cellStyle name="Normal 3 2 4 3 2 2 2 9" xfId="24266"/>
    <cellStyle name="Normal 3 2 4 3 2 2 3" xfId="24267"/>
    <cellStyle name="Normal 3 2 4 3 2 2 3 10" xfId="24268"/>
    <cellStyle name="Normal 3 2 4 3 2 2 3 11" xfId="24269"/>
    <cellStyle name="Normal 3 2 4 3 2 2 3 12" xfId="24270"/>
    <cellStyle name="Normal 3 2 4 3 2 2 3 2" xfId="24271"/>
    <cellStyle name="Normal 3 2 4 3 2 2 3 3" xfId="24272"/>
    <cellStyle name="Normal 3 2 4 3 2 2 3 4" xfId="24273"/>
    <cellStyle name="Normal 3 2 4 3 2 2 3 5" xfId="24274"/>
    <cellStyle name="Normal 3 2 4 3 2 2 3 6" xfId="24275"/>
    <cellStyle name="Normal 3 2 4 3 2 2 3 7" xfId="24276"/>
    <cellStyle name="Normal 3 2 4 3 2 2 3 8" xfId="24277"/>
    <cellStyle name="Normal 3 2 4 3 2 2 3 9" xfId="24278"/>
    <cellStyle name="Normal 3 2 4 3 2 2 4" xfId="24279"/>
    <cellStyle name="Normal 3 2 4 3 2 2 5" xfId="24280"/>
    <cellStyle name="Normal 3 2 4 3 2 2 6" xfId="24281"/>
    <cellStyle name="Normal 3 2 4 3 2 2 7" xfId="24282"/>
    <cellStyle name="Normal 3 2 4 3 2 2 8" xfId="24283"/>
    <cellStyle name="Normal 3 2 4 3 2 2 9" xfId="24284"/>
    <cellStyle name="Normal 3 2 4 3 2 3" xfId="24285"/>
    <cellStyle name="Normal 3 2 4 3 2 3 10" xfId="24286"/>
    <cellStyle name="Normal 3 2 4 3 2 3 11" xfId="24287"/>
    <cellStyle name="Normal 3 2 4 3 2 3 12" xfId="24288"/>
    <cellStyle name="Normal 3 2 4 3 2 3 13" xfId="24289"/>
    <cellStyle name="Normal 3 2 4 3 2 3 14" xfId="24290"/>
    <cellStyle name="Normal 3 2 4 3 2 3 2" xfId="24291"/>
    <cellStyle name="Normal 3 2 4 3 2 3 2 10" xfId="24292"/>
    <cellStyle name="Normal 3 2 4 3 2 3 2 11" xfId="24293"/>
    <cellStyle name="Normal 3 2 4 3 2 3 2 12" xfId="24294"/>
    <cellStyle name="Normal 3 2 4 3 2 3 2 13" xfId="24295"/>
    <cellStyle name="Normal 3 2 4 3 2 3 2 2" xfId="24296"/>
    <cellStyle name="Normal 3 2 4 3 2 3 2 2 10" xfId="24297"/>
    <cellStyle name="Normal 3 2 4 3 2 3 2 2 11" xfId="24298"/>
    <cellStyle name="Normal 3 2 4 3 2 3 2 2 12" xfId="24299"/>
    <cellStyle name="Normal 3 2 4 3 2 3 2 2 2" xfId="24300"/>
    <cellStyle name="Normal 3 2 4 3 2 3 2 2 3" xfId="24301"/>
    <cellStyle name="Normal 3 2 4 3 2 3 2 2 4" xfId="24302"/>
    <cellStyle name="Normal 3 2 4 3 2 3 2 2 5" xfId="24303"/>
    <cellStyle name="Normal 3 2 4 3 2 3 2 2 6" xfId="24304"/>
    <cellStyle name="Normal 3 2 4 3 2 3 2 2 7" xfId="24305"/>
    <cellStyle name="Normal 3 2 4 3 2 3 2 2 8" xfId="24306"/>
    <cellStyle name="Normal 3 2 4 3 2 3 2 2 9" xfId="24307"/>
    <cellStyle name="Normal 3 2 4 3 2 3 2 3" xfId="24308"/>
    <cellStyle name="Normal 3 2 4 3 2 3 2 4" xfId="24309"/>
    <cellStyle name="Normal 3 2 4 3 2 3 2 5" xfId="24310"/>
    <cellStyle name="Normal 3 2 4 3 2 3 2 6" xfId="24311"/>
    <cellStyle name="Normal 3 2 4 3 2 3 2 7" xfId="24312"/>
    <cellStyle name="Normal 3 2 4 3 2 3 2 8" xfId="24313"/>
    <cellStyle name="Normal 3 2 4 3 2 3 2 9" xfId="24314"/>
    <cellStyle name="Normal 3 2 4 3 2 3 3" xfId="24315"/>
    <cellStyle name="Normal 3 2 4 3 2 3 3 10" xfId="24316"/>
    <cellStyle name="Normal 3 2 4 3 2 3 3 11" xfId="24317"/>
    <cellStyle name="Normal 3 2 4 3 2 3 3 12" xfId="24318"/>
    <cellStyle name="Normal 3 2 4 3 2 3 3 2" xfId="24319"/>
    <cellStyle name="Normal 3 2 4 3 2 3 3 3" xfId="24320"/>
    <cellStyle name="Normal 3 2 4 3 2 3 3 4" xfId="24321"/>
    <cellStyle name="Normal 3 2 4 3 2 3 3 5" xfId="24322"/>
    <cellStyle name="Normal 3 2 4 3 2 3 3 6" xfId="24323"/>
    <cellStyle name="Normal 3 2 4 3 2 3 3 7" xfId="24324"/>
    <cellStyle name="Normal 3 2 4 3 2 3 3 8" xfId="24325"/>
    <cellStyle name="Normal 3 2 4 3 2 3 3 9" xfId="24326"/>
    <cellStyle name="Normal 3 2 4 3 2 3 4" xfId="24327"/>
    <cellStyle name="Normal 3 2 4 3 2 3 5" xfId="24328"/>
    <cellStyle name="Normal 3 2 4 3 2 3 6" xfId="24329"/>
    <cellStyle name="Normal 3 2 4 3 2 3 7" xfId="24330"/>
    <cellStyle name="Normal 3 2 4 3 2 3 8" xfId="24331"/>
    <cellStyle name="Normal 3 2 4 3 2 3 9" xfId="24332"/>
    <cellStyle name="Normal 3 2 4 3 2 4" xfId="24333"/>
    <cellStyle name="Normal 3 2 4 3 2 4 10" xfId="24334"/>
    <cellStyle name="Normal 3 2 4 3 2 4 11" xfId="24335"/>
    <cellStyle name="Normal 3 2 4 3 2 4 12" xfId="24336"/>
    <cellStyle name="Normal 3 2 4 3 2 4 13" xfId="24337"/>
    <cellStyle name="Normal 3 2 4 3 2 4 2" xfId="24338"/>
    <cellStyle name="Normal 3 2 4 3 2 4 2 10" xfId="24339"/>
    <cellStyle name="Normal 3 2 4 3 2 4 2 11" xfId="24340"/>
    <cellStyle name="Normal 3 2 4 3 2 4 2 12" xfId="24341"/>
    <cellStyle name="Normal 3 2 4 3 2 4 2 2" xfId="24342"/>
    <cellStyle name="Normal 3 2 4 3 2 4 2 3" xfId="24343"/>
    <cellStyle name="Normal 3 2 4 3 2 4 2 4" xfId="24344"/>
    <cellStyle name="Normal 3 2 4 3 2 4 2 5" xfId="24345"/>
    <cellStyle name="Normal 3 2 4 3 2 4 2 6" xfId="24346"/>
    <cellStyle name="Normal 3 2 4 3 2 4 2 7" xfId="24347"/>
    <cellStyle name="Normal 3 2 4 3 2 4 2 8" xfId="24348"/>
    <cellStyle name="Normal 3 2 4 3 2 4 2 9" xfId="24349"/>
    <cellStyle name="Normal 3 2 4 3 2 4 3" xfId="24350"/>
    <cellStyle name="Normal 3 2 4 3 2 4 4" xfId="24351"/>
    <cellStyle name="Normal 3 2 4 3 2 4 5" xfId="24352"/>
    <cellStyle name="Normal 3 2 4 3 2 4 6" xfId="24353"/>
    <cellStyle name="Normal 3 2 4 3 2 4 7" xfId="24354"/>
    <cellStyle name="Normal 3 2 4 3 2 4 8" xfId="24355"/>
    <cellStyle name="Normal 3 2 4 3 2 4 9" xfId="24356"/>
    <cellStyle name="Normal 3 2 4 3 2 5" xfId="24357"/>
    <cellStyle name="Normal 3 2 4 3 2 5 10" xfId="24358"/>
    <cellStyle name="Normal 3 2 4 3 2 5 11" xfId="24359"/>
    <cellStyle name="Normal 3 2 4 3 2 5 12" xfId="24360"/>
    <cellStyle name="Normal 3 2 4 3 2 5 13" xfId="24361"/>
    <cellStyle name="Normal 3 2 4 3 2 5 2" xfId="24362"/>
    <cellStyle name="Normal 3 2 4 3 2 5 2 10" xfId="24363"/>
    <cellStyle name="Normal 3 2 4 3 2 5 2 11" xfId="24364"/>
    <cellStyle name="Normal 3 2 4 3 2 5 2 12" xfId="24365"/>
    <cellStyle name="Normal 3 2 4 3 2 5 2 2" xfId="24366"/>
    <cellStyle name="Normal 3 2 4 3 2 5 2 3" xfId="24367"/>
    <cellStyle name="Normal 3 2 4 3 2 5 2 4" xfId="24368"/>
    <cellStyle name="Normal 3 2 4 3 2 5 2 5" xfId="24369"/>
    <cellStyle name="Normal 3 2 4 3 2 5 2 6" xfId="24370"/>
    <cellStyle name="Normal 3 2 4 3 2 5 2 7" xfId="24371"/>
    <cellStyle name="Normal 3 2 4 3 2 5 2 8" xfId="24372"/>
    <cellStyle name="Normal 3 2 4 3 2 5 2 9" xfId="24373"/>
    <cellStyle name="Normal 3 2 4 3 2 5 3" xfId="24374"/>
    <cellStyle name="Normal 3 2 4 3 2 5 4" xfId="24375"/>
    <cellStyle name="Normal 3 2 4 3 2 5 5" xfId="24376"/>
    <cellStyle name="Normal 3 2 4 3 2 5 6" xfId="24377"/>
    <cellStyle name="Normal 3 2 4 3 2 5 7" xfId="24378"/>
    <cellStyle name="Normal 3 2 4 3 2 5 8" xfId="24379"/>
    <cellStyle name="Normal 3 2 4 3 2 5 9" xfId="24380"/>
    <cellStyle name="Normal 3 2 4 3 2 6" xfId="24381"/>
    <cellStyle name="Normal 3 2 4 3 2 6 10" xfId="24382"/>
    <cellStyle name="Normal 3 2 4 3 2 6 11" xfId="24383"/>
    <cellStyle name="Normal 3 2 4 3 2 6 12" xfId="24384"/>
    <cellStyle name="Normal 3 2 4 3 2 6 2" xfId="24385"/>
    <cellStyle name="Normal 3 2 4 3 2 6 3" xfId="24386"/>
    <cellStyle name="Normal 3 2 4 3 2 6 4" xfId="24387"/>
    <cellStyle name="Normal 3 2 4 3 2 6 5" xfId="24388"/>
    <cellStyle name="Normal 3 2 4 3 2 6 6" xfId="24389"/>
    <cellStyle name="Normal 3 2 4 3 2 6 7" xfId="24390"/>
    <cellStyle name="Normal 3 2 4 3 2 6 8" xfId="24391"/>
    <cellStyle name="Normal 3 2 4 3 2 6 9" xfId="24392"/>
    <cellStyle name="Normal 3 2 4 3 2 7" xfId="24393"/>
    <cellStyle name="Normal 3 2 4 3 2 8" xfId="24394"/>
    <cellStyle name="Normal 3 2 4 3 2 9" xfId="24395"/>
    <cellStyle name="Normal 3 2 4 3 20" xfId="24396"/>
    <cellStyle name="Normal 3 2 4 3 21" xfId="24397"/>
    <cellStyle name="Normal 3 2 4 3 22" xfId="24398"/>
    <cellStyle name="Normal 3 2 4 3 23" xfId="24399"/>
    <cellStyle name="Normal 3 2 4 3 24" xfId="24400"/>
    <cellStyle name="Normal 3 2 4 3 3" xfId="24401"/>
    <cellStyle name="Normal 3 2 4 3 3 10" xfId="24402"/>
    <cellStyle name="Normal 3 2 4 3 3 11" xfId="24403"/>
    <cellStyle name="Normal 3 2 4 3 3 12" xfId="24404"/>
    <cellStyle name="Normal 3 2 4 3 3 13" xfId="24405"/>
    <cellStyle name="Normal 3 2 4 3 3 14" xfId="24406"/>
    <cellStyle name="Normal 3 2 4 3 3 2" xfId="24407"/>
    <cellStyle name="Normal 3 2 4 3 3 2 10" xfId="24408"/>
    <cellStyle name="Normal 3 2 4 3 3 2 11" xfId="24409"/>
    <cellStyle name="Normal 3 2 4 3 3 2 12" xfId="24410"/>
    <cellStyle name="Normal 3 2 4 3 3 2 13" xfId="24411"/>
    <cellStyle name="Normal 3 2 4 3 3 2 2" xfId="24412"/>
    <cellStyle name="Normal 3 2 4 3 3 2 2 10" xfId="24413"/>
    <cellStyle name="Normal 3 2 4 3 3 2 2 11" xfId="24414"/>
    <cellStyle name="Normal 3 2 4 3 3 2 2 12" xfId="24415"/>
    <cellStyle name="Normal 3 2 4 3 3 2 2 2" xfId="24416"/>
    <cellStyle name="Normal 3 2 4 3 3 2 2 3" xfId="24417"/>
    <cellStyle name="Normal 3 2 4 3 3 2 2 4" xfId="24418"/>
    <cellStyle name="Normal 3 2 4 3 3 2 2 5" xfId="24419"/>
    <cellStyle name="Normal 3 2 4 3 3 2 2 6" xfId="24420"/>
    <cellStyle name="Normal 3 2 4 3 3 2 2 7" xfId="24421"/>
    <cellStyle name="Normal 3 2 4 3 3 2 2 8" xfId="24422"/>
    <cellStyle name="Normal 3 2 4 3 3 2 2 9" xfId="24423"/>
    <cellStyle name="Normal 3 2 4 3 3 2 3" xfId="24424"/>
    <cellStyle name="Normal 3 2 4 3 3 2 4" xfId="24425"/>
    <cellStyle name="Normal 3 2 4 3 3 2 5" xfId="24426"/>
    <cellStyle name="Normal 3 2 4 3 3 2 6" xfId="24427"/>
    <cellStyle name="Normal 3 2 4 3 3 2 7" xfId="24428"/>
    <cellStyle name="Normal 3 2 4 3 3 2 8" xfId="24429"/>
    <cellStyle name="Normal 3 2 4 3 3 2 9" xfId="24430"/>
    <cellStyle name="Normal 3 2 4 3 3 3" xfId="24431"/>
    <cellStyle name="Normal 3 2 4 3 3 3 10" xfId="24432"/>
    <cellStyle name="Normal 3 2 4 3 3 3 11" xfId="24433"/>
    <cellStyle name="Normal 3 2 4 3 3 3 12" xfId="24434"/>
    <cellStyle name="Normal 3 2 4 3 3 3 2" xfId="24435"/>
    <cellStyle name="Normal 3 2 4 3 3 3 3" xfId="24436"/>
    <cellStyle name="Normal 3 2 4 3 3 3 4" xfId="24437"/>
    <cellStyle name="Normal 3 2 4 3 3 3 5" xfId="24438"/>
    <cellStyle name="Normal 3 2 4 3 3 3 6" xfId="24439"/>
    <cellStyle name="Normal 3 2 4 3 3 3 7" xfId="24440"/>
    <cellStyle name="Normal 3 2 4 3 3 3 8" xfId="24441"/>
    <cellStyle name="Normal 3 2 4 3 3 3 9" xfId="24442"/>
    <cellStyle name="Normal 3 2 4 3 3 4" xfId="24443"/>
    <cellStyle name="Normal 3 2 4 3 3 5" xfId="24444"/>
    <cellStyle name="Normal 3 2 4 3 3 6" xfId="24445"/>
    <cellStyle name="Normal 3 2 4 3 3 7" xfId="24446"/>
    <cellStyle name="Normal 3 2 4 3 3 8" xfId="24447"/>
    <cellStyle name="Normal 3 2 4 3 3 9" xfId="24448"/>
    <cellStyle name="Normal 3 2 4 3 4" xfId="24449"/>
    <cellStyle name="Normal 3 2 4 3 4 10" xfId="24450"/>
    <cellStyle name="Normal 3 2 4 3 4 11" xfId="24451"/>
    <cellStyle name="Normal 3 2 4 3 4 12" xfId="24452"/>
    <cellStyle name="Normal 3 2 4 3 4 13" xfId="24453"/>
    <cellStyle name="Normal 3 2 4 3 4 14" xfId="24454"/>
    <cellStyle name="Normal 3 2 4 3 4 2" xfId="24455"/>
    <cellStyle name="Normal 3 2 4 3 4 2 10" xfId="24456"/>
    <cellStyle name="Normal 3 2 4 3 4 2 11" xfId="24457"/>
    <cellStyle name="Normal 3 2 4 3 4 2 12" xfId="24458"/>
    <cellStyle name="Normal 3 2 4 3 4 2 13" xfId="24459"/>
    <cellStyle name="Normal 3 2 4 3 4 2 2" xfId="24460"/>
    <cellStyle name="Normal 3 2 4 3 4 2 2 10" xfId="24461"/>
    <cellStyle name="Normal 3 2 4 3 4 2 2 11" xfId="24462"/>
    <cellStyle name="Normal 3 2 4 3 4 2 2 12" xfId="24463"/>
    <cellStyle name="Normal 3 2 4 3 4 2 2 2" xfId="24464"/>
    <cellStyle name="Normal 3 2 4 3 4 2 2 3" xfId="24465"/>
    <cellStyle name="Normal 3 2 4 3 4 2 2 4" xfId="24466"/>
    <cellStyle name="Normal 3 2 4 3 4 2 2 5" xfId="24467"/>
    <cellStyle name="Normal 3 2 4 3 4 2 2 6" xfId="24468"/>
    <cellStyle name="Normal 3 2 4 3 4 2 2 7" xfId="24469"/>
    <cellStyle name="Normal 3 2 4 3 4 2 2 8" xfId="24470"/>
    <cellStyle name="Normal 3 2 4 3 4 2 2 9" xfId="24471"/>
    <cellStyle name="Normal 3 2 4 3 4 2 3" xfId="24472"/>
    <cellStyle name="Normal 3 2 4 3 4 2 4" xfId="24473"/>
    <cellStyle name="Normal 3 2 4 3 4 2 5" xfId="24474"/>
    <cellStyle name="Normal 3 2 4 3 4 2 6" xfId="24475"/>
    <cellStyle name="Normal 3 2 4 3 4 2 7" xfId="24476"/>
    <cellStyle name="Normal 3 2 4 3 4 2 8" xfId="24477"/>
    <cellStyle name="Normal 3 2 4 3 4 2 9" xfId="24478"/>
    <cellStyle name="Normal 3 2 4 3 4 3" xfId="24479"/>
    <cellStyle name="Normal 3 2 4 3 4 3 10" xfId="24480"/>
    <cellStyle name="Normal 3 2 4 3 4 3 11" xfId="24481"/>
    <cellStyle name="Normal 3 2 4 3 4 3 12" xfId="24482"/>
    <cellStyle name="Normal 3 2 4 3 4 3 2" xfId="24483"/>
    <cellStyle name="Normal 3 2 4 3 4 3 3" xfId="24484"/>
    <cellStyle name="Normal 3 2 4 3 4 3 4" xfId="24485"/>
    <cellStyle name="Normal 3 2 4 3 4 3 5" xfId="24486"/>
    <cellStyle name="Normal 3 2 4 3 4 3 6" xfId="24487"/>
    <cellStyle name="Normal 3 2 4 3 4 3 7" xfId="24488"/>
    <cellStyle name="Normal 3 2 4 3 4 3 8" xfId="24489"/>
    <cellStyle name="Normal 3 2 4 3 4 3 9" xfId="24490"/>
    <cellStyle name="Normal 3 2 4 3 4 4" xfId="24491"/>
    <cellStyle name="Normal 3 2 4 3 4 5" xfId="24492"/>
    <cellStyle name="Normal 3 2 4 3 4 6" xfId="24493"/>
    <cellStyle name="Normal 3 2 4 3 4 7" xfId="24494"/>
    <cellStyle name="Normal 3 2 4 3 4 8" xfId="24495"/>
    <cellStyle name="Normal 3 2 4 3 4 9" xfId="24496"/>
    <cellStyle name="Normal 3 2 4 3 5" xfId="24497"/>
    <cellStyle name="Normal 3 2 4 3 5 10" xfId="24498"/>
    <cellStyle name="Normal 3 2 4 3 5 11" xfId="24499"/>
    <cellStyle name="Normal 3 2 4 3 5 12" xfId="24500"/>
    <cellStyle name="Normal 3 2 4 3 5 13" xfId="24501"/>
    <cellStyle name="Normal 3 2 4 3 5 14" xfId="24502"/>
    <cellStyle name="Normal 3 2 4 3 5 2" xfId="24503"/>
    <cellStyle name="Normal 3 2 4 3 5 2 10" xfId="24504"/>
    <cellStyle name="Normal 3 2 4 3 5 2 11" xfId="24505"/>
    <cellStyle name="Normal 3 2 4 3 5 2 12" xfId="24506"/>
    <cellStyle name="Normal 3 2 4 3 5 2 13" xfId="24507"/>
    <cellStyle name="Normal 3 2 4 3 5 2 2" xfId="24508"/>
    <cellStyle name="Normal 3 2 4 3 5 2 2 10" xfId="24509"/>
    <cellStyle name="Normal 3 2 4 3 5 2 2 11" xfId="24510"/>
    <cellStyle name="Normal 3 2 4 3 5 2 2 12" xfId="24511"/>
    <cellStyle name="Normal 3 2 4 3 5 2 2 2" xfId="24512"/>
    <cellStyle name="Normal 3 2 4 3 5 2 2 3" xfId="24513"/>
    <cellStyle name="Normal 3 2 4 3 5 2 2 4" xfId="24514"/>
    <cellStyle name="Normal 3 2 4 3 5 2 2 5" xfId="24515"/>
    <cellStyle name="Normal 3 2 4 3 5 2 2 6" xfId="24516"/>
    <cellStyle name="Normal 3 2 4 3 5 2 2 7" xfId="24517"/>
    <cellStyle name="Normal 3 2 4 3 5 2 2 8" xfId="24518"/>
    <cellStyle name="Normal 3 2 4 3 5 2 2 9" xfId="24519"/>
    <cellStyle name="Normal 3 2 4 3 5 2 3" xfId="24520"/>
    <cellStyle name="Normal 3 2 4 3 5 2 4" xfId="24521"/>
    <cellStyle name="Normal 3 2 4 3 5 2 5" xfId="24522"/>
    <cellStyle name="Normal 3 2 4 3 5 2 6" xfId="24523"/>
    <cellStyle name="Normal 3 2 4 3 5 2 7" xfId="24524"/>
    <cellStyle name="Normal 3 2 4 3 5 2 8" xfId="24525"/>
    <cellStyle name="Normal 3 2 4 3 5 2 9" xfId="24526"/>
    <cellStyle name="Normal 3 2 4 3 5 3" xfId="24527"/>
    <cellStyle name="Normal 3 2 4 3 5 3 10" xfId="24528"/>
    <cellStyle name="Normal 3 2 4 3 5 3 11" xfId="24529"/>
    <cellStyle name="Normal 3 2 4 3 5 3 12" xfId="24530"/>
    <cellStyle name="Normal 3 2 4 3 5 3 2" xfId="24531"/>
    <cellStyle name="Normal 3 2 4 3 5 3 3" xfId="24532"/>
    <cellStyle name="Normal 3 2 4 3 5 3 4" xfId="24533"/>
    <cellStyle name="Normal 3 2 4 3 5 3 5" xfId="24534"/>
    <cellStyle name="Normal 3 2 4 3 5 3 6" xfId="24535"/>
    <cellStyle name="Normal 3 2 4 3 5 3 7" xfId="24536"/>
    <cellStyle name="Normal 3 2 4 3 5 3 8" xfId="24537"/>
    <cellStyle name="Normal 3 2 4 3 5 3 9" xfId="24538"/>
    <cellStyle name="Normal 3 2 4 3 5 4" xfId="24539"/>
    <cellStyle name="Normal 3 2 4 3 5 5" xfId="24540"/>
    <cellStyle name="Normal 3 2 4 3 5 6" xfId="24541"/>
    <cellStyle name="Normal 3 2 4 3 5 7" xfId="24542"/>
    <cellStyle name="Normal 3 2 4 3 5 8" xfId="24543"/>
    <cellStyle name="Normal 3 2 4 3 5 9" xfId="24544"/>
    <cellStyle name="Normal 3 2 4 3 6" xfId="24545"/>
    <cellStyle name="Normal 3 2 4 3 6 10" xfId="24546"/>
    <cellStyle name="Normal 3 2 4 3 6 11" xfId="24547"/>
    <cellStyle name="Normal 3 2 4 3 6 12" xfId="24548"/>
    <cellStyle name="Normal 3 2 4 3 6 13" xfId="24549"/>
    <cellStyle name="Normal 3 2 4 3 6 14" xfId="24550"/>
    <cellStyle name="Normal 3 2 4 3 6 2" xfId="24551"/>
    <cellStyle name="Normal 3 2 4 3 6 2 10" xfId="24552"/>
    <cellStyle name="Normal 3 2 4 3 6 2 11" xfId="24553"/>
    <cellStyle name="Normal 3 2 4 3 6 2 12" xfId="24554"/>
    <cellStyle name="Normal 3 2 4 3 6 2 13" xfId="24555"/>
    <cellStyle name="Normal 3 2 4 3 6 2 2" xfId="24556"/>
    <cellStyle name="Normal 3 2 4 3 6 2 2 10" xfId="24557"/>
    <cellStyle name="Normal 3 2 4 3 6 2 2 11" xfId="24558"/>
    <cellStyle name="Normal 3 2 4 3 6 2 2 12" xfId="24559"/>
    <cellStyle name="Normal 3 2 4 3 6 2 2 2" xfId="24560"/>
    <cellStyle name="Normal 3 2 4 3 6 2 2 3" xfId="24561"/>
    <cellStyle name="Normal 3 2 4 3 6 2 2 4" xfId="24562"/>
    <cellStyle name="Normal 3 2 4 3 6 2 2 5" xfId="24563"/>
    <cellStyle name="Normal 3 2 4 3 6 2 2 6" xfId="24564"/>
    <cellStyle name="Normal 3 2 4 3 6 2 2 7" xfId="24565"/>
    <cellStyle name="Normal 3 2 4 3 6 2 2 8" xfId="24566"/>
    <cellStyle name="Normal 3 2 4 3 6 2 2 9" xfId="24567"/>
    <cellStyle name="Normal 3 2 4 3 6 2 3" xfId="24568"/>
    <cellStyle name="Normal 3 2 4 3 6 2 4" xfId="24569"/>
    <cellStyle name="Normal 3 2 4 3 6 2 5" xfId="24570"/>
    <cellStyle name="Normal 3 2 4 3 6 2 6" xfId="24571"/>
    <cellStyle name="Normal 3 2 4 3 6 2 7" xfId="24572"/>
    <cellStyle name="Normal 3 2 4 3 6 2 8" xfId="24573"/>
    <cellStyle name="Normal 3 2 4 3 6 2 9" xfId="24574"/>
    <cellStyle name="Normal 3 2 4 3 6 3" xfId="24575"/>
    <cellStyle name="Normal 3 2 4 3 6 3 10" xfId="24576"/>
    <cellStyle name="Normal 3 2 4 3 6 3 11" xfId="24577"/>
    <cellStyle name="Normal 3 2 4 3 6 3 12" xfId="24578"/>
    <cellStyle name="Normal 3 2 4 3 6 3 2" xfId="24579"/>
    <cellStyle name="Normal 3 2 4 3 6 3 3" xfId="24580"/>
    <cellStyle name="Normal 3 2 4 3 6 3 4" xfId="24581"/>
    <cellStyle name="Normal 3 2 4 3 6 3 5" xfId="24582"/>
    <cellStyle name="Normal 3 2 4 3 6 3 6" xfId="24583"/>
    <cellStyle name="Normal 3 2 4 3 6 3 7" xfId="24584"/>
    <cellStyle name="Normal 3 2 4 3 6 3 8" xfId="24585"/>
    <cellStyle name="Normal 3 2 4 3 6 3 9" xfId="24586"/>
    <cellStyle name="Normal 3 2 4 3 6 4" xfId="24587"/>
    <cellStyle name="Normal 3 2 4 3 6 5" xfId="24588"/>
    <cellStyle name="Normal 3 2 4 3 6 6" xfId="24589"/>
    <cellStyle name="Normal 3 2 4 3 6 7" xfId="24590"/>
    <cellStyle name="Normal 3 2 4 3 6 8" xfId="24591"/>
    <cellStyle name="Normal 3 2 4 3 6 9" xfId="24592"/>
    <cellStyle name="Normal 3 2 4 3 7" xfId="24593"/>
    <cellStyle name="Normal 3 2 4 3 7 10" xfId="24594"/>
    <cellStyle name="Normal 3 2 4 3 7 11" xfId="24595"/>
    <cellStyle name="Normal 3 2 4 3 7 12" xfId="24596"/>
    <cellStyle name="Normal 3 2 4 3 7 13" xfId="24597"/>
    <cellStyle name="Normal 3 2 4 3 7 14" xfId="24598"/>
    <cellStyle name="Normal 3 2 4 3 7 2" xfId="24599"/>
    <cellStyle name="Normal 3 2 4 3 7 2 10" xfId="24600"/>
    <cellStyle name="Normal 3 2 4 3 7 2 11" xfId="24601"/>
    <cellStyle name="Normal 3 2 4 3 7 2 12" xfId="24602"/>
    <cellStyle name="Normal 3 2 4 3 7 2 13" xfId="24603"/>
    <cellStyle name="Normal 3 2 4 3 7 2 2" xfId="24604"/>
    <cellStyle name="Normal 3 2 4 3 7 2 2 10" xfId="24605"/>
    <cellStyle name="Normal 3 2 4 3 7 2 2 11" xfId="24606"/>
    <cellStyle name="Normal 3 2 4 3 7 2 2 12" xfId="24607"/>
    <cellStyle name="Normal 3 2 4 3 7 2 2 2" xfId="24608"/>
    <cellStyle name="Normal 3 2 4 3 7 2 2 3" xfId="24609"/>
    <cellStyle name="Normal 3 2 4 3 7 2 2 4" xfId="24610"/>
    <cellStyle name="Normal 3 2 4 3 7 2 2 5" xfId="24611"/>
    <cellStyle name="Normal 3 2 4 3 7 2 2 6" xfId="24612"/>
    <cellStyle name="Normal 3 2 4 3 7 2 2 7" xfId="24613"/>
    <cellStyle name="Normal 3 2 4 3 7 2 2 8" xfId="24614"/>
    <cellStyle name="Normal 3 2 4 3 7 2 2 9" xfId="24615"/>
    <cellStyle name="Normal 3 2 4 3 7 2 3" xfId="24616"/>
    <cellStyle name="Normal 3 2 4 3 7 2 4" xfId="24617"/>
    <cellStyle name="Normal 3 2 4 3 7 2 5" xfId="24618"/>
    <cellStyle name="Normal 3 2 4 3 7 2 6" xfId="24619"/>
    <cellStyle name="Normal 3 2 4 3 7 2 7" xfId="24620"/>
    <cellStyle name="Normal 3 2 4 3 7 2 8" xfId="24621"/>
    <cellStyle name="Normal 3 2 4 3 7 2 9" xfId="24622"/>
    <cellStyle name="Normal 3 2 4 3 7 3" xfId="24623"/>
    <cellStyle name="Normal 3 2 4 3 7 3 10" xfId="24624"/>
    <cellStyle name="Normal 3 2 4 3 7 3 11" xfId="24625"/>
    <cellStyle name="Normal 3 2 4 3 7 3 12" xfId="24626"/>
    <cellStyle name="Normal 3 2 4 3 7 3 2" xfId="24627"/>
    <cellStyle name="Normal 3 2 4 3 7 3 3" xfId="24628"/>
    <cellStyle name="Normal 3 2 4 3 7 3 4" xfId="24629"/>
    <cellStyle name="Normal 3 2 4 3 7 3 5" xfId="24630"/>
    <cellStyle name="Normal 3 2 4 3 7 3 6" xfId="24631"/>
    <cellStyle name="Normal 3 2 4 3 7 3 7" xfId="24632"/>
    <cellStyle name="Normal 3 2 4 3 7 3 8" xfId="24633"/>
    <cellStyle name="Normal 3 2 4 3 7 3 9" xfId="24634"/>
    <cellStyle name="Normal 3 2 4 3 7 4" xfId="24635"/>
    <cellStyle name="Normal 3 2 4 3 7 5" xfId="24636"/>
    <cellStyle name="Normal 3 2 4 3 7 6" xfId="24637"/>
    <cellStyle name="Normal 3 2 4 3 7 7" xfId="24638"/>
    <cellStyle name="Normal 3 2 4 3 7 8" xfId="24639"/>
    <cellStyle name="Normal 3 2 4 3 7 9" xfId="24640"/>
    <cellStyle name="Normal 3 2 4 3 8" xfId="24641"/>
    <cellStyle name="Normal 3 2 4 3 8 10" xfId="24642"/>
    <cellStyle name="Normal 3 2 4 3 8 11" xfId="24643"/>
    <cellStyle name="Normal 3 2 4 3 8 12" xfId="24644"/>
    <cellStyle name="Normal 3 2 4 3 8 13" xfId="24645"/>
    <cellStyle name="Normal 3 2 4 3 8 14" xfId="24646"/>
    <cellStyle name="Normal 3 2 4 3 8 2" xfId="24647"/>
    <cellStyle name="Normal 3 2 4 3 8 2 10" xfId="24648"/>
    <cellStyle name="Normal 3 2 4 3 8 2 11" xfId="24649"/>
    <cellStyle name="Normal 3 2 4 3 8 2 12" xfId="24650"/>
    <cellStyle name="Normal 3 2 4 3 8 2 13" xfId="24651"/>
    <cellStyle name="Normal 3 2 4 3 8 2 2" xfId="24652"/>
    <cellStyle name="Normal 3 2 4 3 8 2 2 10" xfId="24653"/>
    <cellStyle name="Normal 3 2 4 3 8 2 2 11" xfId="24654"/>
    <cellStyle name="Normal 3 2 4 3 8 2 2 12" xfId="24655"/>
    <cellStyle name="Normal 3 2 4 3 8 2 2 2" xfId="24656"/>
    <cellStyle name="Normal 3 2 4 3 8 2 2 3" xfId="24657"/>
    <cellStyle name="Normal 3 2 4 3 8 2 2 4" xfId="24658"/>
    <cellStyle name="Normal 3 2 4 3 8 2 2 5" xfId="24659"/>
    <cellStyle name="Normal 3 2 4 3 8 2 2 6" xfId="24660"/>
    <cellStyle name="Normal 3 2 4 3 8 2 2 7" xfId="24661"/>
    <cellStyle name="Normal 3 2 4 3 8 2 2 8" xfId="24662"/>
    <cellStyle name="Normal 3 2 4 3 8 2 2 9" xfId="24663"/>
    <cellStyle name="Normal 3 2 4 3 8 2 3" xfId="24664"/>
    <cellStyle name="Normal 3 2 4 3 8 2 4" xfId="24665"/>
    <cellStyle name="Normal 3 2 4 3 8 2 5" xfId="24666"/>
    <cellStyle name="Normal 3 2 4 3 8 2 6" xfId="24667"/>
    <cellStyle name="Normal 3 2 4 3 8 2 7" xfId="24668"/>
    <cellStyle name="Normal 3 2 4 3 8 2 8" xfId="24669"/>
    <cellStyle name="Normal 3 2 4 3 8 2 9" xfId="24670"/>
    <cellStyle name="Normal 3 2 4 3 8 3" xfId="24671"/>
    <cellStyle name="Normal 3 2 4 3 8 3 10" xfId="24672"/>
    <cellStyle name="Normal 3 2 4 3 8 3 11" xfId="24673"/>
    <cellStyle name="Normal 3 2 4 3 8 3 12" xfId="24674"/>
    <cellStyle name="Normal 3 2 4 3 8 3 2" xfId="24675"/>
    <cellStyle name="Normal 3 2 4 3 8 3 3" xfId="24676"/>
    <cellStyle name="Normal 3 2 4 3 8 3 4" xfId="24677"/>
    <cellStyle name="Normal 3 2 4 3 8 3 5" xfId="24678"/>
    <cellStyle name="Normal 3 2 4 3 8 3 6" xfId="24679"/>
    <cellStyle name="Normal 3 2 4 3 8 3 7" xfId="24680"/>
    <cellStyle name="Normal 3 2 4 3 8 3 8" xfId="24681"/>
    <cellStyle name="Normal 3 2 4 3 8 3 9" xfId="24682"/>
    <cellStyle name="Normal 3 2 4 3 8 4" xfId="24683"/>
    <cellStyle name="Normal 3 2 4 3 8 5" xfId="24684"/>
    <cellStyle name="Normal 3 2 4 3 8 6" xfId="24685"/>
    <cellStyle name="Normal 3 2 4 3 8 7" xfId="24686"/>
    <cellStyle name="Normal 3 2 4 3 8 8" xfId="24687"/>
    <cellStyle name="Normal 3 2 4 3 8 9" xfId="24688"/>
    <cellStyle name="Normal 3 2 4 3 9" xfId="24689"/>
    <cellStyle name="Normal 3 2 4 3 9 10" xfId="24690"/>
    <cellStyle name="Normal 3 2 4 3 9 11" xfId="24691"/>
    <cellStyle name="Normal 3 2 4 3 9 12" xfId="24692"/>
    <cellStyle name="Normal 3 2 4 3 9 13" xfId="24693"/>
    <cellStyle name="Normal 3 2 4 3 9 14" xfId="24694"/>
    <cellStyle name="Normal 3 2 4 3 9 2" xfId="24695"/>
    <cellStyle name="Normal 3 2 4 3 9 2 10" xfId="24696"/>
    <cellStyle name="Normal 3 2 4 3 9 2 11" xfId="24697"/>
    <cellStyle name="Normal 3 2 4 3 9 2 12" xfId="24698"/>
    <cellStyle name="Normal 3 2 4 3 9 2 13" xfId="24699"/>
    <cellStyle name="Normal 3 2 4 3 9 2 2" xfId="24700"/>
    <cellStyle name="Normal 3 2 4 3 9 2 2 10" xfId="24701"/>
    <cellStyle name="Normal 3 2 4 3 9 2 2 11" xfId="24702"/>
    <cellStyle name="Normal 3 2 4 3 9 2 2 12" xfId="24703"/>
    <cellStyle name="Normal 3 2 4 3 9 2 2 2" xfId="24704"/>
    <cellStyle name="Normal 3 2 4 3 9 2 2 3" xfId="24705"/>
    <cellStyle name="Normal 3 2 4 3 9 2 2 4" xfId="24706"/>
    <cellStyle name="Normal 3 2 4 3 9 2 2 5" xfId="24707"/>
    <cellStyle name="Normal 3 2 4 3 9 2 2 6" xfId="24708"/>
    <cellStyle name="Normal 3 2 4 3 9 2 2 7" xfId="24709"/>
    <cellStyle name="Normal 3 2 4 3 9 2 2 8" xfId="24710"/>
    <cellStyle name="Normal 3 2 4 3 9 2 2 9" xfId="24711"/>
    <cellStyle name="Normal 3 2 4 3 9 2 3" xfId="24712"/>
    <cellStyle name="Normal 3 2 4 3 9 2 4" xfId="24713"/>
    <cellStyle name="Normal 3 2 4 3 9 2 5" xfId="24714"/>
    <cellStyle name="Normal 3 2 4 3 9 2 6" xfId="24715"/>
    <cellStyle name="Normal 3 2 4 3 9 2 7" xfId="24716"/>
    <cellStyle name="Normal 3 2 4 3 9 2 8" xfId="24717"/>
    <cellStyle name="Normal 3 2 4 3 9 2 9" xfId="24718"/>
    <cellStyle name="Normal 3 2 4 3 9 3" xfId="24719"/>
    <cellStyle name="Normal 3 2 4 3 9 3 10" xfId="24720"/>
    <cellStyle name="Normal 3 2 4 3 9 3 11" xfId="24721"/>
    <cellStyle name="Normal 3 2 4 3 9 3 12" xfId="24722"/>
    <cellStyle name="Normal 3 2 4 3 9 3 2" xfId="24723"/>
    <cellStyle name="Normal 3 2 4 3 9 3 3" xfId="24724"/>
    <cellStyle name="Normal 3 2 4 3 9 3 4" xfId="24725"/>
    <cellStyle name="Normal 3 2 4 3 9 3 5" xfId="24726"/>
    <cellStyle name="Normal 3 2 4 3 9 3 6" xfId="24727"/>
    <cellStyle name="Normal 3 2 4 3 9 3 7" xfId="24728"/>
    <cellStyle name="Normal 3 2 4 3 9 3 8" xfId="24729"/>
    <cellStyle name="Normal 3 2 4 3 9 3 9" xfId="24730"/>
    <cellStyle name="Normal 3 2 4 3 9 4" xfId="24731"/>
    <cellStyle name="Normal 3 2 4 3 9 5" xfId="24732"/>
    <cellStyle name="Normal 3 2 4 3 9 6" xfId="24733"/>
    <cellStyle name="Normal 3 2 4 3 9 7" xfId="24734"/>
    <cellStyle name="Normal 3 2 4 3 9 8" xfId="24735"/>
    <cellStyle name="Normal 3 2 4 3 9 9" xfId="24736"/>
    <cellStyle name="Normal 3 2 4 4" xfId="24737"/>
    <cellStyle name="Normal 3 2 4 4 10" xfId="24738"/>
    <cellStyle name="Normal 3 2 4 4 10 10" xfId="24739"/>
    <cellStyle name="Normal 3 2 4 4 10 11" xfId="24740"/>
    <cellStyle name="Normal 3 2 4 4 10 12" xfId="24741"/>
    <cellStyle name="Normal 3 2 4 4 10 13" xfId="24742"/>
    <cellStyle name="Normal 3 2 4 4 10 2" xfId="24743"/>
    <cellStyle name="Normal 3 2 4 4 10 2 10" xfId="24744"/>
    <cellStyle name="Normal 3 2 4 4 10 2 11" xfId="24745"/>
    <cellStyle name="Normal 3 2 4 4 10 2 12" xfId="24746"/>
    <cellStyle name="Normal 3 2 4 4 10 2 2" xfId="24747"/>
    <cellStyle name="Normal 3 2 4 4 10 2 3" xfId="24748"/>
    <cellStyle name="Normal 3 2 4 4 10 2 4" xfId="24749"/>
    <cellStyle name="Normal 3 2 4 4 10 2 5" xfId="24750"/>
    <cellStyle name="Normal 3 2 4 4 10 2 6" xfId="24751"/>
    <cellStyle name="Normal 3 2 4 4 10 2 7" xfId="24752"/>
    <cellStyle name="Normal 3 2 4 4 10 2 8" xfId="24753"/>
    <cellStyle name="Normal 3 2 4 4 10 2 9" xfId="24754"/>
    <cellStyle name="Normal 3 2 4 4 10 3" xfId="24755"/>
    <cellStyle name="Normal 3 2 4 4 10 4" xfId="24756"/>
    <cellStyle name="Normal 3 2 4 4 10 5" xfId="24757"/>
    <cellStyle name="Normal 3 2 4 4 10 6" xfId="24758"/>
    <cellStyle name="Normal 3 2 4 4 10 7" xfId="24759"/>
    <cellStyle name="Normal 3 2 4 4 10 8" xfId="24760"/>
    <cellStyle name="Normal 3 2 4 4 10 9" xfId="24761"/>
    <cellStyle name="Normal 3 2 4 4 11" xfId="24762"/>
    <cellStyle name="Normal 3 2 4 4 11 10" xfId="24763"/>
    <cellStyle name="Normal 3 2 4 4 11 11" xfId="24764"/>
    <cellStyle name="Normal 3 2 4 4 11 12" xfId="24765"/>
    <cellStyle name="Normal 3 2 4 4 11 2" xfId="24766"/>
    <cellStyle name="Normal 3 2 4 4 11 3" xfId="24767"/>
    <cellStyle name="Normal 3 2 4 4 11 4" xfId="24768"/>
    <cellStyle name="Normal 3 2 4 4 11 5" xfId="24769"/>
    <cellStyle name="Normal 3 2 4 4 11 6" xfId="24770"/>
    <cellStyle name="Normal 3 2 4 4 11 7" xfId="24771"/>
    <cellStyle name="Normal 3 2 4 4 11 8" xfId="24772"/>
    <cellStyle name="Normal 3 2 4 4 11 9" xfId="24773"/>
    <cellStyle name="Normal 3 2 4 4 12" xfId="24774"/>
    <cellStyle name="Normal 3 2 4 4 13" xfId="24775"/>
    <cellStyle name="Normal 3 2 4 4 14" xfId="24776"/>
    <cellStyle name="Normal 3 2 4 4 15" xfId="24777"/>
    <cellStyle name="Normal 3 2 4 4 16" xfId="24778"/>
    <cellStyle name="Normal 3 2 4 4 17" xfId="24779"/>
    <cellStyle name="Normal 3 2 4 4 18" xfId="24780"/>
    <cellStyle name="Normal 3 2 4 4 19" xfId="24781"/>
    <cellStyle name="Normal 3 2 4 4 2" xfId="24782"/>
    <cellStyle name="Normal 3 2 4 4 2 10" xfId="24783"/>
    <cellStyle name="Normal 3 2 4 4 2 11" xfId="24784"/>
    <cellStyle name="Normal 3 2 4 4 2 12" xfId="24785"/>
    <cellStyle name="Normal 3 2 4 4 2 13" xfId="24786"/>
    <cellStyle name="Normal 3 2 4 4 2 14" xfId="24787"/>
    <cellStyle name="Normal 3 2 4 4 2 15" xfId="24788"/>
    <cellStyle name="Normal 3 2 4 4 2 16" xfId="24789"/>
    <cellStyle name="Normal 3 2 4 4 2 17" xfId="24790"/>
    <cellStyle name="Normal 3 2 4 4 2 2" xfId="24791"/>
    <cellStyle name="Normal 3 2 4 4 2 2 10" xfId="24792"/>
    <cellStyle name="Normal 3 2 4 4 2 2 11" xfId="24793"/>
    <cellStyle name="Normal 3 2 4 4 2 2 12" xfId="24794"/>
    <cellStyle name="Normal 3 2 4 4 2 2 13" xfId="24795"/>
    <cellStyle name="Normal 3 2 4 4 2 2 14" xfId="24796"/>
    <cellStyle name="Normal 3 2 4 4 2 2 2" xfId="24797"/>
    <cellStyle name="Normal 3 2 4 4 2 2 2 10" xfId="24798"/>
    <cellStyle name="Normal 3 2 4 4 2 2 2 11" xfId="24799"/>
    <cellStyle name="Normal 3 2 4 4 2 2 2 12" xfId="24800"/>
    <cellStyle name="Normal 3 2 4 4 2 2 2 13" xfId="24801"/>
    <cellStyle name="Normal 3 2 4 4 2 2 2 2" xfId="24802"/>
    <cellStyle name="Normal 3 2 4 4 2 2 2 2 10" xfId="24803"/>
    <cellStyle name="Normal 3 2 4 4 2 2 2 2 11" xfId="24804"/>
    <cellStyle name="Normal 3 2 4 4 2 2 2 2 12" xfId="24805"/>
    <cellStyle name="Normal 3 2 4 4 2 2 2 2 2" xfId="24806"/>
    <cellStyle name="Normal 3 2 4 4 2 2 2 2 3" xfId="24807"/>
    <cellStyle name="Normal 3 2 4 4 2 2 2 2 4" xfId="24808"/>
    <cellStyle name="Normal 3 2 4 4 2 2 2 2 5" xfId="24809"/>
    <cellStyle name="Normal 3 2 4 4 2 2 2 2 6" xfId="24810"/>
    <cellStyle name="Normal 3 2 4 4 2 2 2 2 7" xfId="24811"/>
    <cellStyle name="Normal 3 2 4 4 2 2 2 2 8" xfId="24812"/>
    <cellStyle name="Normal 3 2 4 4 2 2 2 2 9" xfId="24813"/>
    <cellStyle name="Normal 3 2 4 4 2 2 2 3" xfId="24814"/>
    <cellStyle name="Normal 3 2 4 4 2 2 2 4" xfId="24815"/>
    <cellStyle name="Normal 3 2 4 4 2 2 2 5" xfId="24816"/>
    <cellStyle name="Normal 3 2 4 4 2 2 2 6" xfId="24817"/>
    <cellStyle name="Normal 3 2 4 4 2 2 2 7" xfId="24818"/>
    <cellStyle name="Normal 3 2 4 4 2 2 2 8" xfId="24819"/>
    <cellStyle name="Normal 3 2 4 4 2 2 2 9" xfId="24820"/>
    <cellStyle name="Normal 3 2 4 4 2 2 3" xfId="24821"/>
    <cellStyle name="Normal 3 2 4 4 2 2 3 10" xfId="24822"/>
    <cellStyle name="Normal 3 2 4 4 2 2 3 11" xfId="24823"/>
    <cellStyle name="Normal 3 2 4 4 2 2 3 12" xfId="24824"/>
    <cellStyle name="Normal 3 2 4 4 2 2 3 2" xfId="24825"/>
    <cellStyle name="Normal 3 2 4 4 2 2 3 3" xfId="24826"/>
    <cellStyle name="Normal 3 2 4 4 2 2 3 4" xfId="24827"/>
    <cellStyle name="Normal 3 2 4 4 2 2 3 5" xfId="24828"/>
    <cellStyle name="Normal 3 2 4 4 2 2 3 6" xfId="24829"/>
    <cellStyle name="Normal 3 2 4 4 2 2 3 7" xfId="24830"/>
    <cellStyle name="Normal 3 2 4 4 2 2 3 8" xfId="24831"/>
    <cellStyle name="Normal 3 2 4 4 2 2 3 9" xfId="24832"/>
    <cellStyle name="Normal 3 2 4 4 2 2 4" xfId="24833"/>
    <cellStyle name="Normal 3 2 4 4 2 2 5" xfId="24834"/>
    <cellStyle name="Normal 3 2 4 4 2 2 6" xfId="24835"/>
    <cellStyle name="Normal 3 2 4 4 2 2 7" xfId="24836"/>
    <cellStyle name="Normal 3 2 4 4 2 2 8" xfId="24837"/>
    <cellStyle name="Normal 3 2 4 4 2 2 9" xfId="24838"/>
    <cellStyle name="Normal 3 2 4 4 2 3" xfId="24839"/>
    <cellStyle name="Normal 3 2 4 4 2 3 10" xfId="24840"/>
    <cellStyle name="Normal 3 2 4 4 2 3 11" xfId="24841"/>
    <cellStyle name="Normal 3 2 4 4 2 3 12" xfId="24842"/>
    <cellStyle name="Normal 3 2 4 4 2 3 13" xfId="24843"/>
    <cellStyle name="Normal 3 2 4 4 2 3 14" xfId="24844"/>
    <cellStyle name="Normal 3 2 4 4 2 3 2" xfId="24845"/>
    <cellStyle name="Normal 3 2 4 4 2 3 2 10" xfId="24846"/>
    <cellStyle name="Normal 3 2 4 4 2 3 2 11" xfId="24847"/>
    <cellStyle name="Normal 3 2 4 4 2 3 2 12" xfId="24848"/>
    <cellStyle name="Normal 3 2 4 4 2 3 2 13" xfId="24849"/>
    <cellStyle name="Normal 3 2 4 4 2 3 2 2" xfId="24850"/>
    <cellStyle name="Normal 3 2 4 4 2 3 2 2 10" xfId="24851"/>
    <cellStyle name="Normal 3 2 4 4 2 3 2 2 11" xfId="24852"/>
    <cellStyle name="Normal 3 2 4 4 2 3 2 2 12" xfId="24853"/>
    <cellStyle name="Normal 3 2 4 4 2 3 2 2 2" xfId="24854"/>
    <cellStyle name="Normal 3 2 4 4 2 3 2 2 3" xfId="24855"/>
    <cellStyle name="Normal 3 2 4 4 2 3 2 2 4" xfId="24856"/>
    <cellStyle name="Normal 3 2 4 4 2 3 2 2 5" xfId="24857"/>
    <cellStyle name="Normal 3 2 4 4 2 3 2 2 6" xfId="24858"/>
    <cellStyle name="Normal 3 2 4 4 2 3 2 2 7" xfId="24859"/>
    <cellStyle name="Normal 3 2 4 4 2 3 2 2 8" xfId="24860"/>
    <cellStyle name="Normal 3 2 4 4 2 3 2 2 9" xfId="24861"/>
    <cellStyle name="Normal 3 2 4 4 2 3 2 3" xfId="24862"/>
    <cellStyle name="Normal 3 2 4 4 2 3 2 4" xfId="24863"/>
    <cellStyle name="Normal 3 2 4 4 2 3 2 5" xfId="24864"/>
    <cellStyle name="Normal 3 2 4 4 2 3 2 6" xfId="24865"/>
    <cellStyle name="Normal 3 2 4 4 2 3 2 7" xfId="24866"/>
    <cellStyle name="Normal 3 2 4 4 2 3 2 8" xfId="24867"/>
    <cellStyle name="Normal 3 2 4 4 2 3 2 9" xfId="24868"/>
    <cellStyle name="Normal 3 2 4 4 2 3 3" xfId="24869"/>
    <cellStyle name="Normal 3 2 4 4 2 3 3 10" xfId="24870"/>
    <cellStyle name="Normal 3 2 4 4 2 3 3 11" xfId="24871"/>
    <cellStyle name="Normal 3 2 4 4 2 3 3 12" xfId="24872"/>
    <cellStyle name="Normal 3 2 4 4 2 3 3 2" xfId="24873"/>
    <cellStyle name="Normal 3 2 4 4 2 3 3 3" xfId="24874"/>
    <cellStyle name="Normal 3 2 4 4 2 3 3 4" xfId="24875"/>
    <cellStyle name="Normal 3 2 4 4 2 3 3 5" xfId="24876"/>
    <cellStyle name="Normal 3 2 4 4 2 3 3 6" xfId="24877"/>
    <cellStyle name="Normal 3 2 4 4 2 3 3 7" xfId="24878"/>
    <cellStyle name="Normal 3 2 4 4 2 3 3 8" xfId="24879"/>
    <cellStyle name="Normal 3 2 4 4 2 3 3 9" xfId="24880"/>
    <cellStyle name="Normal 3 2 4 4 2 3 4" xfId="24881"/>
    <cellStyle name="Normal 3 2 4 4 2 3 5" xfId="24882"/>
    <cellStyle name="Normal 3 2 4 4 2 3 6" xfId="24883"/>
    <cellStyle name="Normal 3 2 4 4 2 3 7" xfId="24884"/>
    <cellStyle name="Normal 3 2 4 4 2 3 8" xfId="24885"/>
    <cellStyle name="Normal 3 2 4 4 2 3 9" xfId="24886"/>
    <cellStyle name="Normal 3 2 4 4 2 4" xfId="24887"/>
    <cellStyle name="Normal 3 2 4 4 2 4 10" xfId="24888"/>
    <cellStyle name="Normal 3 2 4 4 2 4 11" xfId="24889"/>
    <cellStyle name="Normal 3 2 4 4 2 4 12" xfId="24890"/>
    <cellStyle name="Normal 3 2 4 4 2 4 13" xfId="24891"/>
    <cellStyle name="Normal 3 2 4 4 2 4 2" xfId="24892"/>
    <cellStyle name="Normal 3 2 4 4 2 4 2 10" xfId="24893"/>
    <cellStyle name="Normal 3 2 4 4 2 4 2 11" xfId="24894"/>
    <cellStyle name="Normal 3 2 4 4 2 4 2 12" xfId="24895"/>
    <cellStyle name="Normal 3 2 4 4 2 4 2 2" xfId="24896"/>
    <cellStyle name="Normal 3 2 4 4 2 4 2 3" xfId="24897"/>
    <cellStyle name="Normal 3 2 4 4 2 4 2 4" xfId="24898"/>
    <cellStyle name="Normal 3 2 4 4 2 4 2 5" xfId="24899"/>
    <cellStyle name="Normal 3 2 4 4 2 4 2 6" xfId="24900"/>
    <cellStyle name="Normal 3 2 4 4 2 4 2 7" xfId="24901"/>
    <cellStyle name="Normal 3 2 4 4 2 4 2 8" xfId="24902"/>
    <cellStyle name="Normal 3 2 4 4 2 4 2 9" xfId="24903"/>
    <cellStyle name="Normal 3 2 4 4 2 4 3" xfId="24904"/>
    <cellStyle name="Normal 3 2 4 4 2 4 4" xfId="24905"/>
    <cellStyle name="Normal 3 2 4 4 2 4 5" xfId="24906"/>
    <cellStyle name="Normal 3 2 4 4 2 4 6" xfId="24907"/>
    <cellStyle name="Normal 3 2 4 4 2 4 7" xfId="24908"/>
    <cellStyle name="Normal 3 2 4 4 2 4 8" xfId="24909"/>
    <cellStyle name="Normal 3 2 4 4 2 4 9" xfId="24910"/>
    <cellStyle name="Normal 3 2 4 4 2 5" xfId="24911"/>
    <cellStyle name="Normal 3 2 4 4 2 5 10" xfId="24912"/>
    <cellStyle name="Normal 3 2 4 4 2 5 11" xfId="24913"/>
    <cellStyle name="Normal 3 2 4 4 2 5 12" xfId="24914"/>
    <cellStyle name="Normal 3 2 4 4 2 5 13" xfId="24915"/>
    <cellStyle name="Normal 3 2 4 4 2 5 2" xfId="24916"/>
    <cellStyle name="Normal 3 2 4 4 2 5 2 10" xfId="24917"/>
    <cellStyle name="Normal 3 2 4 4 2 5 2 11" xfId="24918"/>
    <cellStyle name="Normal 3 2 4 4 2 5 2 12" xfId="24919"/>
    <cellStyle name="Normal 3 2 4 4 2 5 2 2" xfId="24920"/>
    <cellStyle name="Normal 3 2 4 4 2 5 2 3" xfId="24921"/>
    <cellStyle name="Normal 3 2 4 4 2 5 2 4" xfId="24922"/>
    <cellStyle name="Normal 3 2 4 4 2 5 2 5" xfId="24923"/>
    <cellStyle name="Normal 3 2 4 4 2 5 2 6" xfId="24924"/>
    <cellStyle name="Normal 3 2 4 4 2 5 2 7" xfId="24925"/>
    <cellStyle name="Normal 3 2 4 4 2 5 2 8" xfId="24926"/>
    <cellStyle name="Normal 3 2 4 4 2 5 2 9" xfId="24927"/>
    <cellStyle name="Normal 3 2 4 4 2 5 3" xfId="24928"/>
    <cellStyle name="Normal 3 2 4 4 2 5 4" xfId="24929"/>
    <cellStyle name="Normal 3 2 4 4 2 5 5" xfId="24930"/>
    <cellStyle name="Normal 3 2 4 4 2 5 6" xfId="24931"/>
    <cellStyle name="Normal 3 2 4 4 2 5 7" xfId="24932"/>
    <cellStyle name="Normal 3 2 4 4 2 5 8" xfId="24933"/>
    <cellStyle name="Normal 3 2 4 4 2 5 9" xfId="24934"/>
    <cellStyle name="Normal 3 2 4 4 2 6" xfId="24935"/>
    <cellStyle name="Normal 3 2 4 4 2 6 10" xfId="24936"/>
    <cellStyle name="Normal 3 2 4 4 2 6 11" xfId="24937"/>
    <cellStyle name="Normal 3 2 4 4 2 6 12" xfId="24938"/>
    <cellStyle name="Normal 3 2 4 4 2 6 2" xfId="24939"/>
    <cellStyle name="Normal 3 2 4 4 2 6 3" xfId="24940"/>
    <cellStyle name="Normal 3 2 4 4 2 6 4" xfId="24941"/>
    <cellStyle name="Normal 3 2 4 4 2 6 5" xfId="24942"/>
    <cellStyle name="Normal 3 2 4 4 2 6 6" xfId="24943"/>
    <cellStyle name="Normal 3 2 4 4 2 6 7" xfId="24944"/>
    <cellStyle name="Normal 3 2 4 4 2 6 8" xfId="24945"/>
    <cellStyle name="Normal 3 2 4 4 2 6 9" xfId="24946"/>
    <cellStyle name="Normal 3 2 4 4 2 7" xfId="24947"/>
    <cellStyle name="Normal 3 2 4 4 2 8" xfId="24948"/>
    <cellStyle name="Normal 3 2 4 4 2 9" xfId="24949"/>
    <cellStyle name="Normal 3 2 4 4 20" xfId="24950"/>
    <cellStyle name="Normal 3 2 4 4 21" xfId="24951"/>
    <cellStyle name="Normal 3 2 4 4 22" xfId="24952"/>
    <cellStyle name="Normal 3 2 4 4 23" xfId="24953"/>
    <cellStyle name="Normal 3 2 4 4 3" xfId="24954"/>
    <cellStyle name="Normal 3 2 4 4 3 10" xfId="24955"/>
    <cellStyle name="Normal 3 2 4 4 3 11" xfId="24956"/>
    <cellStyle name="Normal 3 2 4 4 3 12" xfId="24957"/>
    <cellStyle name="Normal 3 2 4 4 3 13" xfId="24958"/>
    <cellStyle name="Normal 3 2 4 4 3 14" xfId="24959"/>
    <cellStyle name="Normal 3 2 4 4 3 2" xfId="24960"/>
    <cellStyle name="Normal 3 2 4 4 3 2 10" xfId="24961"/>
    <cellStyle name="Normal 3 2 4 4 3 2 11" xfId="24962"/>
    <cellStyle name="Normal 3 2 4 4 3 2 12" xfId="24963"/>
    <cellStyle name="Normal 3 2 4 4 3 2 13" xfId="24964"/>
    <cellStyle name="Normal 3 2 4 4 3 2 2" xfId="24965"/>
    <cellStyle name="Normal 3 2 4 4 3 2 2 10" xfId="24966"/>
    <cellStyle name="Normal 3 2 4 4 3 2 2 11" xfId="24967"/>
    <cellStyle name="Normal 3 2 4 4 3 2 2 12" xfId="24968"/>
    <cellStyle name="Normal 3 2 4 4 3 2 2 2" xfId="24969"/>
    <cellStyle name="Normal 3 2 4 4 3 2 2 3" xfId="24970"/>
    <cellStyle name="Normal 3 2 4 4 3 2 2 4" xfId="24971"/>
    <cellStyle name="Normal 3 2 4 4 3 2 2 5" xfId="24972"/>
    <cellStyle name="Normal 3 2 4 4 3 2 2 6" xfId="24973"/>
    <cellStyle name="Normal 3 2 4 4 3 2 2 7" xfId="24974"/>
    <cellStyle name="Normal 3 2 4 4 3 2 2 8" xfId="24975"/>
    <cellStyle name="Normal 3 2 4 4 3 2 2 9" xfId="24976"/>
    <cellStyle name="Normal 3 2 4 4 3 2 3" xfId="24977"/>
    <cellStyle name="Normal 3 2 4 4 3 2 4" xfId="24978"/>
    <cellStyle name="Normal 3 2 4 4 3 2 5" xfId="24979"/>
    <cellStyle name="Normal 3 2 4 4 3 2 6" xfId="24980"/>
    <cellStyle name="Normal 3 2 4 4 3 2 7" xfId="24981"/>
    <cellStyle name="Normal 3 2 4 4 3 2 8" xfId="24982"/>
    <cellStyle name="Normal 3 2 4 4 3 2 9" xfId="24983"/>
    <cellStyle name="Normal 3 2 4 4 3 3" xfId="24984"/>
    <cellStyle name="Normal 3 2 4 4 3 3 10" xfId="24985"/>
    <cellStyle name="Normal 3 2 4 4 3 3 11" xfId="24986"/>
    <cellStyle name="Normal 3 2 4 4 3 3 12" xfId="24987"/>
    <cellStyle name="Normal 3 2 4 4 3 3 2" xfId="24988"/>
    <cellStyle name="Normal 3 2 4 4 3 3 3" xfId="24989"/>
    <cellStyle name="Normal 3 2 4 4 3 3 4" xfId="24990"/>
    <cellStyle name="Normal 3 2 4 4 3 3 5" xfId="24991"/>
    <cellStyle name="Normal 3 2 4 4 3 3 6" xfId="24992"/>
    <cellStyle name="Normal 3 2 4 4 3 3 7" xfId="24993"/>
    <cellStyle name="Normal 3 2 4 4 3 3 8" xfId="24994"/>
    <cellStyle name="Normal 3 2 4 4 3 3 9" xfId="24995"/>
    <cellStyle name="Normal 3 2 4 4 3 4" xfId="24996"/>
    <cellStyle name="Normal 3 2 4 4 3 5" xfId="24997"/>
    <cellStyle name="Normal 3 2 4 4 3 6" xfId="24998"/>
    <cellStyle name="Normal 3 2 4 4 3 7" xfId="24999"/>
    <cellStyle name="Normal 3 2 4 4 3 8" xfId="25000"/>
    <cellStyle name="Normal 3 2 4 4 3 9" xfId="25001"/>
    <cellStyle name="Normal 3 2 4 4 4" xfId="25002"/>
    <cellStyle name="Normal 3 2 4 4 4 10" xfId="25003"/>
    <cellStyle name="Normal 3 2 4 4 4 11" xfId="25004"/>
    <cellStyle name="Normal 3 2 4 4 4 12" xfId="25005"/>
    <cellStyle name="Normal 3 2 4 4 4 13" xfId="25006"/>
    <cellStyle name="Normal 3 2 4 4 4 14" xfId="25007"/>
    <cellStyle name="Normal 3 2 4 4 4 2" xfId="25008"/>
    <cellStyle name="Normal 3 2 4 4 4 2 10" xfId="25009"/>
    <cellStyle name="Normal 3 2 4 4 4 2 11" xfId="25010"/>
    <cellStyle name="Normal 3 2 4 4 4 2 12" xfId="25011"/>
    <cellStyle name="Normal 3 2 4 4 4 2 13" xfId="25012"/>
    <cellStyle name="Normal 3 2 4 4 4 2 2" xfId="25013"/>
    <cellStyle name="Normal 3 2 4 4 4 2 2 10" xfId="25014"/>
    <cellStyle name="Normal 3 2 4 4 4 2 2 11" xfId="25015"/>
    <cellStyle name="Normal 3 2 4 4 4 2 2 12" xfId="25016"/>
    <cellStyle name="Normal 3 2 4 4 4 2 2 2" xfId="25017"/>
    <cellStyle name="Normal 3 2 4 4 4 2 2 3" xfId="25018"/>
    <cellStyle name="Normal 3 2 4 4 4 2 2 4" xfId="25019"/>
    <cellStyle name="Normal 3 2 4 4 4 2 2 5" xfId="25020"/>
    <cellStyle name="Normal 3 2 4 4 4 2 2 6" xfId="25021"/>
    <cellStyle name="Normal 3 2 4 4 4 2 2 7" xfId="25022"/>
    <cellStyle name="Normal 3 2 4 4 4 2 2 8" xfId="25023"/>
    <cellStyle name="Normal 3 2 4 4 4 2 2 9" xfId="25024"/>
    <cellStyle name="Normal 3 2 4 4 4 2 3" xfId="25025"/>
    <cellStyle name="Normal 3 2 4 4 4 2 4" xfId="25026"/>
    <cellStyle name="Normal 3 2 4 4 4 2 5" xfId="25027"/>
    <cellStyle name="Normal 3 2 4 4 4 2 6" xfId="25028"/>
    <cellStyle name="Normal 3 2 4 4 4 2 7" xfId="25029"/>
    <cellStyle name="Normal 3 2 4 4 4 2 8" xfId="25030"/>
    <cellStyle name="Normal 3 2 4 4 4 2 9" xfId="25031"/>
    <cellStyle name="Normal 3 2 4 4 4 3" xfId="25032"/>
    <cellStyle name="Normal 3 2 4 4 4 3 10" xfId="25033"/>
    <cellStyle name="Normal 3 2 4 4 4 3 11" xfId="25034"/>
    <cellStyle name="Normal 3 2 4 4 4 3 12" xfId="25035"/>
    <cellStyle name="Normal 3 2 4 4 4 3 2" xfId="25036"/>
    <cellStyle name="Normal 3 2 4 4 4 3 3" xfId="25037"/>
    <cellStyle name="Normal 3 2 4 4 4 3 4" xfId="25038"/>
    <cellStyle name="Normal 3 2 4 4 4 3 5" xfId="25039"/>
    <cellStyle name="Normal 3 2 4 4 4 3 6" xfId="25040"/>
    <cellStyle name="Normal 3 2 4 4 4 3 7" xfId="25041"/>
    <cellStyle name="Normal 3 2 4 4 4 3 8" xfId="25042"/>
    <cellStyle name="Normal 3 2 4 4 4 3 9" xfId="25043"/>
    <cellStyle name="Normal 3 2 4 4 4 4" xfId="25044"/>
    <cellStyle name="Normal 3 2 4 4 4 5" xfId="25045"/>
    <cellStyle name="Normal 3 2 4 4 4 6" xfId="25046"/>
    <cellStyle name="Normal 3 2 4 4 4 7" xfId="25047"/>
    <cellStyle name="Normal 3 2 4 4 4 8" xfId="25048"/>
    <cellStyle name="Normal 3 2 4 4 4 9" xfId="25049"/>
    <cellStyle name="Normal 3 2 4 4 5" xfId="25050"/>
    <cellStyle name="Normal 3 2 4 4 5 10" xfId="25051"/>
    <cellStyle name="Normal 3 2 4 4 5 11" xfId="25052"/>
    <cellStyle name="Normal 3 2 4 4 5 12" xfId="25053"/>
    <cellStyle name="Normal 3 2 4 4 5 13" xfId="25054"/>
    <cellStyle name="Normal 3 2 4 4 5 14" xfId="25055"/>
    <cellStyle name="Normal 3 2 4 4 5 2" xfId="25056"/>
    <cellStyle name="Normal 3 2 4 4 5 2 10" xfId="25057"/>
    <cellStyle name="Normal 3 2 4 4 5 2 11" xfId="25058"/>
    <cellStyle name="Normal 3 2 4 4 5 2 12" xfId="25059"/>
    <cellStyle name="Normal 3 2 4 4 5 2 13" xfId="25060"/>
    <cellStyle name="Normal 3 2 4 4 5 2 2" xfId="25061"/>
    <cellStyle name="Normal 3 2 4 4 5 2 2 10" xfId="25062"/>
    <cellStyle name="Normal 3 2 4 4 5 2 2 11" xfId="25063"/>
    <cellStyle name="Normal 3 2 4 4 5 2 2 12" xfId="25064"/>
    <cellStyle name="Normal 3 2 4 4 5 2 2 2" xfId="25065"/>
    <cellStyle name="Normal 3 2 4 4 5 2 2 3" xfId="25066"/>
    <cellStyle name="Normal 3 2 4 4 5 2 2 4" xfId="25067"/>
    <cellStyle name="Normal 3 2 4 4 5 2 2 5" xfId="25068"/>
    <cellStyle name="Normal 3 2 4 4 5 2 2 6" xfId="25069"/>
    <cellStyle name="Normal 3 2 4 4 5 2 2 7" xfId="25070"/>
    <cellStyle name="Normal 3 2 4 4 5 2 2 8" xfId="25071"/>
    <cellStyle name="Normal 3 2 4 4 5 2 2 9" xfId="25072"/>
    <cellStyle name="Normal 3 2 4 4 5 2 3" xfId="25073"/>
    <cellStyle name="Normal 3 2 4 4 5 2 4" xfId="25074"/>
    <cellStyle name="Normal 3 2 4 4 5 2 5" xfId="25075"/>
    <cellStyle name="Normal 3 2 4 4 5 2 6" xfId="25076"/>
    <cellStyle name="Normal 3 2 4 4 5 2 7" xfId="25077"/>
    <cellStyle name="Normal 3 2 4 4 5 2 8" xfId="25078"/>
    <cellStyle name="Normal 3 2 4 4 5 2 9" xfId="25079"/>
    <cellStyle name="Normal 3 2 4 4 5 3" xfId="25080"/>
    <cellStyle name="Normal 3 2 4 4 5 3 10" xfId="25081"/>
    <cellStyle name="Normal 3 2 4 4 5 3 11" xfId="25082"/>
    <cellStyle name="Normal 3 2 4 4 5 3 12" xfId="25083"/>
    <cellStyle name="Normal 3 2 4 4 5 3 2" xfId="25084"/>
    <cellStyle name="Normal 3 2 4 4 5 3 3" xfId="25085"/>
    <cellStyle name="Normal 3 2 4 4 5 3 4" xfId="25086"/>
    <cellStyle name="Normal 3 2 4 4 5 3 5" xfId="25087"/>
    <cellStyle name="Normal 3 2 4 4 5 3 6" xfId="25088"/>
    <cellStyle name="Normal 3 2 4 4 5 3 7" xfId="25089"/>
    <cellStyle name="Normal 3 2 4 4 5 3 8" xfId="25090"/>
    <cellStyle name="Normal 3 2 4 4 5 3 9" xfId="25091"/>
    <cellStyle name="Normal 3 2 4 4 5 4" xfId="25092"/>
    <cellStyle name="Normal 3 2 4 4 5 5" xfId="25093"/>
    <cellStyle name="Normal 3 2 4 4 5 6" xfId="25094"/>
    <cellStyle name="Normal 3 2 4 4 5 7" xfId="25095"/>
    <cellStyle name="Normal 3 2 4 4 5 8" xfId="25096"/>
    <cellStyle name="Normal 3 2 4 4 5 9" xfId="25097"/>
    <cellStyle name="Normal 3 2 4 4 6" xfId="25098"/>
    <cellStyle name="Normal 3 2 4 4 6 10" xfId="25099"/>
    <cellStyle name="Normal 3 2 4 4 6 11" xfId="25100"/>
    <cellStyle name="Normal 3 2 4 4 6 12" xfId="25101"/>
    <cellStyle name="Normal 3 2 4 4 6 13" xfId="25102"/>
    <cellStyle name="Normal 3 2 4 4 6 14" xfId="25103"/>
    <cellStyle name="Normal 3 2 4 4 6 2" xfId="25104"/>
    <cellStyle name="Normal 3 2 4 4 6 2 10" xfId="25105"/>
    <cellStyle name="Normal 3 2 4 4 6 2 11" xfId="25106"/>
    <cellStyle name="Normal 3 2 4 4 6 2 12" xfId="25107"/>
    <cellStyle name="Normal 3 2 4 4 6 2 13" xfId="25108"/>
    <cellStyle name="Normal 3 2 4 4 6 2 2" xfId="25109"/>
    <cellStyle name="Normal 3 2 4 4 6 2 2 10" xfId="25110"/>
    <cellStyle name="Normal 3 2 4 4 6 2 2 11" xfId="25111"/>
    <cellStyle name="Normal 3 2 4 4 6 2 2 12" xfId="25112"/>
    <cellStyle name="Normal 3 2 4 4 6 2 2 2" xfId="25113"/>
    <cellStyle name="Normal 3 2 4 4 6 2 2 3" xfId="25114"/>
    <cellStyle name="Normal 3 2 4 4 6 2 2 4" xfId="25115"/>
    <cellStyle name="Normal 3 2 4 4 6 2 2 5" xfId="25116"/>
    <cellStyle name="Normal 3 2 4 4 6 2 2 6" xfId="25117"/>
    <cellStyle name="Normal 3 2 4 4 6 2 2 7" xfId="25118"/>
    <cellStyle name="Normal 3 2 4 4 6 2 2 8" xfId="25119"/>
    <cellStyle name="Normal 3 2 4 4 6 2 2 9" xfId="25120"/>
    <cellStyle name="Normal 3 2 4 4 6 2 3" xfId="25121"/>
    <cellStyle name="Normal 3 2 4 4 6 2 4" xfId="25122"/>
    <cellStyle name="Normal 3 2 4 4 6 2 5" xfId="25123"/>
    <cellStyle name="Normal 3 2 4 4 6 2 6" xfId="25124"/>
    <cellStyle name="Normal 3 2 4 4 6 2 7" xfId="25125"/>
    <cellStyle name="Normal 3 2 4 4 6 2 8" xfId="25126"/>
    <cellStyle name="Normal 3 2 4 4 6 2 9" xfId="25127"/>
    <cellStyle name="Normal 3 2 4 4 6 3" xfId="25128"/>
    <cellStyle name="Normal 3 2 4 4 6 3 10" xfId="25129"/>
    <cellStyle name="Normal 3 2 4 4 6 3 11" xfId="25130"/>
    <cellStyle name="Normal 3 2 4 4 6 3 12" xfId="25131"/>
    <cellStyle name="Normal 3 2 4 4 6 3 2" xfId="25132"/>
    <cellStyle name="Normal 3 2 4 4 6 3 3" xfId="25133"/>
    <cellStyle name="Normal 3 2 4 4 6 3 4" xfId="25134"/>
    <cellStyle name="Normal 3 2 4 4 6 3 5" xfId="25135"/>
    <cellStyle name="Normal 3 2 4 4 6 3 6" xfId="25136"/>
    <cellStyle name="Normal 3 2 4 4 6 3 7" xfId="25137"/>
    <cellStyle name="Normal 3 2 4 4 6 3 8" xfId="25138"/>
    <cellStyle name="Normal 3 2 4 4 6 3 9" xfId="25139"/>
    <cellStyle name="Normal 3 2 4 4 6 4" xfId="25140"/>
    <cellStyle name="Normal 3 2 4 4 6 5" xfId="25141"/>
    <cellStyle name="Normal 3 2 4 4 6 6" xfId="25142"/>
    <cellStyle name="Normal 3 2 4 4 6 7" xfId="25143"/>
    <cellStyle name="Normal 3 2 4 4 6 8" xfId="25144"/>
    <cellStyle name="Normal 3 2 4 4 6 9" xfId="25145"/>
    <cellStyle name="Normal 3 2 4 4 7" xfId="25146"/>
    <cellStyle name="Normal 3 2 4 4 7 10" xfId="25147"/>
    <cellStyle name="Normal 3 2 4 4 7 11" xfId="25148"/>
    <cellStyle name="Normal 3 2 4 4 7 12" xfId="25149"/>
    <cellStyle name="Normal 3 2 4 4 7 13" xfId="25150"/>
    <cellStyle name="Normal 3 2 4 4 7 14" xfId="25151"/>
    <cellStyle name="Normal 3 2 4 4 7 2" xfId="25152"/>
    <cellStyle name="Normal 3 2 4 4 7 2 10" xfId="25153"/>
    <cellStyle name="Normal 3 2 4 4 7 2 11" xfId="25154"/>
    <cellStyle name="Normal 3 2 4 4 7 2 12" xfId="25155"/>
    <cellStyle name="Normal 3 2 4 4 7 2 13" xfId="25156"/>
    <cellStyle name="Normal 3 2 4 4 7 2 2" xfId="25157"/>
    <cellStyle name="Normal 3 2 4 4 7 2 2 10" xfId="25158"/>
    <cellStyle name="Normal 3 2 4 4 7 2 2 11" xfId="25159"/>
    <cellStyle name="Normal 3 2 4 4 7 2 2 12" xfId="25160"/>
    <cellStyle name="Normal 3 2 4 4 7 2 2 2" xfId="25161"/>
    <cellStyle name="Normal 3 2 4 4 7 2 2 3" xfId="25162"/>
    <cellStyle name="Normal 3 2 4 4 7 2 2 4" xfId="25163"/>
    <cellStyle name="Normal 3 2 4 4 7 2 2 5" xfId="25164"/>
    <cellStyle name="Normal 3 2 4 4 7 2 2 6" xfId="25165"/>
    <cellStyle name="Normal 3 2 4 4 7 2 2 7" xfId="25166"/>
    <cellStyle name="Normal 3 2 4 4 7 2 2 8" xfId="25167"/>
    <cellStyle name="Normal 3 2 4 4 7 2 2 9" xfId="25168"/>
    <cellStyle name="Normal 3 2 4 4 7 2 3" xfId="25169"/>
    <cellStyle name="Normal 3 2 4 4 7 2 4" xfId="25170"/>
    <cellStyle name="Normal 3 2 4 4 7 2 5" xfId="25171"/>
    <cellStyle name="Normal 3 2 4 4 7 2 6" xfId="25172"/>
    <cellStyle name="Normal 3 2 4 4 7 2 7" xfId="25173"/>
    <cellStyle name="Normal 3 2 4 4 7 2 8" xfId="25174"/>
    <cellStyle name="Normal 3 2 4 4 7 2 9" xfId="25175"/>
    <cellStyle name="Normal 3 2 4 4 7 3" xfId="25176"/>
    <cellStyle name="Normal 3 2 4 4 7 3 10" xfId="25177"/>
    <cellStyle name="Normal 3 2 4 4 7 3 11" xfId="25178"/>
    <cellStyle name="Normal 3 2 4 4 7 3 12" xfId="25179"/>
    <cellStyle name="Normal 3 2 4 4 7 3 2" xfId="25180"/>
    <cellStyle name="Normal 3 2 4 4 7 3 3" xfId="25181"/>
    <cellStyle name="Normal 3 2 4 4 7 3 4" xfId="25182"/>
    <cellStyle name="Normal 3 2 4 4 7 3 5" xfId="25183"/>
    <cellStyle name="Normal 3 2 4 4 7 3 6" xfId="25184"/>
    <cellStyle name="Normal 3 2 4 4 7 3 7" xfId="25185"/>
    <cellStyle name="Normal 3 2 4 4 7 3 8" xfId="25186"/>
    <cellStyle name="Normal 3 2 4 4 7 3 9" xfId="25187"/>
    <cellStyle name="Normal 3 2 4 4 7 4" xfId="25188"/>
    <cellStyle name="Normal 3 2 4 4 7 5" xfId="25189"/>
    <cellStyle name="Normal 3 2 4 4 7 6" xfId="25190"/>
    <cellStyle name="Normal 3 2 4 4 7 7" xfId="25191"/>
    <cellStyle name="Normal 3 2 4 4 7 8" xfId="25192"/>
    <cellStyle name="Normal 3 2 4 4 7 9" xfId="25193"/>
    <cellStyle name="Normal 3 2 4 4 8" xfId="25194"/>
    <cellStyle name="Normal 3 2 4 4 8 10" xfId="25195"/>
    <cellStyle name="Normal 3 2 4 4 8 11" xfId="25196"/>
    <cellStyle name="Normal 3 2 4 4 8 12" xfId="25197"/>
    <cellStyle name="Normal 3 2 4 4 8 13" xfId="25198"/>
    <cellStyle name="Normal 3 2 4 4 8 14" xfId="25199"/>
    <cellStyle name="Normal 3 2 4 4 8 2" xfId="25200"/>
    <cellStyle name="Normal 3 2 4 4 8 2 10" xfId="25201"/>
    <cellStyle name="Normal 3 2 4 4 8 2 11" xfId="25202"/>
    <cellStyle name="Normal 3 2 4 4 8 2 12" xfId="25203"/>
    <cellStyle name="Normal 3 2 4 4 8 2 13" xfId="25204"/>
    <cellStyle name="Normal 3 2 4 4 8 2 2" xfId="25205"/>
    <cellStyle name="Normal 3 2 4 4 8 2 2 10" xfId="25206"/>
    <cellStyle name="Normal 3 2 4 4 8 2 2 11" xfId="25207"/>
    <cellStyle name="Normal 3 2 4 4 8 2 2 12" xfId="25208"/>
    <cellStyle name="Normal 3 2 4 4 8 2 2 2" xfId="25209"/>
    <cellStyle name="Normal 3 2 4 4 8 2 2 3" xfId="25210"/>
    <cellStyle name="Normal 3 2 4 4 8 2 2 4" xfId="25211"/>
    <cellStyle name="Normal 3 2 4 4 8 2 2 5" xfId="25212"/>
    <cellStyle name="Normal 3 2 4 4 8 2 2 6" xfId="25213"/>
    <cellStyle name="Normal 3 2 4 4 8 2 2 7" xfId="25214"/>
    <cellStyle name="Normal 3 2 4 4 8 2 2 8" xfId="25215"/>
    <cellStyle name="Normal 3 2 4 4 8 2 2 9" xfId="25216"/>
    <cellStyle name="Normal 3 2 4 4 8 2 3" xfId="25217"/>
    <cellStyle name="Normal 3 2 4 4 8 2 4" xfId="25218"/>
    <cellStyle name="Normal 3 2 4 4 8 2 5" xfId="25219"/>
    <cellStyle name="Normal 3 2 4 4 8 2 6" xfId="25220"/>
    <cellStyle name="Normal 3 2 4 4 8 2 7" xfId="25221"/>
    <cellStyle name="Normal 3 2 4 4 8 2 8" xfId="25222"/>
    <cellStyle name="Normal 3 2 4 4 8 2 9" xfId="25223"/>
    <cellStyle name="Normal 3 2 4 4 8 3" xfId="25224"/>
    <cellStyle name="Normal 3 2 4 4 8 3 10" xfId="25225"/>
    <cellStyle name="Normal 3 2 4 4 8 3 11" xfId="25226"/>
    <cellStyle name="Normal 3 2 4 4 8 3 12" xfId="25227"/>
    <cellStyle name="Normal 3 2 4 4 8 3 2" xfId="25228"/>
    <cellStyle name="Normal 3 2 4 4 8 3 3" xfId="25229"/>
    <cellStyle name="Normal 3 2 4 4 8 3 4" xfId="25230"/>
    <cellStyle name="Normal 3 2 4 4 8 3 5" xfId="25231"/>
    <cellStyle name="Normal 3 2 4 4 8 3 6" xfId="25232"/>
    <cellStyle name="Normal 3 2 4 4 8 3 7" xfId="25233"/>
    <cellStyle name="Normal 3 2 4 4 8 3 8" xfId="25234"/>
    <cellStyle name="Normal 3 2 4 4 8 3 9" xfId="25235"/>
    <cellStyle name="Normal 3 2 4 4 8 4" xfId="25236"/>
    <cellStyle name="Normal 3 2 4 4 8 5" xfId="25237"/>
    <cellStyle name="Normal 3 2 4 4 8 6" xfId="25238"/>
    <cellStyle name="Normal 3 2 4 4 8 7" xfId="25239"/>
    <cellStyle name="Normal 3 2 4 4 8 8" xfId="25240"/>
    <cellStyle name="Normal 3 2 4 4 8 9" xfId="25241"/>
    <cellStyle name="Normal 3 2 4 4 9" xfId="25242"/>
    <cellStyle name="Normal 3 2 4 4 9 10" xfId="25243"/>
    <cellStyle name="Normal 3 2 4 4 9 11" xfId="25244"/>
    <cellStyle name="Normal 3 2 4 4 9 12" xfId="25245"/>
    <cellStyle name="Normal 3 2 4 4 9 13" xfId="25246"/>
    <cellStyle name="Normal 3 2 4 4 9 2" xfId="25247"/>
    <cellStyle name="Normal 3 2 4 4 9 2 10" xfId="25248"/>
    <cellStyle name="Normal 3 2 4 4 9 2 11" xfId="25249"/>
    <cellStyle name="Normal 3 2 4 4 9 2 12" xfId="25250"/>
    <cellStyle name="Normal 3 2 4 4 9 2 2" xfId="25251"/>
    <cellStyle name="Normal 3 2 4 4 9 2 3" xfId="25252"/>
    <cellStyle name="Normal 3 2 4 4 9 2 4" xfId="25253"/>
    <cellStyle name="Normal 3 2 4 4 9 2 5" xfId="25254"/>
    <cellStyle name="Normal 3 2 4 4 9 2 6" xfId="25255"/>
    <cellStyle name="Normal 3 2 4 4 9 2 7" xfId="25256"/>
    <cellStyle name="Normal 3 2 4 4 9 2 8" xfId="25257"/>
    <cellStyle name="Normal 3 2 4 4 9 2 9" xfId="25258"/>
    <cellStyle name="Normal 3 2 4 4 9 3" xfId="25259"/>
    <cellStyle name="Normal 3 2 4 4 9 4" xfId="25260"/>
    <cellStyle name="Normal 3 2 4 4 9 5" xfId="25261"/>
    <cellStyle name="Normal 3 2 4 4 9 6" xfId="25262"/>
    <cellStyle name="Normal 3 2 4 4 9 7" xfId="25263"/>
    <cellStyle name="Normal 3 2 4 4 9 8" xfId="25264"/>
    <cellStyle name="Normal 3 2 4 4 9 9" xfId="25265"/>
    <cellStyle name="Normal 3 2 4 5" xfId="25266"/>
    <cellStyle name="Normal 3 2 4 5 10" xfId="25267"/>
    <cellStyle name="Normal 3 2 4 5 11" xfId="25268"/>
    <cellStyle name="Normal 3 2 4 5 12" xfId="25269"/>
    <cellStyle name="Normal 3 2 4 5 13" xfId="25270"/>
    <cellStyle name="Normal 3 2 4 5 14" xfId="25271"/>
    <cellStyle name="Normal 3 2 4 5 15" xfId="25272"/>
    <cellStyle name="Normal 3 2 4 5 16" xfId="25273"/>
    <cellStyle name="Normal 3 2 4 5 17" xfId="25274"/>
    <cellStyle name="Normal 3 2 4 5 2" xfId="25275"/>
    <cellStyle name="Normal 3 2 4 5 2 10" xfId="25276"/>
    <cellStyle name="Normal 3 2 4 5 2 11" xfId="25277"/>
    <cellStyle name="Normal 3 2 4 5 2 12" xfId="25278"/>
    <cellStyle name="Normal 3 2 4 5 2 13" xfId="25279"/>
    <cellStyle name="Normal 3 2 4 5 2 14" xfId="25280"/>
    <cellStyle name="Normal 3 2 4 5 2 2" xfId="25281"/>
    <cellStyle name="Normal 3 2 4 5 2 2 10" xfId="25282"/>
    <cellStyle name="Normal 3 2 4 5 2 2 11" xfId="25283"/>
    <cellStyle name="Normal 3 2 4 5 2 2 12" xfId="25284"/>
    <cellStyle name="Normal 3 2 4 5 2 2 13" xfId="25285"/>
    <cellStyle name="Normal 3 2 4 5 2 2 2" xfId="25286"/>
    <cellStyle name="Normal 3 2 4 5 2 2 2 10" xfId="25287"/>
    <cellStyle name="Normal 3 2 4 5 2 2 2 11" xfId="25288"/>
    <cellStyle name="Normal 3 2 4 5 2 2 2 12" xfId="25289"/>
    <cellStyle name="Normal 3 2 4 5 2 2 2 2" xfId="25290"/>
    <cellStyle name="Normal 3 2 4 5 2 2 2 3" xfId="25291"/>
    <cellStyle name="Normal 3 2 4 5 2 2 2 4" xfId="25292"/>
    <cellStyle name="Normal 3 2 4 5 2 2 2 5" xfId="25293"/>
    <cellStyle name="Normal 3 2 4 5 2 2 2 6" xfId="25294"/>
    <cellStyle name="Normal 3 2 4 5 2 2 2 7" xfId="25295"/>
    <cellStyle name="Normal 3 2 4 5 2 2 2 8" xfId="25296"/>
    <cellStyle name="Normal 3 2 4 5 2 2 2 9" xfId="25297"/>
    <cellStyle name="Normal 3 2 4 5 2 2 3" xfId="25298"/>
    <cellStyle name="Normal 3 2 4 5 2 2 4" xfId="25299"/>
    <cellStyle name="Normal 3 2 4 5 2 2 5" xfId="25300"/>
    <cellStyle name="Normal 3 2 4 5 2 2 6" xfId="25301"/>
    <cellStyle name="Normal 3 2 4 5 2 2 7" xfId="25302"/>
    <cellStyle name="Normal 3 2 4 5 2 2 8" xfId="25303"/>
    <cellStyle name="Normal 3 2 4 5 2 2 9" xfId="25304"/>
    <cellStyle name="Normal 3 2 4 5 2 3" xfId="25305"/>
    <cellStyle name="Normal 3 2 4 5 2 3 10" xfId="25306"/>
    <cellStyle name="Normal 3 2 4 5 2 3 11" xfId="25307"/>
    <cellStyle name="Normal 3 2 4 5 2 3 12" xfId="25308"/>
    <cellStyle name="Normal 3 2 4 5 2 3 2" xfId="25309"/>
    <cellStyle name="Normal 3 2 4 5 2 3 3" xfId="25310"/>
    <cellStyle name="Normal 3 2 4 5 2 3 4" xfId="25311"/>
    <cellStyle name="Normal 3 2 4 5 2 3 5" xfId="25312"/>
    <cellStyle name="Normal 3 2 4 5 2 3 6" xfId="25313"/>
    <cellStyle name="Normal 3 2 4 5 2 3 7" xfId="25314"/>
    <cellStyle name="Normal 3 2 4 5 2 3 8" xfId="25315"/>
    <cellStyle name="Normal 3 2 4 5 2 3 9" xfId="25316"/>
    <cellStyle name="Normal 3 2 4 5 2 4" xfId="25317"/>
    <cellStyle name="Normal 3 2 4 5 2 5" xfId="25318"/>
    <cellStyle name="Normal 3 2 4 5 2 6" xfId="25319"/>
    <cellStyle name="Normal 3 2 4 5 2 7" xfId="25320"/>
    <cellStyle name="Normal 3 2 4 5 2 8" xfId="25321"/>
    <cellStyle name="Normal 3 2 4 5 2 9" xfId="25322"/>
    <cellStyle name="Normal 3 2 4 5 3" xfId="25323"/>
    <cellStyle name="Normal 3 2 4 5 3 10" xfId="25324"/>
    <cellStyle name="Normal 3 2 4 5 3 11" xfId="25325"/>
    <cellStyle name="Normal 3 2 4 5 3 12" xfId="25326"/>
    <cellStyle name="Normal 3 2 4 5 3 13" xfId="25327"/>
    <cellStyle name="Normal 3 2 4 5 3 14" xfId="25328"/>
    <cellStyle name="Normal 3 2 4 5 3 2" xfId="25329"/>
    <cellStyle name="Normal 3 2 4 5 3 2 10" xfId="25330"/>
    <cellStyle name="Normal 3 2 4 5 3 2 11" xfId="25331"/>
    <cellStyle name="Normal 3 2 4 5 3 2 12" xfId="25332"/>
    <cellStyle name="Normal 3 2 4 5 3 2 13" xfId="25333"/>
    <cellStyle name="Normal 3 2 4 5 3 2 2" xfId="25334"/>
    <cellStyle name="Normal 3 2 4 5 3 2 2 10" xfId="25335"/>
    <cellStyle name="Normal 3 2 4 5 3 2 2 11" xfId="25336"/>
    <cellStyle name="Normal 3 2 4 5 3 2 2 12" xfId="25337"/>
    <cellStyle name="Normal 3 2 4 5 3 2 2 2" xfId="25338"/>
    <cellStyle name="Normal 3 2 4 5 3 2 2 3" xfId="25339"/>
    <cellStyle name="Normal 3 2 4 5 3 2 2 4" xfId="25340"/>
    <cellStyle name="Normal 3 2 4 5 3 2 2 5" xfId="25341"/>
    <cellStyle name="Normal 3 2 4 5 3 2 2 6" xfId="25342"/>
    <cellStyle name="Normal 3 2 4 5 3 2 2 7" xfId="25343"/>
    <cellStyle name="Normal 3 2 4 5 3 2 2 8" xfId="25344"/>
    <cellStyle name="Normal 3 2 4 5 3 2 2 9" xfId="25345"/>
    <cellStyle name="Normal 3 2 4 5 3 2 3" xfId="25346"/>
    <cellStyle name="Normal 3 2 4 5 3 2 4" xfId="25347"/>
    <cellStyle name="Normal 3 2 4 5 3 2 5" xfId="25348"/>
    <cellStyle name="Normal 3 2 4 5 3 2 6" xfId="25349"/>
    <cellStyle name="Normal 3 2 4 5 3 2 7" xfId="25350"/>
    <cellStyle name="Normal 3 2 4 5 3 2 8" xfId="25351"/>
    <cellStyle name="Normal 3 2 4 5 3 2 9" xfId="25352"/>
    <cellStyle name="Normal 3 2 4 5 3 3" xfId="25353"/>
    <cellStyle name="Normal 3 2 4 5 3 3 10" xfId="25354"/>
    <cellStyle name="Normal 3 2 4 5 3 3 11" xfId="25355"/>
    <cellStyle name="Normal 3 2 4 5 3 3 12" xfId="25356"/>
    <cellStyle name="Normal 3 2 4 5 3 3 2" xfId="25357"/>
    <cellStyle name="Normal 3 2 4 5 3 3 3" xfId="25358"/>
    <cellStyle name="Normal 3 2 4 5 3 3 4" xfId="25359"/>
    <cellStyle name="Normal 3 2 4 5 3 3 5" xfId="25360"/>
    <cellStyle name="Normal 3 2 4 5 3 3 6" xfId="25361"/>
    <cellStyle name="Normal 3 2 4 5 3 3 7" xfId="25362"/>
    <cellStyle name="Normal 3 2 4 5 3 3 8" xfId="25363"/>
    <cellStyle name="Normal 3 2 4 5 3 3 9" xfId="25364"/>
    <cellStyle name="Normal 3 2 4 5 3 4" xfId="25365"/>
    <cellStyle name="Normal 3 2 4 5 3 5" xfId="25366"/>
    <cellStyle name="Normal 3 2 4 5 3 6" xfId="25367"/>
    <cellStyle name="Normal 3 2 4 5 3 7" xfId="25368"/>
    <cellStyle name="Normal 3 2 4 5 3 8" xfId="25369"/>
    <cellStyle name="Normal 3 2 4 5 3 9" xfId="25370"/>
    <cellStyle name="Normal 3 2 4 5 4" xfId="25371"/>
    <cellStyle name="Normal 3 2 4 5 4 10" xfId="25372"/>
    <cellStyle name="Normal 3 2 4 5 4 11" xfId="25373"/>
    <cellStyle name="Normal 3 2 4 5 4 12" xfId="25374"/>
    <cellStyle name="Normal 3 2 4 5 4 13" xfId="25375"/>
    <cellStyle name="Normal 3 2 4 5 4 2" xfId="25376"/>
    <cellStyle name="Normal 3 2 4 5 4 2 10" xfId="25377"/>
    <cellStyle name="Normal 3 2 4 5 4 2 11" xfId="25378"/>
    <cellStyle name="Normal 3 2 4 5 4 2 12" xfId="25379"/>
    <cellStyle name="Normal 3 2 4 5 4 2 2" xfId="25380"/>
    <cellStyle name="Normal 3 2 4 5 4 2 3" xfId="25381"/>
    <cellStyle name="Normal 3 2 4 5 4 2 4" xfId="25382"/>
    <cellStyle name="Normal 3 2 4 5 4 2 5" xfId="25383"/>
    <cellStyle name="Normal 3 2 4 5 4 2 6" xfId="25384"/>
    <cellStyle name="Normal 3 2 4 5 4 2 7" xfId="25385"/>
    <cellStyle name="Normal 3 2 4 5 4 2 8" xfId="25386"/>
    <cellStyle name="Normal 3 2 4 5 4 2 9" xfId="25387"/>
    <cellStyle name="Normal 3 2 4 5 4 3" xfId="25388"/>
    <cellStyle name="Normal 3 2 4 5 4 4" xfId="25389"/>
    <cellStyle name="Normal 3 2 4 5 4 5" xfId="25390"/>
    <cellStyle name="Normal 3 2 4 5 4 6" xfId="25391"/>
    <cellStyle name="Normal 3 2 4 5 4 7" xfId="25392"/>
    <cellStyle name="Normal 3 2 4 5 4 8" xfId="25393"/>
    <cellStyle name="Normal 3 2 4 5 4 9" xfId="25394"/>
    <cellStyle name="Normal 3 2 4 5 5" xfId="25395"/>
    <cellStyle name="Normal 3 2 4 5 5 10" xfId="25396"/>
    <cellStyle name="Normal 3 2 4 5 5 11" xfId="25397"/>
    <cellStyle name="Normal 3 2 4 5 5 12" xfId="25398"/>
    <cellStyle name="Normal 3 2 4 5 5 13" xfId="25399"/>
    <cellStyle name="Normal 3 2 4 5 5 2" xfId="25400"/>
    <cellStyle name="Normal 3 2 4 5 5 2 10" xfId="25401"/>
    <cellStyle name="Normal 3 2 4 5 5 2 11" xfId="25402"/>
    <cellStyle name="Normal 3 2 4 5 5 2 12" xfId="25403"/>
    <cellStyle name="Normal 3 2 4 5 5 2 2" xfId="25404"/>
    <cellStyle name="Normal 3 2 4 5 5 2 3" xfId="25405"/>
    <cellStyle name="Normal 3 2 4 5 5 2 4" xfId="25406"/>
    <cellStyle name="Normal 3 2 4 5 5 2 5" xfId="25407"/>
    <cellStyle name="Normal 3 2 4 5 5 2 6" xfId="25408"/>
    <cellStyle name="Normal 3 2 4 5 5 2 7" xfId="25409"/>
    <cellStyle name="Normal 3 2 4 5 5 2 8" xfId="25410"/>
    <cellStyle name="Normal 3 2 4 5 5 2 9" xfId="25411"/>
    <cellStyle name="Normal 3 2 4 5 5 3" xfId="25412"/>
    <cellStyle name="Normal 3 2 4 5 5 4" xfId="25413"/>
    <cellStyle name="Normal 3 2 4 5 5 5" xfId="25414"/>
    <cellStyle name="Normal 3 2 4 5 5 6" xfId="25415"/>
    <cellStyle name="Normal 3 2 4 5 5 7" xfId="25416"/>
    <cellStyle name="Normal 3 2 4 5 5 8" xfId="25417"/>
    <cellStyle name="Normal 3 2 4 5 5 9" xfId="25418"/>
    <cellStyle name="Normal 3 2 4 5 6" xfId="25419"/>
    <cellStyle name="Normal 3 2 4 5 6 10" xfId="25420"/>
    <cellStyle name="Normal 3 2 4 5 6 11" xfId="25421"/>
    <cellStyle name="Normal 3 2 4 5 6 12" xfId="25422"/>
    <cellStyle name="Normal 3 2 4 5 6 2" xfId="25423"/>
    <cellStyle name="Normal 3 2 4 5 6 3" xfId="25424"/>
    <cellStyle name="Normal 3 2 4 5 6 4" xfId="25425"/>
    <cellStyle name="Normal 3 2 4 5 6 5" xfId="25426"/>
    <cellStyle name="Normal 3 2 4 5 6 6" xfId="25427"/>
    <cellStyle name="Normal 3 2 4 5 6 7" xfId="25428"/>
    <cellStyle name="Normal 3 2 4 5 6 8" xfId="25429"/>
    <cellStyle name="Normal 3 2 4 5 6 9" xfId="25430"/>
    <cellStyle name="Normal 3 2 4 5 7" xfId="25431"/>
    <cellStyle name="Normal 3 2 4 5 8" xfId="25432"/>
    <cellStyle name="Normal 3 2 4 5 9" xfId="25433"/>
    <cellStyle name="Normal 3 2 4 6" xfId="25434"/>
    <cellStyle name="Normal 3 2 4 6 10" xfId="25435"/>
    <cellStyle name="Normal 3 2 4 6 11" xfId="25436"/>
    <cellStyle name="Normal 3 2 4 6 12" xfId="25437"/>
    <cellStyle name="Normal 3 2 4 6 13" xfId="25438"/>
    <cellStyle name="Normal 3 2 4 6 14" xfId="25439"/>
    <cellStyle name="Normal 3 2 4 6 2" xfId="25440"/>
    <cellStyle name="Normal 3 2 4 6 2 10" xfId="25441"/>
    <cellStyle name="Normal 3 2 4 6 2 11" xfId="25442"/>
    <cellStyle name="Normal 3 2 4 6 2 12" xfId="25443"/>
    <cellStyle name="Normal 3 2 4 6 2 13" xfId="25444"/>
    <cellStyle name="Normal 3 2 4 6 2 2" xfId="25445"/>
    <cellStyle name="Normal 3 2 4 6 2 2 10" xfId="25446"/>
    <cellStyle name="Normal 3 2 4 6 2 2 11" xfId="25447"/>
    <cellStyle name="Normal 3 2 4 6 2 2 12" xfId="25448"/>
    <cellStyle name="Normal 3 2 4 6 2 2 2" xfId="25449"/>
    <cellStyle name="Normal 3 2 4 6 2 2 3" xfId="25450"/>
    <cellStyle name="Normal 3 2 4 6 2 2 4" xfId="25451"/>
    <cellStyle name="Normal 3 2 4 6 2 2 5" xfId="25452"/>
    <cellStyle name="Normal 3 2 4 6 2 2 6" xfId="25453"/>
    <cellStyle name="Normal 3 2 4 6 2 2 7" xfId="25454"/>
    <cellStyle name="Normal 3 2 4 6 2 2 8" xfId="25455"/>
    <cellStyle name="Normal 3 2 4 6 2 2 9" xfId="25456"/>
    <cellStyle name="Normal 3 2 4 6 2 3" xfId="25457"/>
    <cellStyle name="Normal 3 2 4 6 2 4" xfId="25458"/>
    <cellStyle name="Normal 3 2 4 6 2 5" xfId="25459"/>
    <cellStyle name="Normal 3 2 4 6 2 6" xfId="25460"/>
    <cellStyle name="Normal 3 2 4 6 2 7" xfId="25461"/>
    <cellStyle name="Normal 3 2 4 6 2 8" xfId="25462"/>
    <cellStyle name="Normal 3 2 4 6 2 9" xfId="25463"/>
    <cellStyle name="Normal 3 2 4 6 3" xfId="25464"/>
    <cellStyle name="Normal 3 2 4 6 3 10" xfId="25465"/>
    <cellStyle name="Normal 3 2 4 6 3 11" xfId="25466"/>
    <cellStyle name="Normal 3 2 4 6 3 12" xfId="25467"/>
    <cellStyle name="Normal 3 2 4 6 3 2" xfId="25468"/>
    <cellStyle name="Normal 3 2 4 6 3 3" xfId="25469"/>
    <cellStyle name="Normal 3 2 4 6 3 4" xfId="25470"/>
    <cellStyle name="Normal 3 2 4 6 3 5" xfId="25471"/>
    <cellStyle name="Normal 3 2 4 6 3 6" xfId="25472"/>
    <cellStyle name="Normal 3 2 4 6 3 7" xfId="25473"/>
    <cellStyle name="Normal 3 2 4 6 3 8" xfId="25474"/>
    <cellStyle name="Normal 3 2 4 6 3 9" xfId="25475"/>
    <cellStyle name="Normal 3 2 4 6 4" xfId="25476"/>
    <cellStyle name="Normal 3 2 4 6 5" xfId="25477"/>
    <cellStyle name="Normal 3 2 4 6 6" xfId="25478"/>
    <cellStyle name="Normal 3 2 4 6 7" xfId="25479"/>
    <cellStyle name="Normal 3 2 4 6 8" xfId="25480"/>
    <cellStyle name="Normal 3 2 4 6 9" xfId="25481"/>
    <cellStyle name="Normal 3 2 4 7" xfId="25482"/>
    <cellStyle name="Normal 3 2 4 7 10" xfId="25483"/>
    <cellStyle name="Normal 3 2 4 7 11" xfId="25484"/>
    <cellStyle name="Normal 3 2 4 7 12" xfId="25485"/>
    <cellStyle name="Normal 3 2 4 7 13" xfId="25486"/>
    <cellStyle name="Normal 3 2 4 7 14" xfId="25487"/>
    <cellStyle name="Normal 3 2 4 7 2" xfId="25488"/>
    <cellStyle name="Normal 3 2 4 7 2 10" xfId="25489"/>
    <cellStyle name="Normal 3 2 4 7 2 11" xfId="25490"/>
    <cellStyle name="Normal 3 2 4 7 2 12" xfId="25491"/>
    <cellStyle name="Normal 3 2 4 7 2 13" xfId="25492"/>
    <cellStyle name="Normal 3 2 4 7 2 2" xfId="25493"/>
    <cellStyle name="Normal 3 2 4 7 2 2 10" xfId="25494"/>
    <cellStyle name="Normal 3 2 4 7 2 2 11" xfId="25495"/>
    <cellStyle name="Normal 3 2 4 7 2 2 12" xfId="25496"/>
    <cellStyle name="Normal 3 2 4 7 2 2 2" xfId="25497"/>
    <cellStyle name="Normal 3 2 4 7 2 2 3" xfId="25498"/>
    <cellStyle name="Normal 3 2 4 7 2 2 4" xfId="25499"/>
    <cellStyle name="Normal 3 2 4 7 2 2 5" xfId="25500"/>
    <cellStyle name="Normal 3 2 4 7 2 2 6" xfId="25501"/>
    <cellStyle name="Normal 3 2 4 7 2 2 7" xfId="25502"/>
    <cellStyle name="Normal 3 2 4 7 2 2 8" xfId="25503"/>
    <cellStyle name="Normal 3 2 4 7 2 2 9" xfId="25504"/>
    <cellStyle name="Normal 3 2 4 7 2 3" xfId="25505"/>
    <cellStyle name="Normal 3 2 4 7 2 4" xfId="25506"/>
    <cellStyle name="Normal 3 2 4 7 2 5" xfId="25507"/>
    <cellStyle name="Normal 3 2 4 7 2 6" xfId="25508"/>
    <cellStyle name="Normal 3 2 4 7 2 7" xfId="25509"/>
    <cellStyle name="Normal 3 2 4 7 2 8" xfId="25510"/>
    <cellStyle name="Normal 3 2 4 7 2 9" xfId="25511"/>
    <cellStyle name="Normal 3 2 4 7 3" xfId="25512"/>
    <cellStyle name="Normal 3 2 4 7 3 10" xfId="25513"/>
    <cellStyle name="Normal 3 2 4 7 3 11" xfId="25514"/>
    <cellStyle name="Normal 3 2 4 7 3 12" xfId="25515"/>
    <cellStyle name="Normal 3 2 4 7 3 2" xfId="25516"/>
    <cellStyle name="Normal 3 2 4 7 3 3" xfId="25517"/>
    <cellStyle name="Normal 3 2 4 7 3 4" xfId="25518"/>
    <cellStyle name="Normal 3 2 4 7 3 5" xfId="25519"/>
    <cellStyle name="Normal 3 2 4 7 3 6" xfId="25520"/>
    <cellStyle name="Normal 3 2 4 7 3 7" xfId="25521"/>
    <cellStyle name="Normal 3 2 4 7 3 8" xfId="25522"/>
    <cellStyle name="Normal 3 2 4 7 3 9" xfId="25523"/>
    <cellStyle name="Normal 3 2 4 7 4" xfId="25524"/>
    <cellStyle name="Normal 3 2 4 7 5" xfId="25525"/>
    <cellStyle name="Normal 3 2 4 7 6" xfId="25526"/>
    <cellStyle name="Normal 3 2 4 7 7" xfId="25527"/>
    <cellStyle name="Normal 3 2 4 7 8" xfId="25528"/>
    <cellStyle name="Normal 3 2 4 7 9" xfId="25529"/>
    <cellStyle name="Normal 3 2 4 8" xfId="25530"/>
    <cellStyle name="Normal 3 2 4 8 10" xfId="25531"/>
    <cellStyle name="Normal 3 2 4 8 11" xfId="25532"/>
    <cellStyle name="Normal 3 2 4 8 12" xfId="25533"/>
    <cellStyle name="Normal 3 2 4 8 13" xfId="25534"/>
    <cellStyle name="Normal 3 2 4 8 14" xfId="25535"/>
    <cellStyle name="Normal 3 2 4 8 2" xfId="25536"/>
    <cellStyle name="Normal 3 2 4 8 2 10" xfId="25537"/>
    <cellStyle name="Normal 3 2 4 8 2 11" xfId="25538"/>
    <cellStyle name="Normal 3 2 4 8 2 12" xfId="25539"/>
    <cellStyle name="Normal 3 2 4 8 2 13" xfId="25540"/>
    <cellStyle name="Normal 3 2 4 8 2 2" xfId="25541"/>
    <cellStyle name="Normal 3 2 4 8 2 2 10" xfId="25542"/>
    <cellStyle name="Normal 3 2 4 8 2 2 11" xfId="25543"/>
    <cellStyle name="Normal 3 2 4 8 2 2 12" xfId="25544"/>
    <cellStyle name="Normal 3 2 4 8 2 2 2" xfId="25545"/>
    <cellStyle name="Normal 3 2 4 8 2 2 3" xfId="25546"/>
    <cellStyle name="Normal 3 2 4 8 2 2 4" xfId="25547"/>
    <cellStyle name="Normal 3 2 4 8 2 2 5" xfId="25548"/>
    <cellStyle name="Normal 3 2 4 8 2 2 6" xfId="25549"/>
    <cellStyle name="Normal 3 2 4 8 2 2 7" xfId="25550"/>
    <cellStyle name="Normal 3 2 4 8 2 2 8" xfId="25551"/>
    <cellStyle name="Normal 3 2 4 8 2 2 9" xfId="25552"/>
    <cellStyle name="Normal 3 2 4 8 2 3" xfId="25553"/>
    <cellStyle name="Normal 3 2 4 8 2 4" xfId="25554"/>
    <cellStyle name="Normal 3 2 4 8 2 5" xfId="25555"/>
    <cellStyle name="Normal 3 2 4 8 2 6" xfId="25556"/>
    <cellStyle name="Normal 3 2 4 8 2 7" xfId="25557"/>
    <cellStyle name="Normal 3 2 4 8 2 8" xfId="25558"/>
    <cellStyle name="Normal 3 2 4 8 2 9" xfId="25559"/>
    <cellStyle name="Normal 3 2 4 8 3" xfId="25560"/>
    <cellStyle name="Normal 3 2 4 8 3 10" xfId="25561"/>
    <cellStyle name="Normal 3 2 4 8 3 11" xfId="25562"/>
    <cellStyle name="Normal 3 2 4 8 3 12" xfId="25563"/>
    <cellStyle name="Normal 3 2 4 8 3 2" xfId="25564"/>
    <cellStyle name="Normal 3 2 4 8 3 3" xfId="25565"/>
    <cellStyle name="Normal 3 2 4 8 3 4" xfId="25566"/>
    <cellStyle name="Normal 3 2 4 8 3 5" xfId="25567"/>
    <cellStyle name="Normal 3 2 4 8 3 6" xfId="25568"/>
    <cellStyle name="Normal 3 2 4 8 3 7" xfId="25569"/>
    <cellStyle name="Normal 3 2 4 8 3 8" xfId="25570"/>
    <cellStyle name="Normal 3 2 4 8 3 9" xfId="25571"/>
    <cellStyle name="Normal 3 2 4 8 4" xfId="25572"/>
    <cellStyle name="Normal 3 2 4 8 5" xfId="25573"/>
    <cellStyle name="Normal 3 2 4 8 6" xfId="25574"/>
    <cellStyle name="Normal 3 2 4 8 7" xfId="25575"/>
    <cellStyle name="Normal 3 2 4 8 8" xfId="25576"/>
    <cellStyle name="Normal 3 2 4 8 9" xfId="25577"/>
    <cellStyle name="Normal 3 2 4 9" xfId="25578"/>
    <cellStyle name="Normal 3 2 4 9 10" xfId="25579"/>
    <cellStyle name="Normal 3 2 4 9 11" xfId="25580"/>
    <cellStyle name="Normal 3 2 4 9 12" xfId="25581"/>
    <cellStyle name="Normal 3 2 4 9 13" xfId="25582"/>
    <cellStyle name="Normal 3 2 4 9 14" xfId="25583"/>
    <cellStyle name="Normal 3 2 4 9 2" xfId="25584"/>
    <cellStyle name="Normal 3 2 4 9 2 10" xfId="25585"/>
    <cellStyle name="Normal 3 2 4 9 2 11" xfId="25586"/>
    <cellStyle name="Normal 3 2 4 9 2 12" xfId="25587"/>
    <cellStyle name="Normal 3 2 4 9 2 13" xfId="25588"/>
    <cellStyle name="Normal 3 2 4 9 2 2" xfId="25589"/>
    <cellStyle name="Normal 3 2 4 9 2 2 10" xfId="25590"/>
    <cellStyle name="Normal 3 2 4 9 2 2 11" xfId="25591"/>
    <cellStyle name="Normal 3 2 4 9 2 2 12" xfId="25592"/>
    <cellStyle name="Normal 3 2 4 9 2 2 2" xfId="25593"/>
    <cellStyle name="Normal 3 2 4 9 2 2 3" xfId="25594"/>
    <cellStyle name="Normal 3 2 4 9 2 2 4" xfId="25595"/>
    <cellStyle name="Normal 3 2 4 9 2 2 5" xfId="25596"/>
    <cellStyle name="Normal 3 2 4 9 2 2 6" xfId="25597"/>
    <cellStyle name="Normal 3 2 4 9 2 2 7" xfId="25598"/>
    <cellStyle name="Normal 3 2 4 9 2 2 8" xfId="25599"/>
    <cellStyle name="Normal 3 2 4 9 2 2 9" xfId="25600"/>
    <cellStyle name="Normal 3 2 4 9 2 3" xfId="25601"/>
    <cellStyle name="Normal 3 2 4 9 2 4" xfId="25602"/>
    <cellStyle name="Normal 3 2 4 9 2 5" xfId="25603"/>
    <cellStyle name="Normal 3 2 4 9 2 6" xfId="25604"/>
    <cellStyle name="Normal 3 2 4 9 2 7" xfId="25605"/>
    <cellStyle name="Normal 3 2 4 9 2 8" xfId="25606"/>
    <cellStyle name="Normal 3 2 4 9 2 9" xfId="25607"/>
    <cellStyle name="Normal 3 2 4 9 3" xfId="25608"/>
    <cellStyle name="Normal 3 2 4 9 3 10" xfId="25609"/>
    <cellStyle name="Normal 3 2 4 9 3 11" xfId="25610"/>
    <cellStyle name="Normal 3 2 4 9 3 12" xfId="25611"/>
    <cellStyle name="Normal 3 2 4 9 3 2" xfId="25612"/>
    <cellStyle name="Normal 3 2 4 9 3 3" xfId="25613"/>
    <cellStyle name="Normal 3 2 4 9 3 4" xfId="25614"/>
    <cellStyle name="Normal 3 2 4 9 3 5" xfId="25615"/>
    <cellStyle name="Normal 3 2 4 9 3 6" xfId="25616"/>
    <cellStyle name="Normal 3 2 4 9 3 7" xfId="25617"/>
    <cellStyle name="Normal 3 2 4 9 3 8" xfId="25618"/>
    <cellStyle name="Normal 3 2 4 9 3 9" xfId="25619"/>
    <cellStyle name="Normal 3 2 4 9 4" xfId="25620"/>
    <cellStyle name="Normal 3 2 4 9 5" xfId="25621"/>
    <cellStyle name="Normal 3 2 4 9 6" xfId="25622"/>
    <cellStyle name="Normal 3 2 4 9 7" xfId="25623"/>
    <cellStyle name="Normal 3 2 4 9 8" xfId="25624"/>
    <cellStyle name="Normal 3 2 4 9 9" xfId="25625"/>
    <cellStyle name="Normal 3 2 5" xfId="25626"/>
    <cellStyle name="Normal 3 2 5 10" xfId="25627"/>
    <cellStyle name="Normal 3 2 5 10 10" xfId="25628"/>
    <cellStyle name="Normal 3 2 5 10 11" xfId="25629"/>
    <cellStyle name="Normal 3 2 5 10 12" xfId="25630"/>
    <cellStyle name="Normal 3 2 5 10 13" xfId="25631"/>
    <cellStyle name="Normal 3 2 5 10 14" xfId="25632"/>
    <cellStyle name="Normal 3 2 5 10 2" xfId="25633"/>
    <cellStyle name="Normal 3 2 5 10 2 10" xfId="25634"/>
    <cellStyle name="Normal 3 2 5 10 2 11" xfId="25635"/>
    <cellStyle name="Normal 3 2 5 10 2 12" xfId="25636"/>
    <cellStyle name="Normal 3 2 5 10 2 13" xfId="25637"/>
    <cellStyle name="Normal 3 2 5 10 2 2" xfId="25638"/>
    <cellStyle name="Normal 3 2 5 10 2 2 10" xfId="25639"/>
    <cellStyle name="Normal 3 2 5 10 2 2 11" xfId="25640"/>
    <cellStyle name="Normal 3 2 5 10 2 2 12" xfId="25641"/>
    <cellStyle name="Normal 3 2 5 10 2 2 2" xfId="25642"/>
    <cellStyle name="Normal 3 2 5 10 2 2 3" xfId="25643"/>
    <cellStyle name="Normal 3 2 5 10 2 2 4" xfId="25644"/>
    <cellStyle name="Normal 3 2 5 10 2 2 5" xfId="25645"/>
    <cellStyle name="Normal 3 2 5 10 2 2 6" xfId="25646"/>
    <cellStyle name="Normal 3 2 5 10 2 2 7" xfId="25647"/>
    <cellStyle name="Normal 3 2 5 10 2 2 8" xfId="25648"/>
    <cellStyle name="Normal 3 2 5 10 2 2 9" xfId="25649"/>
    <cellStyle name="Normal 3 2 5 10 2 3" xfId="25650"/>
    <cellStyle name="Normal 3 2 5 10 2 4" xfId="25651"/>
    <cellStyle name="Normal 3 2 5 10 2 5" xfId="25652"/>
    <cellStyle name="Normal 3 2 5 10 2 6" xfId="25653"/>
    <cellStyle name="Normal 3 2 5 10 2 7" xfId="25654"/>
    <cellStyle name="Normal 3 2 5 10 2 8" xfId="25655"/>
    <cellStyle name="Normal 3 2 5 10 2 9" xfId="25656"/>
    <cellStyle name="Normal 3 2 5 10 3" xfId="25657"/>
    <cellStyle name="Normal 3 2 5 10 3 10" xfId="25658"/>
    <cellStyle name="Normal 3 2 5 10 3 11" xfId="25659"/>
    <cellStyle name="Normal 3 2 5 10 3 12" xfId="25660"/>
    <cellStyle name="Normal 3 2 5 10 3 2" xfId="25661"/>
    <cellStyle name="Normal 3 2 5 10 3 3" xfId="25662"/>
    <cellStyle name="Normal 3 2 5 10 3 4" xfId="25663"/>
    <cellStyle name="Normal 3 2 5 10 3 5" xfId="25664"/>
    <cellStyle name="Normal 3 2 5 10 3 6" xfId="25665"/>
    <cellStyle name="Normal 3 2 5 10 3 7" xfId="25666"/>
    <cellStyle name="Normal 3 2 5 10 3 8" xfId="25667"/>
    <cellStyle name="Normal 3 2 5 10 3 9" xfId="25668"/>
    <cellStyle name="Normal 3 2 5 10 4" xfId="25669"/>
    <cellStyle name="Normal 3 2 5 10 5" xfId="25670"/>
    <cellStyle name="Normal 3 2 5 10 6" xfId="25671"/>
    <cellStyle name="Normal 3 2 5 10 7" xfId="25672"/>
    <cellStyle name="Normal 3 2 5 10 8" xfId="25673"/>
    <cellStyle name="Normal 3 2 5 10 9" xfId="25674"/>
    <cellStyle name="Normal 3 2 5 11" xfId="25675"/>
    <cellStyle name="Normal 3 2 5 11 10" xfId="25676"/>
    <cellStyle name="Normal 3 2 5 11 11" xfId="25677"/>
    <cellStyle name="Normal 3 2 5 11 12" xfId="25678"/>
    <cellStyle name="Normal 3 2 5 11 13" xfId="25679"/>
    <cellStyle name="Normal 3 2 5 11 14" xfId="25680"/>
    <cellStyle name="Normal 3 2 5 11 2" xfId="25681"/>
    <cellStyle name="Normal 3 2 5 11 2 10" xfId="25682"/>
    <cellStyle name="Normal 3 2 5 11 2 11" xfId="25683"/>
    <cellStyle name="Normal 3 2 5 11 2 12" xfId="25684"/>
    <cellStyle name="Normal 3 2 5 11 2 13" xfId="25685"/>
    <cellStyle name="Normal 3 2 5 11 2 2" xfId="25686"/>
    <cellStyle name="Normal 3 2 5 11 2 2 10" xfId="25687"/>
    <cellStyle name="Normal 3 2 5 11 2 2 11" xfId="25688"/>
    <cellStyle name="Normal 3 2 5 11 2 2 12" xfId="25689"/>
    <cellStyle name="Normal 3 2 5 11 2 2 2" xfId="25690"/>
    <cellStyle name="Normal 3 2 5 11 2 2 3" xfId="25691"/>
    <cellStyle name="Normal 3 2 5 11 2 2 4" xfId="25692"/>
    <cellStyle name="Normal 3 2 5 11 2 2 5" xfId="25693"/>
    <cellStyle name="Normal 3 2 5 11 2 2 6" xfId="25694"/>
    <cellStyle name="Normal 3 2 5 11 2 2 7" xfId="25695"/>
    <cellStyle name="Normal 3 2 5 11 2 2 8" xfId="25696"/>
    <cellStyle name="Normal 3 2 5 11 2 2 9" xfId="25697"/>
    <cellStyle name="Normal 3 2 5 11 2 3" xfId="25698"/>
    <cellStyle name="Normal 3 2 5 11 2 4" xfId="25699"/>
    <cellStyle name="Normal 3 2 5 11 2 5" xfId="25700"/>
    <cellStyle name="Normal 3 2 5 11 2 6" xfId="25701"/>
    <cellStyle name="Normal 3 2 5 11 2 7" xfId="25702"/>
    <cellStyle name="Normal 3 2 5 11 2 8" xfId="25703"/>
    <cellStyle name="Normal 3 2 5 11 2 9" xfId="25704"/>
    <cellStyle name="Normal 3 2 5 11 3" xfId="25705"/>
    <cellStyle name="Normal 3 2 5 11 3 10" xfId="25706"/>
    <cellStyle name="Normal 3 2 5 11 3 11" xfId="25707"/>
    <cellStyle name="Normal 3 2 5 11 3 12" xfId="25708"/>
    <cellStyle name="Normal 3 2 5 11 3 2" xfId="25709"/>
    <cellStyle name="Normal 3 2 5 11 3 3" xfId="25710"/>
    <cellStyle name="Normal 3 2 5 11 3 4" xfId="25711"/>
    <cellStyle name="Normal 3 2 5 11 3 5" xfId="25712"/>
    <cellStyle name="Normal 3 2 5 11 3 6" xfId="25713"/>
    <cellStyle name="Normal 3 2 5 11 3 7" xfId="25714"/>
    <cellStyle name="Normal 3 2 5 11 3 8" xfId="25715"/>
    <cellStyle name="Normal 3 2 5 11 3 9" xfId="25716"/>
    <cellStyle name="Normal 3 2 5 11 4" xfId="25717"/>
    <cellStyle name="Normal 3 2 5 11 5" xfId="25718"/>
    <cellStyle name="Normal 3 2 5 11 6" xfId="25719"/>
    <cellStyle name="Normal 3 2 5 11 7" xfId="25720"/>
    <cellStyle name="Normal 3 2 5 11 8" xfId="25721"/>
    <cellStyle name="Normal 3 2 5 11 9" xfId="25722"/>
    <cellStyle name="Normal 3 2 5 12" xfId="25723"/>
    <cellStyle name="Normal 3 2 5 12 10" xfId="25724"/>
    <cellStyle name="Normal 3 2 5 12 11" xfId="25725"/>
    <cellStyle name="Normal 3 2 5 12 12" xfId="25726"/>
    <cellStyle name="Normal 3 2 5 12 13" xfId="25727"/>
    <cellStyle name="Normal 3 2 5 12 14" xfId="25728"/>
    <cellStyle name="Normal 3 2 5 12 2" xfId="25729"/>
    <cellStyle name="Normal 3 2 5 12 2 10" xfId="25730"/>
    <cellStyle name="Normal 3 2 5 12 2 11" xfId="25731"/>
    <cellStyle name="Normal 3 2 5 12 2 12" xfId="25732"/>
    <cellStyle name="Normal 3 2 5 12 2 13" xfId="25733"/>
    <cellStyle name="Normal 3 2 5 12 2 2" xfId="25734"/>
    <cellStyle name="Normal 3 2 5 12 2 2 10" xfId="25735"/>
    <cellStyle name="Normal 3 2 5 12 2 2 11" xfId="25736"/>
    <cellStyle name="Normal 3 2 5 12 2 2 12" xfId="25737"/>
    <cellStyle name="Normal 3 2 5 12 2 2 2" xfId="25738"/>
    <cellStyle name="Normal 3 2 5 12 2 2 3" xfId="25739"/>
    <cellStyle name="Normal 3 2 5 12 2 2 4" xfId="25740"/>
    <cellStyle name="Normal 3 2 5 12 2 2 5" xfId="25741"/>
    <cellStyle name="Normal 3 2 5 12 2 2 6" xfId="25742"/>
    <cellStyle name="Normal 3 2 5 12 2 2 7" xfId="25743"/>
    <cellStyle name="Normal 3 2 5 12 2 2 8" xfId="25744"/>
    <cellStyle name="Normal 3 2 5 12 2 2 9" xfId="25745"/>
    <cellStyle name="Normal 3 2 5 12 2 3" xfId="25746"/>
    <cellStyle name="Normal 3 2 5 12 2 4" xfId="25747"/>
    <cellStyle name="Normal 3 2 5 12 2 5" xfId="25748"/>
    <cellStyle name="Normal 3 2 5 12 2 6" xfId="25749"/>
    <cellStyle name="Normal 3 2 5 12 2 7" xfId="25750"/>
    <cellStyle name="Normal 3 2 5 12 2 8" xfId="25751"/>
    <cellStyle name="Normal 3 2 5 12 2 9" xfId="25752"/>
    <cellStyle name="Normal 3 2 5 12 3" xfId="25753"/>
    <cellStyle name="Normal 3 2 5 12 3 10" xfId="25754"/>
    <cellStyle name="Normal 3 2 5 12 3 11" xfId="25755"/>
    <cellStyle name="Normal 3 2 5 12 3 12" xfId="25756"/>
    <cellStyle name="Normal 3 2 5 12 3 2" xfId="25757"/>
    <cellStyle name="Normal 3 2 5 12 3 3" xfId="25758"/>
    <cellStyle name="Normal 3 2 5 12 3 4" xfId="25759"/>
    <cellStyle name="Normal 3 2 5 12 3 5" xfId="25760"/>
    <cellStyle name="Normal 3 2 5 12 3 6" xfId="25761"/>
    <cellStyle name="Normal 3 2 5 12 3 7" xfId="25762"/>
    <cellStyle name="Normal 3 2 5 12 3 8" xfId="25763"/>
    <cellStyle name="Normal 3 2 5 12 3 9" xfId="25764"/>
    <cellStyle name="Normal 3 2 5 12 4" xfId="25765"/>
    <cellStyle name="Normal 3 2 5 12 5" xfId="25766"/>
    <cellStyle name="Normal 3 2 5 12 6" xfId="25767"/>
    <cellStyle name="Normal 3 2 5 12 7" xfId="25768"/>
    <cellStyle name="Normal 3 2 5 12 8" xfId="25769"/>
    <cellStyle name="Normal 3 2 5 12 9" xfId="25770"/>
    <cellStyle name="Normal 3 2 5 13" xfId="25771"/>
    <cellStyle name="Normal 3 2 5 13 10" xfId="25772"/>
    <cellStyle name="Normal 3 2 5 13 11" xfId="25773"/>
    <cellStyle name="Normal 3 2 5 13 12" xfId="25774"/>
    <cellStyle name="Normal 3 2 5 13 13" xfId="25775"/>
    <cellStyle name="Normal 3 2 5 13 2" xfId="25776"/>
    <cellStyle name="Normal 3 2 5 13 2 10" xfId="25777"/>
    <cellStyle name="Normal 3 2 5 13 2 11" xfId="25778"/>
    <cellStyle name="Normal 3 2 5 13 2 12" xfId="25779"/>
    <cellStyle name="Normal 3 2 5 13 2 2" xfId="25780"/>
    <cellStyle name="Normal 3 2 5 13 2 3" xfId="25781"/>
    <cellStyle name="Normal 3 2 5 13 2 4" xfId="25782"/>
    <cellStyle name="Normal 3 2 5 13 2 5" xfId="25783"/>
    <cellStyle name="Normal 3 2 5 13 2 6" xfId="25784"/>
    <cellStyle name="Normal 3 2 5 13 2 7" xfId="25785"/>
    <cellStyle name="Normal 3 2 5 13 2 8" xfId="25786"/>
    <cellStyle name="Normal 3 2 5 13 2 9" xfId="25787"/>
    <cellStyle name="Normal 3 2 5 13 3" xfId="25788"/>
    <cellStyle name="Normal 3 2 5 13 4" xfId="25789"/>
    <cellStyle name="Normal 3 2 5 13 5" xfId="25790"/>
    <cellStyle name="Normal 3 2 5 13 6" xfId="25791"/>
    <cellStyle name="Normal 3 2 5 13 7" xfId="25792"/>
    <cellStyle name="Normal 3 2 5 13 8" xfId="25793"/>
    <cellStyle name="Normal 3 2 5 13 9" xfId="25794"/>
    <cellStyle name="Normal 3 2 5 14" xfId="25795"/>
    <cellStyle name="Normal 3 2 5 14 10" xfId="25796"/>
    <cellStyle name="Normal 3 2 5 14 11" xfId="25797"/>
    <cellStyle name="Normal 3 2 5 14 12" xfId="25798"/>
    <cellStyle name="Normal 3 2 5 14 13" xfId="25799"/>
    <cellStyle name="Normal 3 2 5 14 2" xfId="25800"/>
    <cellStyle name="Normal 3 2 5 14 2 10" xfId="25801"/>
    <cellStyle name="Normal 3 2 5 14 2 11" xfId="25802"/>
    <cellStyle name="Normal 3 2 5 14 2 12" xfId="25803"/>
    <cellStyle name="Normal 3 2 5 14 2 2" xfId="25804"/>
    <cellStyle name="Normal 3 2 5 14 2 3" xfId="25805"/>
    <cellStyle name="Normal 3 2 5 14 2 4" xfId="25806"/>
    <cellStyle name="Normal 3 2 5 14 2 5" xfId="25807"/>
    <cellStyle name="Normal 3 2 5 14 2 6" xfId="25808"/>
    <cellStyle name="Normal 3 2 5 14 2 7" xfId="25809"/>
    <cellStyle name="Normal 3 2 5 14 2 8" xfId="25810"/>
    <cellStyle name="Normal 3 2 5 14 2 9" xfId="25811"/>
    <cellStyle name="Normal 3 2 5 14 3" xfId="25812"/>
    <cellStyle name="Normal 3 2 5 14 4" xfId="25813"/>
    <cellStyle name="Normal 3 2 5 14 5" xfId="25814"/>
    <cellStyle name="Normal 3 2 5 14 6" xfId="25815"/>
    <cellStyle name="Normal 3 2 5 14 7" xfId="25816"/>
    <cellStyle name="Normal 3 2 5 14 8" xfId="25817"/>
    <cellStyle name="Normal 3 2 5 14 9" xfId="25818"/>
    <cellStyle name="Normal 3 2 5 15" xfId="25819"/>
    <cellStyle name="Normal 3 2 5 15 10" xfId="25820"/>
    <cellStyle name="Normal 3 2 5 15 11" xfId="25821"/>
    <cellStyle name="Normal 3 2 5 15 12" xfId="25822"/>
    <cellStyle name="Normal 3 2 5 15 2" xfId="25823"/>
    <cellStyle name="Normal 3 2 5 15 3" xfId="25824"/>
    <cellStyle name="Normal 3 2 5 15 4" xfId="25825"/>
    <cellStyle name="Normal 3 2 5 15 5" xfId="25826"/>
    <cellStyle name="Normal 3 2 5 15 6" xfId="25827"/>
    <cellStyle name="Normal 3 2 5 15 7" xfId="25828"/>
    <cellStyle name="Normal 3 2 5 15 8" xfId="25829"/>
    <cellStyle name="Normal 3 2 5 15 9" xfId="25830"/>
    <cellStyle name="Normal 3 2 5 16" xfId="25831"/>
    <cellStyle name="Normal 3 2 5 17" xfId="25832"/>
    <cellStyle name="Normal 3 2 5 18" xfId="25833"/>
    <cellStyle name="Normal 3 2 5 19" xfId="25834"/>
    <cellStyle name="Normal 3 2 5 2" xfId="25835"/>
    <cellStyle name="Normal 3 2 5 2 10" xfId="25836"/>
    <cellStyle name="Normal 3 2 5 2 10 10" xfId="25837"/>
    <cellStyle name="Normal 3 2 5 2 10 11" xfId="25838"/>
    <cellStyle name="Normal 3 2 5 2 10 12" xfId="25839"/>
    <cellStyle name="Normal 3 2 5 2 10 13" xfId="25840"/>
    <cellStyle name="Normal 3 2 5 2 10 2" xfId="25841"/>
    <cellStyle name="Normal 3 2 5 2 10 2 10" xfId="25842"/>
    <cellStyle name="Normal 3 2 5 2 10 2 11" xfId="25843"/>
    <cellStyle name="Normal 3 2 5 2 10 2 12" xfId="25844"/>
    <cellStyle name="Normal 3 2 5 2 10 2 2" xfId="25845"/>
    <cellStyle name="Normal 3 2 5 2 10 2 3" xfId="25846"/>
    <cellStyle name="Normal 3 2 5 2 10 2 4" xfId="25847"/>
    <cellStyle name="Normal 3 2 5 2 10 2 5" xfId="25848"/>
    <cellStyle name="Normal 3 2 5 2 10 2 6" xfId="25849"/>
    <cellStyle name="Normal 3 2 5 2 10 2 7" xfId="25850"/>
    <cellStyle name="Normal 3 2 5 2 10 2 8" xfId="25851"/>
    <cellStyle name="Normal 3 2 5 2 10 2 9" xfId="25852"/>
    <cellStyle name="Normal 3 2 5 2 10 3" xfId="25853"/>
    <cellStyle name="Normal 3 2 5 2 10 4" xfId="25854"/>
    <cellStyle name="Normal 3 2 5 2 10 5" xfId="25855"/>
    <cellStyle name="Normal 3 2 5 2 10 6" xfId="25856"/>
    <cellStyle name="Normal 3 2 5 2 10 7" xfId="25857"/>
    <cellStyle name="Normal 3 2 5 2 10 8" xfId="25858"/>
    <cellStyle name="Normal 3 2 5 2 10 9" xfId="25859"/>
    <cellStyle name="Normal 3 2 5 2 11" xfId="25860"/>
    <cellStyle name="Normal 3 2 5 2 11 10" xfId="25861"/>
    <cellStyle name="Normal 3 2 5 2 11 11" xfId="25862"/>
    <cellStyle name="Normal 3 2 5 2 11 12" xfId="25863"/>
    <cellStyle name="Normal 3 2 5 2 11 13" xfId="25864"/>
    <cellStyle name="Normal 3 2 5 2 11 2" xfId="25865"/>
    <cellStyle name="Normal 3 2 5 2 11 2 10" xfId="25866"/>
    <cellStyle name="Normal 3 2 5 2 11 2 11" xfId="25867"/>
    <cellStyle name="Normal 3 2 5 2 11 2 12" xfId="25868"/>
    <cellStyle name="Normal 3 2 5 2 11 2 2" xfId="25869"/>
    <cellStyle name="Normal 3 2 5 2 11 2 3" xfId="25870"/>
    <cellStyle name="Normal 3 2 5 2 11 2 4" xfId="25871"/>
    <cellStyle name="Normal 3 2 5 2 11 2 5" xfId="25872"/>
    <cellStyle name="Normal 3 2 5 2 11 2 6" xfId="25873"/>
    <cellStyle name="Normal 3 2 5 2 11 2 7" xfId="25874"/>
    <cellStyle name="Normal 3 2 5 2 11 2 8" xfId="25875"/>
    <cellStyle name="Normal 3 2 5 2 11 2 9" xfId="25876"/>
    <cellStyle name="Normal 3 2 5 2 11 3" xfId="25877"/>
    <cellStyle name="Normal 3 2 5 2 11 4" xfId="25878"/>
    <cellStyle name="Normal 3 2 5 2 11 5" xfId="25879"/>
    <cellStyle name="Normal 3 2 5 2 11 6" xfId="25880"/>
    <cellStyle name="Normal 3 2 5 2 11 7" xfId="25881"/>
    <cellStyle name="Normal 3 2 5 2 11 8" xfId="25882"/>
    <cellStyle name="Normal 3 2 5 2 11 9" xfId="25883"/>
    <cellStyle name="Normal 3 2 5 2 12" xfId="25884"/>
    <cellStyle name="Normal 3 2 5 2 12 10" xfId="25885"/>
    <cellStyle name="Normal 3 2 5 2 12 11" xfId="25886"/>
    <cellStyle name="Normal 3 2 5 2 12 12" xfId="25887"/>
    <cellStyle name="Normal 3 2 5 2 12 2" xfId="25888"/>
    <cellStyle name="Normal 3 2 5 2 12 3" xfId="25889"/>
    <cellStyle name="Normal 3 2 5 2 12 4" xfId="25890"/>
    <cellStyle name="Normal 3 2 5 2 12 5" xfId="25891"/>
    <cellStyle name="Normal 3 2 5 2 12 6" xfId="25892"/>
    <cellStyle name="Normal 3 2 5 2 12 7" xfId="25893"/>
    <cellStyle name="Normal 3 2 5 2 12 8" xfId="25894"/>
    <cellStyle name="Normal 3 2 5 2 12 9" xfId="25895"/>
    <cellStyle name="Normal 3 2 5 2 13" xfId="25896"/>
    <cellStyle name="Normal 3 2 5 2 14" xfId="25897"/>
    <cellStyle name="Normal 3 2 5 2 15" xfId="25898"/>
    <cellStyle name="Normal 3 2 5 2 16" xfId="25899"/>
    <cellStyle name="Normal 3 2 5 2 17" xfId="25900"/>
    <cellStyle name="Normal 3 2 5 2 18" xfId="25901"/>
    <cellStyle name="Normal 3 2 5 2 19" xfId="25902"/>
    <cellStyle name="Normal 3 2 5 2 2" xfId="25903"/>
    <cellStyle name="Normal 3 2 5 2 2 10" xfId="25904"/>
    <cellStyle name="Normal 3 2 5 2 2 11" xfId="25905"/>
    <cellStyle name="Normal 3 2 5 2 2 12" xfId="25906"/>
    <cellStyle name="Normal 3 2 5 2 2 13" xfId="25907"/>
    <cellStyle name="Normal 3 2 5 2 2 14" xfId="25908"/>
    <cellStyle name="Normal 3 2 5 2 2 15" xfId="25909"/>
    <cellStyle name="Normal 3 2 5 2 2 16" xfId="25910"/>
    <cellStyle name="Normal 3 2 5 2 2 17" xfId="25911"/>
    <cellStyle name="Normal 3 2 5 2 2 2" xfId="25912"/>
    <cellStyle name="Normal 3 2 5 2 2 2 10" xfId="25913"/>
    <cellStyle name="Normal 3 2 5 2 2 2 11" xfId="25914"/>
    <cellStyle name="Normal 3 2 5 2 2 2 12" xfId="25915"/>
    <cellStyle name="Normal 3 2 5 2 2 2 13" xfId="25916"/>
    <cellStyle name="Normal 3 2 5 2 2 2 14" xfId="25917"/>
    <cellStyle name="Normal 3 2 5 2 2 2 2" xfId="25918"/>
    <cellStyle name="Normal 3 2 5 2 2 2 2 10" xfId="25919"/>
    <cellStyle name="Normal 3 2 5 2 2 2 2 11" xfId="25920"/>
    <cellStyle name="Normal 3 2 5 2 2 2 2 12" xfId="25921"/>
    <cellStyle name="Normal 3 2 5 2 2 2 2 13" xfId="25922"/>
    <cellStyle name="Normal 3 2 5 2 2 2 2 2" xfId="25923"/>
    <cellStyle name="Normal 3 2 5 2 2 2 2 2 10" xfId="25924"/>
    <cellStyle name="Normal 3 2 5 2 2 2 2 2 11" xfId="25925"/>
    <cellStyle name="Normal 3 2 5 2 2 2 2 2 12" xfId="25926"/>
    <cellStyle name="Normal 3 2 5 2 2 2 2 2 2" xfId="25927"/>
    <cellStyle name="Normal 3 2 5 2 2 2 2 2 3" xfId="25928"/>
    <cellStyle name="Normal 3 2 5 2 2 2 2 2 4" xfId="25929"/>
    <cellStyle name="Normal 3 2 5 2 2 2 2 2 5" xfId="25930"/>
    <cellStyle name="Normal 3 2 5 2 2 2 2 2 6" xfId="25931"/>
    <cellStyle name="Normal 3 2 5 2 2 2 2 2 7" xfId="25932"/>
    <cellStyle name="Normal 3 2 5 2 2 2 2 2 8" xfId="25933"/>
    <cellStyle name="Normal 3 2 5 2 2 2 2 2 9" xfId="25934"/>
    <cellStyle name="Normal 3 2 5 2 2 2 2 3" xfId="25935"/>
    <cellStyle name="Normal 3 2 5 2 2 2 2 4" xfId="25936"/>
    <cellStyle name="Normal 3 2 5 2 2 2 2 5" xfId="25937"/>
    <cellStyle name="Normal 3 2 5 2 2 2 2 6" xfId="25938"/>
    <cellStyle name="Normal 3 2 5 2 2 2 2 7" xfId="25939"/>
    <cellStyle name="Normal 3 2 5 2 2 2 2 8" xfId="25940"/>
    <cellStyle name="Normal 3 2 5 2 2 2 2 9" xfId="25941"/>
    <cellStyle name="Normal 3 2 5 2 2 2 3" xfId="25942"/>
    <cellStyle name="Normal 3 2 5 2 2 2 3 10" xfId="25943"/>
    <cellStyle name="Normal 3 2 5 2 2 2 3 11" xfId="25944"/>
    <cellStyle name="Normal 3 2 5 2 2 2 3 12" xfId="25945"/>
    <cellStyle name="Normal 3 2 5 2 2 2 3 2" xfId="25946"/>
    <cellStyle name="Normal 3 2 5 2 2 2 3 3" xfId="25947"/>
    <cellStyle name="Normal 3 2 5 2 2 2 3 4" xfId="25948"/>
    <cellStyle name="Normal 3 2 5 2 2 2 3 5" xfId="25949"/>
    <cellStyle name="Normal 3 2 5 2 2 2 3 6" xfId="25950"/>
    <cellStyle name="Normal 3 2 5 2 2 2 3 7" xfId="25951"/>
    <cellStyle name="Normal 3 2 5 2 2 2 3 8" xfId="25952"/>
    <cellStyle name="Normal 3 2 5 2 2 2 3 9" xfId="25953"/>
    <cellStyle name="Normal 3 2 5 2 2 2 4" xfId="25954"/>
    <cellStyle name="Normal 3 2 5 2 2 2 5" xfId="25955"/>
    <cellStyle name="Normal 3 2 5 2 2 2 6" xfId="25956"/>
    <cellStyle name="Normal 3 2 5 2 2 2 7" xfId="25957"/>
    <cellStyle name="Normal 3 2 5 2 2 2 8" xfId="25958"/>
    <cellStyle name="Normal 3 2 5 2 2 2 9" xfId="25959"/>
    <cellStyle name="Normal 3 2 5 2 2 3" xfId="25960"/>
    <cellStyle name="Normal 3 2 5 2 2 3 10" xfId="25961"/>
    <cellStyle name="Normal 3 2 5 2 2 3 11" xfId="25962"/>
    <cellStyle name="Normal 3 2 5 2 2 3 12" xfId="25963"/>
    <cellStyle name="Normal 3 2 5 2 2 3 13" xfId="25964"/>
    <cellStyle name="Normal 3 2 5 2 2 3 14" xfId="25965"/>
    <cellStyle name="Normal 3 2 5 2 2 3 2" xfId="25966"/>
    <cellStyle name="Normal 3 2 5 2 2 3 2 10" xfId="25967"/>
    <cellStyle name="Normal 3 2 5 2 2 3 2 11" xfId="25968"/>
    <cellStyle name="Normal 3 2 5 2 2 3 2 12" xfId="25969"/>
    <cellStyle name="Normal 3 2 5 2 2 3 2 13" xfId="25970"/>
    <cellStyle name="Normal 3 2 5 2 2 3 2 2" xfId="25971"/>
    <cellStyle name="Normal 3 2 5 2 2 3 2 2 10" xfId="25972"/>
    <cellStyle name="Normal 3 2 5 2 2 3 2 2 11" xfId="25973"/>
    <cellStyle name="Normal 3 2 5 2 2 3 2 2 12" xfId="25974"/>
    <cellStyle name="Normal 3 2 5 2 2 3 2 2 2" xfId="25975"/>
    <cellStyle name="Normal 3 2 5 2 2 3 2 2 3" xfId="25976"/>
    <cellStyle name="Normal 3 2 5 2 2 3 2 2 4" xfId="25977"/>
    <cellStyle name="Normal 3 2 5 2 2 3 2 2 5" xfId="25978"/>
    <cellStyle name="Normal 3 2 5 2 2 3 2 2 6" xfId="25979"/>
    <cellStyle name="Normal 3 2 5 2 2 3 2 2 7" xfId="25980"/>
    <cellStyle name="Normal 3 2 5 2 2 3 2 2 8" xfId="25981"/>
    <cellStyle name="Normal 3 2 5 2 2 3 2 2 9" xfId="25982"/>
    <cellStyle name="Normal 3 2 5 2 2 3 2 3" xfId="25983"/>
    <cellStyle name="Normal 3 2 5 2 2 3 2 4" xfId="25984"/>
    <cellStyle name="Normal 3 2 5 2 2 3 2 5" xfId="25985"/>
    <cellStyle name="Normal 3 2 5 2 2 3 2 6" xfId="25986"/>
    <cellStyle name="Normal 3 2 5 2 2 3 2 7" xfId="25987"/>
    <cellStyle name="Normal 3 2 5 2 2 3 2 8" xfId="25988"/>
    <cellStyle name="Normal 3 2 5 2 2 3 2 9" xfId="25989"/>
    <cellStyle name="Normal 3 2 5 2 2 3 3" xfId="25990"/>
    <cellStyle name="Normal 3 2 5 2 2 3 3 10" xfId="25991"/>
    <cellStyle name="Normal 3 2 5 2 2 3 3 11" xfId="25992"/>
    <cellStyle name="Normal 3 2 5 2 2 3 3 12" xfId="25993"/>
    <cellStyle name="Normal 3 2 5 2 2 3 3 2" xfId="25994"/>
    <cellStyle name="Normal 3 2 5 2 2 3 3 3" xfId="25995"/>
    <cellStyle name="Normal 3 2 5 2 2 3 3 4" xfId="25996"/>
    <cellStyle name="Normal 3 2 5 2 2 3 3 5" xfId="25997"/>
    <cellStyle name="Normal 3 2 5 2 2 3 3 6" xfId="25998"/>
    <cellStyle name="Normal 3 2 5 2 2 3 3 7" xfId="25999"/>
    <cellStyle name="Normal 3 2 5 2 2 3 3 8" xfId="26000"/>
    <cellStyle name="Normal 3 2 5 2 2 3 3 9" xfId="26001"/>
    <cellStyle name="Normal 3 2 5 2 2 3 4" xfId="26002"/>
    <cellStyle name="Normal 3 2 5 2 2 3 5" xfId="26003"/>
    <cellStyle name="Normal 3 2 5 2 2 3 6" xfId="26004"/>
    <cellStyle name="Normal 3 2 5 2 2 3 7" xfId="26005"/>
    <cellStyle name="Normal 3 2 5 2 2 3 8" xfId="26006"/>
    <cellStyle name="Normal 3 2 5 2 2 3 9" xfId="26007"/>
    <cellStyle name="Normal 3 2 5 2 2 4" xfId="26008"/>
    <cellStyle name="Normal 3 2 5 2 2 4 10" xfId="26009"/>
    <cellStyle name="Normal 3 2 5 2 2 4 11" xfId="26010"/>
    <cellStyle name="Normal 3 2 5 2 2 4 12" xfId="26011"/>
    <cellStyle name="Normal 3 2 5 2 2 4 13" xfId="26012"/>
    <cellStyle name="Normal 3 2 5 2 2 4 2" xfId="26013"/>
    <cellStyle name="Normal 3 2 5 2 2 4 2 10" xfId="26014"/>
    <cellStyle name="Normal 3 2 5 2 2 4 2 11" xfId="26015"/>
    <cellStyle name="Normal 3 2 5 2 2 4 2 12" xfId="26016"/>
    <cellStyle name="Normal 3 2 5 2 2 4 2 2" xfId="26017"/>
    <cellStyle name="Normal 3 2 5 2 2 4 2 3" xfId="26018"/>
    <cellStyle name="Normal 3 2 5 2 2 4 2 4" xfId="26019"/>
    <cellStyle name="Normal 3 2 5 2 2 4 2 5" xfId="26020"/>
    <cellStyle name="Normal 3 2 5 2 2 4 2 6" xfId="26021"/>
    <cellStyle name="Normal 3 2 5 2 2 4 2 7" xfId="26022"/>
    <cellStyle name="Normal 3 2 5 2 2 4 2 8" xfId="26023"/>
    <cellStyle name="Normal 3 2 5 2 2 4 2 9" xfId="26024"/>
    <cellStyle name="Normal 3 2 5 2 2 4 3" xfId="26025"/>
    <cellStyle name="Normal 3 2 5 2 2 4 4" xfId="26026"/>
    <cellStyle name="Normal 3 2 5 2 2 4 5" xfId="26027"/>
    <cellStyle name="Normal 3 2 5 2 2 4 6" xfId="26028"/>
    <cellStyle name="Normal 3 2 5 2 2 4 7" xfId="26029"/>
    <cellStyle name="Normal 3 2 5 2 2 4 8" xfId="26030"/>
    <cellStyle name="Normal 3 2 5 2 2 4 9" xfId="26031"/>
    <cellStyle name="Normal 3 2 5 2 2 5" xfId="26032"/>
    <cellStyle name="Normal 3 2 5 2 2 5 10" xfId="26033"/>
    <cellStyle name="Normal 3 2 5 2 2 5 11" xfId="26034"/>
    <cellStyle name="Normal 3 2 5 2 2 5 12" xfId="26035"/>
    <cellStyle name="Normal 3 2 5 2 2 5 13" xfId="26036"/>
    <cellStyle name="Normal 3 2 5 2 2 5 2" xfId="26037"/>
    <cellStyle name="Normal 3 2 5 2 2 5 2 10" xfId="26038"/>
    <cellStyle name="Normal 3 2 5 2 2 5 2 11" xfId="26039"/>
    <cellStyle name="Normal 3 2 5 2 2 5 2 12" xfId="26040"/>
    <cellStyle name="Normal 3 2 5 2 2 5 2 2" xfId="26041"/>
    <cellStyle name="Normal 3 2 5 2 2 5 2 3" xfId="26042"/>
    <cellStyle name="Normal 3 2 5 2 2 5 2 4" xfId="26043"/>
    <cellStyle name="Normal 3 2 5 2 2 5 2 5" xfId="26044"/>
    <cellStyle name="Normal 3 2 5 2 2 5 2 6" xfId="26045"/>
    <cellStyle name="Normal 3 2 5 2 2 5 2 7" xfId="26046"/>
    <cellStyle name="Normal 3 2 5 2 2 5 2 8" xfId="26047"/>
    <cellStyle name="Normal 3 2 5 2 2 5 2 9" xfId="26048"/>
    <cellStyle name="Normal 3 2 5 2 2 5 3" xfId="26049"/>
    <cellStyle name="Normal 3 2 5 2 2 5 4" xfId="26050"/>
    <cellStyle name="Normal 3 2 5 2 2 5 5" xfId="26051"/>
    <cellStyle name="Normal 3 2 5 2 2 5 6" xfId="26052"/>
    <cellStyle name="Normal 3 2 5 2 2 5 7" xfId="26053"/>
    <cellStyle name="Normal 3 2 5 2 2 5 8" xfId="26054"/>
    <cellStyle name="Normal 3 2 5 2 2 5 9" xfId="26055"/>
    <cellStyle name="Normal 3 2 5 2 2 6" xfId="26056"/>
    <cellStyle name="Normal 3 2 5 2 2 6 10" xfId="26057"/>
    <cellStyle name="Normal 3 2 5 2 2 6 11" xfId="26058"/>
    <cellStyle name="Normal 3 2 5 2 2 6 12" xfId="26059"/>
    <cellStyle name="Normal 3 2 5 2 2 6 2" xfId="26060"/>
    <cellStyle name="Normal 3 2 5 2 2 6 3" xfId="26061"/>
    <cellStyle name="Normal 3 2 5 2 2 6 4" xfId="26062"/>
    <cellStyle name="Normal 3 2 5 2 2 6 5" xfId="26063"/>
    <cellStyle name="Normal 3 2 5 2 2 6 6" xfId="26064"/>
    <cellStyle name="Normal 3 2 5 2 2 6 7" xfId="26065"/>
    <cellStyle name="Normal 3 2 5 2 2 6 8" xfId="26066"/>
    <cellStyle name="Normal 3 2 5 2 2 6 9" xfId="26067"/>
    <cellStyle name="Normal 3 2 5 2 2 7" xfId="26068"/>
    <cellStyle name="Normal 3 2 5 2 2 8" xfId="26069"/>
    <cellStyle name="Normal 3 2 5 2 2 9" xfId="26070"/>
    <cellStyle name="Normal 3 2 5 2 20" xfId="26071"/>
    <cellStyle name="Normal 3 2 5 2 21" xfId="26072"/>
    <cellStyle name="Normal 3 2 5 2 22" xfId="26073"/>
    <cellStyle name="Normal 3 2 5 2 23" xfId="26074"/>
    <cellStyle name="Normal 3 2 5 2 24" xfId="26075"/>
    <cellStyle name="Normal 3 2 5 2 3" xfId="26076"/>
    <cellStyle name="Normal 3 2 5 2 3 10" xfId="26077"/>
    <cellStyle name="Normal 3 2 5 2 3 11" xfId="26078"/>
    <cellStyle name="Normal 3 2 5 2 3 12" xfId="26079"/>
    <cellStyle name="Normal 3 2 5 2 3 13" xfId="26080"/>
    <cellStyle name="Normal 3 2 5 2 3 14" xfId="26081"/>
    <cellStyle name="Normal 3 2 5 2 3 2" xfId="26082"/>
    <cellStyle name="Normal 3 2 5 2 3 2 10" xfId="26083"/>
    <cellStyle name="Normal 3 2 5 2 3 2 11" xfId="26084"/>
    <cellStyle name="Normal 3 2 5 2 3 2 12" xfId="26085"/>
    <cellStyle name="Normal 3 2 5 2 3 2 13" xfId="26086"/>
    <cellStyle name="Normal 3 2 5 2 3 2 2" xfId="26087"/>
    <cellStyle name="Normal 3 2 5 2 3 2 2 10" xfId="26088"/>
    <cellStyle name="Normal 3 2 5 2 3 2 2 11" xfId="26089"/>
    <cellStyle name="Normal 3 2 5 2 3 2 2 12" xfId="26090"/>
    <cellStyle name="Normal 3 2 5 2 3 2 2 2" xfId="26091"/>
    <cellStyle name="Normal 3 2 5 2 3 2 2 3" xfId="26092"/>
    <cellStyle name="Normal 3 2 5 2 3 2 2 4" xfId="26093"/>
    <cellStyle name="Normal 3 2 5 2 3 2 2 5" xfId="26094"/>
    <cellStyle name="Normal 3 2 5 2 3 2 2 6" xfId="26095"/>
    <cellStyle name="Normal 3 2 5 2 3 2 2 7" xfId="26096"/>
    <cellStyle name="Normal 3 2 5 2 3 2 2 8" xfId="26097"/>
    <cellStyle name="Normal 3 2 5 2 3 2 2 9" xfId="26098"/>
    <cellStyle name="Normal 3 2 5 2 3 2 3" xfId="26099"/>
    <cellStyle name="Normal 3 2 5 2 3 2 4" xfId="26100"/>
    <cellStyle name="Normal 3 2 5 2 3 2 5" xfId="26101"/>
    <cellStyle name="Normal 3 2 5 2 3 2 6" xfId="26102"/>
    <cellStyle name="Normal 3 2 5 2 3 2 7" xfId="26103"/>
    <cellStyle name="Normal 3 2 5 2 3 2 8" xfId="26104"/>
    <cellStyle name="Normal 3 2 5 2 3 2 9" xfId="26105"/>
    <cellStyle name="Normal 3 2 5 2 3 3" xfId="26106"/>
    <cellStyle name="Normal 3 2 5 2 3 3 10" xfId="26107"/>
    <cellStyle name="Normal 3 2 5 2 3 3 11" xfId="26108"/>
    <cellStyle name="Normal 3 2 5 2 3 3 12" xfId="26109"/>
    <cellStyle name="Normal 3 2 5 2 3 3 2" xfId="26110"/>
    <cellStyle name="Normal 3 2 5 2 3 3 3" xfId="26111"/>
    <cellStyle name="Normal 3 2 5 2 3 3 4" xfId="26112"/>
    <cellStyle name="Normal 3 2 5 2 3 3 5" xfId="26113"/>
    <cellStyle name="Normal 3 2 5 2 3 3 6" xfId="26114"/>
    <cellStyle name="Normal 3 2 5 2 3 3 7" xfId="26115"/>
    <cellStyle name="Normal 3 2 5 2 3 3 8" xfId="26116"/>
    <cellStyle name="Normal 3 2 5 2 3 3 9" xfId="26117"/>
    <cellStyle name="Normal 3 2 5 2 3 4" xfId="26118"/>
    <cellStyle name="Normal 3 2 5 2 3 5" xfId="26119"/>
    <cellStyle name="Normal 3 2 5 2 3 6" xfId="26120"/>
    <cellStyle name="Normal 3 2 5 2 3 7" xfId="26121"/>
    <cellStyle name="Normal 3 2 5 2 3 8" xfId="26122"/>
    <cellStyle name="Normal 3 2 5 2 3 9" xfId="26123"/>
    <cellStyle name="Normal 3 2 5 2 4" xfId="26124"/>
    <cellStyle name="Normal 3 2 5 2 4 10" xfId="26125"/>
    <cellStyle name="Normal 3 2 5 2 4 11" xfId="26126"/>
    <cellStyle name="Normal 3 2 5 2 4 12" xfId="26127"/>
    <cellStyle name="Normal 3 2 5 2 4 13" xfId="26128"/>
    <cellStyle name="Normal 3 2 5 2 4 14" xfId="26129"/>
    <cellStyle name="Normal 3 2 5 2 4 2" xfId="26130"/>
    <cellStyle name="Normal 3 2 5 2 4 2 10" xfId="26131"/>
    <cellStyle name="Normal 3 2 5 2 4 2 11" xfId="26132"/>
    <cellStyle name="Normal 3 2 5 2 4 2 12" xfId="26133"/>
    <cellStyle name="Normal 3 2 5 2 4 2 13" xfId="26134"/>
    <cellStyle name="Normal 3 2 5 2 4 2 2" xfId="26135"/>
    <cellStyle name="Normal 3 2 5 2 4 2 2 10" xfId="26136"/>
    <cellStyle name="Normal 3 2 5 2 4 2 2 11" xfId="26137"/>
    <cellStyle name="Normal 3 2 5 2 4 2 2 12" xfId="26138"/>
    <cellStyle name="Normal 3 2 5 2 4 2 2 2" xfId="26139"/>
    <cellStyle name="Normal 3 2 5 2 4 2 2 3" xfId="26140"/>
    <cellStyle name="Normal 3 2 5 2 4 2 2 4" xfId="26141"/>
    <cellStyle name="Normal 3 2 5 2 4 2 2 5" xfId="26142"/>
    <cellStyle name="Normal 3 2 5 2 4 2 2 6" xfId="26143"/>
    <cellStyle name="Normal 3 2 5 2 4 2 2 7" xfId="26144"/>
    <cellStyle name="Normal 3 2 5 2 4 2 2 8" xfId="26145"/>
    <cellStyle name="Normal 3 2 5 2 4 2 2 9" xfId="26146"/>
    <cellStyle name="Normal 3 2 5 2 4 2 3" xfId="26147"/>
    <cellStyle name="Normal 3 2 5 2 4 2 4" xfId="26148"/>
    <cellStyle name="Normal 3 2 5 2 4 2 5" xfId="26149"/>
    <cellStyle name="Normal 3 2 5 2 4 2 6" xfId="26150"/>
    <cellStyle name="Normal 3 2 5 2 4 2 7" xfId="26151"/>
    <cellStyle name="Normal 3 2 5 2 4 2 8" xfId="26152"/>
    <cellStyle name="Normal 3 2 5 2 4 2 9" xfId="26153"/>
    <cellStyle name="Normal 3 2 5 2 4 3" xfId="26154"/>
    <cellStyle name="Normal 3 2 5 2 4 3 10" xfId="26155"/>
    <cellStyle name="Normal 3 2 5 2 4 3 11" xfId="26156"/>
    <cellStyle name="Normal 3 2 5 2 4 3 12" xfId="26157"/>
    <cellStyle name="Normal 3 2 5 2 4 3 2" xfId="26158"/>
    <cellStyle name="Normal 3 2 5 2 4 3 3" xfId="26159"/>
    <cellStyle name="Normal 3 2 5 2 4 3 4" xfId="26160"/>
    <cellStyle name="Normal 3 2 5 2 4 3 5" xfId="26161"/>
    <cellStyle name="Normal 3 2 5 2 4 3 6" xfId="26162"/>
    <cellStyle name="Normal 3 2 5 2 4 3 7" xfId="26163"/>
    <cellStyle name="Normal 3 2 5 2 4 3 8" xfId="26164"/>
    <cellStyle name="Normal 3 2 5 2 4 3 9" xfId="26165"/>
    <cellStyle name="Normal 3 2 5 2 4 4" xfId="26166"/>
    <cellStyle name="Normal 3 2 5 2 4 5" xfId="26167"/>
    <cellStyle name="Normal 3 2 5 2 4 6" xfId="26168"/>
    <cellStyle name="Normal 3 2 5 2 4 7" xfId="26169"/>
    <cellStyle name="Normal 3 2 5 2 4 8" xfId="26170"/>
    <cellStyle name="Normal 3 2 5 2 4 9" xfId="26171"/>
    <cellStyle name="Normal 3 2 5 2 5" xfId="26172"/>
    <cellStyle name="Normal 3 2 5 2 5 10" xfId="26173"/>
    <cellStyle name="Normal 3 2 5 2 5 11" xfId="26174"/>
    <cellStyle name="Normal 3 2 5 2 5 12" xfId="26175"/>
    <cellStyle name="Normal 3 2 5 2 5 13" xfId="26176"/>
    <cellStyle name="Normal 3 2 5 2 5 14" xfId="26177"/>
    <cellStyle name="Normal 3 2 5 2 5 2" xfId="26178"/>
    <cellStyle name="Normal 3 2 5 2 5 2 10" xfId="26179"/>
    <cellStyle name="Normal 3 2 5 2 5 2 11" xfId="26180"/>
    <cellStyle name="Normal 3 2 5 2 5 2 12" xfId="26181"/>
    <cellStyle name="Normal 3 2 5 2 5 2 13" xfId="26182"/>
    <cellStyle name="Normal 3 2 5 2 5 2 2" xfId="26183"/>
    <cellStyle name="Normal 3 2 5 2 5 2 2 10" xfId="26184"/>
    <cellStyle name="Normal 3 2 5 2 5 2 2 11" xfId="26185"/>
    <cellStyle name="Normal 3 2 5 2 5 2 2 12" xfId="26186"/>
    <cellStyle name="Normal 3 2 5 2 5 2 2 2" xfId="26187"/>
    <cellStyle name="Normal 3 2 5 2 5 2 2 3" xfId="26188"/>
    <cellStyle name="Normal 3 2 5 2 5 2 2 4" xfId="26189"/>
    <cellStyle name="Normal 3 2 5 2 5 2 2 5" xfId="26190"/>
    <cellStyle name="Normal 3 2 5 2 5 2 2 6" xfId="26191"/>
    <cellStyle name="Normal 3 2 5 2 5 2 2 7" xfId="26192"/>
    <cellStyle name="Normal 3 2 5 2 5 2 2 8" xfId="26193"/>
    <cellStyle name="Normal 3 2 5 2 5 2 2 9" xfId="26194"/>
    <cellStyle name="Normal 3 2 5 2 5 2 3" xfId="26195"/>
    <cellStyle name="Normal 3 2 5 2 5 2 4" xfId="26196"/>
    <cellStyle name="Normal 3 2 5 2 5 2 5" xfId="26197"/>
    <cellStyle name="Normal 3 2 5 2 5 2 6" xfId="26198"/>
    <cellStyle name="Normal 3 2 5 2 5 2 7" xfId="26199"/>
    <cellStyle name="Normal 3 2 5 2 5 2 8" xfId="26200"/>
    <cellStyle name="Normal 3 2 5 2 5 2 9" xfId="26201"/>
    <cellStyle name="Normal 3 2 5 2 5 3" xfId="26202"/>
    <cellStyle name="Normal 3 2 5 2 5 3 10" xfId="26203"/>
    <cellStyle name="Normal 3 2 5 2 5 3 11" xfId="26204"/>
    <cellStyle name="Normal 3 2 5 2 5 3 12" xfId="26205"/>
    <cellStyle name="Normal 3 2 5 2 5 3 2" xfId="26206"/>
    <cellStyle name="Normal 3 2 5 2 5 3 3" xfId="26207"/>
    <cellStyle name="Normal 3 2 5 2 5 3 4" xfId="26208"/>
    <cellStyle name="Normal 3 2 5 2 5 3 5" xfId="26209"/>
    <cellStyle name="Normal 3 2 5 2 5 3 6" xfId="26210"/>
    <cellStyle name="Normal 3 2 5 2 5 3 7" xfId="26211"/>
    <cellStyle name="Normal 3 2 5 2 5 3 8" xfId="26212"/>
    <cellStyle name="Normal 3 2 5 2 5 3 9" xfId="26213"/>
    <cellStyle name="Normal 3 2 5 2 5 4" xfId="26214"/>
    <cellStyle name="Normal 3 2 5 2 5 5" xfId="26215"/>
    <cellStyle name="Normal 3 2 5 2 5 6" xfId="26216"/>
    <cellStyle name="Normal 3 2 5 2 5 7" xfId="26217"/>
    <cellStyle name="Normal 3 2 5 2 5 8" xfId="26218"/>
    <cellStyle name="Normal 3 2 5 2 5 9" xfId="26219"/>
    <cellStyle name="Normal 3 2 5 2 6" xfId="26220"/>
    <cellStyle name="Normal 3 2 5 2 6 10" xfId="26221"/>
    <cellStyle name="Normal 3 2 5 2 6 11" xfId="26222"/>
    <cellStyle name="Normal 3 2 5 2 6 12" xfId="26223"/>
    <cellStyle name="Normal 3 2 5 2 6 13" xfId="26224"/>
    <cellStyle name="Normal 3 2 5 2 6 14" xfId="26225"/>
    <cellStyle name="Normal 3 2 5 2 6 2" xfId="26226"/>
    <cellStyle name="Normal 3 2 5 2 6 2 10" xfId="26227"/>
    <cellStyle name="Normal 3 2 5 2 6 2 11" xfId="26228"/>
    <cellStyle name="Normal 3 2 5 2 6 2 12" xfId="26229"/>
    <cellStyle name="Normal 3 2 5 2 6 2 13" xfId="26230"/>
    <cellStyle name="Normal 3 2 5 2 6 2 2" xfId="26231"/>
    <cellStyle name="Normal 3 2 5 2 6 2 2 10" xfId="26232"/>
    <cellStyle name="Normal 3 2 5 2 6 2 2 11" xfId="26233"/>
    <cellStyle name="Normal 3 2 5 2 6 2 2 12" xfId="26234"/>
    <cellStyle name="Normal 3 2 5 2 6 2 2 2" xfId="26235"/>
    <cellStyle name="Normal 3 2 5 2 6 2 2 3" xfId="26236"/>
    <cellStyle name="Normal 3 2 5 2 6 2 2 4" xfId="26237"/>
    <cellStyle name="Normal 3 2 5 2 6 2 2 5" xfId="26238"/>
    <cellStyle name="Normal 3 2 5 2 6 2 2 6" xfId="26239"/>
    <cellStyle name="Normal 3 2 5 2 6 2 2 7" xfId="26240"/>
    <cellStyle name="Normal 3 2 5 2 6 2 2 8" xfId="26241"/>
    <cellStyle name="Normal 3 2 5 2 6 2 2 9" xfId="26242"/>
    <cellStyle name="Normal 3 2 5 2 6 2 3" xfId="26243"/>
    <cellStyle name="Normal 3 2 5 2 6 2 4" xfId="26244"/>
    <cellStyle name="Normal 3 2 5 2 6 2 5" xfId="26245"/>
    <cellStyle name="Normal 3 2 5 2 6 2 6" xfId="26246"/>
    <cellStyle name="Normal 3 2 5 2 6 2 7" xfId="26247"/>
    <cellStyle name="Normal 3 2 5 2 6 2 8" xfId="26248"/>
    <cellStyle name="Normal 3 2 5 2 6 2 9" xfId="26249"/>
    <cellStyle name="Normal 3 2 5 2 6 3" xfId="26250"/>
    <cellStyle name="Normal 3 2 5 2 6 3 10" xfId="26251"/>
    <cellStyle name="Normal 3 2 5 2 6 3 11" xfId="26252"/>
    <cellStyle name="Normal 3 2 5 2 6 3 12" xfId="26253"/>
    <cellStyle name="Normal 3 2 5 2 6 3 2" xfId="26254"/>
    <cellStyle name="Normal 3 2 5 2 6 3 3" xfId="26255"/>
    <cellStyle name="Normal 3 2 5 2 6 3 4" xfId="26256"/>
    <cellStyle name="Normal 3 2 5 2 6 3 5" xfId="26257"/>
    <cellStyle name="Normal 3 2 5 2 6 3 6" xfId="26258"/>
    <cellStyle name="Normal 3 2 5 2 6 3 7" xfId="26259"/>
    <cellStyle name="Normal 3 2 5 2 6 3 8" xfId="26260"/>
    <cellStyle name="Normal 3 2 5 2 6 3 9" xfId="26261"/>
    <cellStyle name="Normal 3 2 5 2 6 4" xfId="26262"/>
    <cellStyle name="Normal 3 2 5 2 6 5" xfId="26263"/>
    <cellStyle name="Normal 3 2 5 2 6 6" xfId="26264"/>
    <cellStyle name="Normal 3 2 5 2 6 7" xfId="26265"/>
    <cellStyle name="Normal 3 2 5 2 6 8" xfId="26266"/>
    <cellStyle name="Normal 3 2 5 2 6 9" xfId="26267"/>
    <cellStyle name="Normal 3 2 5 2 7" xfId="26268"/>
    <cellStyle name="Normal 3 2 5 2 7 10" xfId="26269"/>
    <cellStyle name="Normal 3 2 5 2 7 11" xfId="26270"/>
    <cellStyle name="Normal 3 2 5 2 7 12" xfId="26271"/>
    <cellStyle name="Normal 3 2 5 2 7 13" xfId="26272"/>
    <cellStyle name="Normal 3 2 5 2 7 14" xfId="26273"/>
    <cellStyle name="Normal 3 2 5 2 7 2" xfId="26274"/>
    <cellStyle name="Normal 3 2 5 2 7 2 10" xfId="26275"/>
    <cellStyle name="Normal 3 2 5 2 7 2 11" xfId="26276"/>
    <cellStyle name="Normal 3 2 5 2 7 2 12" xfId="26277"/>
    <cellStyle name="Normal 3 2 5 2 7 2 13" xfId="26278"/>
    <cellStyle name="Normal 3 2 5 2 7 2 2" xfId="26279"/>
    <cellStyle name="Normal 3 2 5 2 7 2 2 10" xfId="26280"/>
    <cellStyle name="Normal 3 2 5 2 7 2 2 11" xfId="26281"/>
    <cellStyle name="Normal 3 2 5 2 7 2 2 12" xfId="26282"/>
    <cellStyle name="Normal 3 2 5 2 7 2 2 2" xfId="26283"/>
    <cellStyle name="Normal 3 2 5 2 7 2 2 3" xfId="26284"/>
    <cellStyle name="Normal 3 2 5 2 7 2 2 4" xfId="26285"/>
    <cellStyle name="Normal 3 2 5 2 7 2 2 5" xfId="26286"/>
    <cellStyle name="Normal 3 2 5 2 7 2 2 6" xfId="26287"/>
    <cellStyle name="Normal 3 2 5 2 7 2 2 7" xfId="26288"/>
    <cellStyle name="Normal 3 2 5 2 7 2 2 8" xfId="26289"/>
    <cellStyle name="Normal 3 2 5 2 7 2 2 9" xfId="26290"/>
    <cellStyle name="Normal 3 2 5 2 7 2 3" xfId="26291"/>
    <cellStyle name="Normal 3 2 5 2 7 2 4" xfId="26292"/>
    <cellStyle name="Normal 3 2 5 2 7 2 5" xfId="26293"/>
    <cellStyle name="Normal 3 2 5 2 7 2 6" xfId="26294"/>
    <cellStyle name="Normal 3 2 5 2 7 2 7" xfId="26295"/>
    <cellStyle name="Normal 3 2 5 2 7 2 8" xfId="26296"/>
    <cellStyle name="Normal 3 2 5 2 7 2 9" xfId="26297"/>
    <cellStyle name="Normal 3 2 5 2 7 3" xfId="26298"/>
    <cellStyle name="Normal 3 2 5 2 7 3 10" xfId="26299"/>
    <cellStyle name="Normal 3 2 5 2 7 3 11" xfId="26300"/>
    <cellStyle name="Normal 3 2 5 2 7 3 12" xfId="26301"/>
    <cellStyle name="Normal 3 2 5 2 7 3 2" xfId="26302"/>
    <cellStyle name="Normal 3 2 5 2 7 3 3" xfId="26303"/>
    <cellStyle name="Normal 3 2 5 2 7 3 4" xfId="26304"/>
    <cellStyle name="Normal 3 2 5 2 7 3 5" xfId="26305"/>
    <cellStyle name="Normal 3 2 5 2 7 3 6" xfId="26306"/>
    <cellStyle name="Normal 3 2 5 2 7 3 7" xfId="26307"/>
    <cellStyle name="Normal 3 2 5 2 7 3 8" xfId="26308"/>
    <cellStyle name="Normal 3 2 5 2 7 3 9" xfId="26309"/>
    <cellStyle name="Normal 3 2 5 2 7 4" xfId="26310"/>
    <cellStyle name="Normal 3 2 5 2 7 5" xfId="26311"/>
    <cellStyle name="Normal 3 2 5 2 7 6" xfId="26312"/>
    <cellStyle name="Normal 3 2 5 2 7 7" xfId="26313"/>
    <cellStyle name="Normal 3 2 5 2 7 8" xfId="26314"/>
    <cellStyle name="Normal 3 2 5 2 7 9" xfId="26315"/>
    <cellStyle name="Normal 3 2 5 2 8" xfId="26316"/>
    <cellStyle name="Normal 3 2 5 2 8 10" xfId="26317"/>
    <cellStyle name="Normal 3 2 5 2 8 11" xfId="26318"/>
    <cellStyle name="Normal 3 2 5 2 8 12" xfId="26319"/>
    <cellStyle name="Normal 3 2 5 2 8 13" xfId="26320"/>
    <cellStyle name="Normal 3 2 5 2 8 14" xfId="26321"/>
    <cellStyle name="Normal 3 2 5 2 8 2" xfId="26322"/>
    <cellStyle name="Normal 3 2 5 2 8 2 10" xfId="26323"/>
    <cellStyle name="Normal 3 2 5 2 8 2 11" xfId="26324"/>
    <cellStyle name="Normal 3 2 5 2 8 2 12" xfId="26325"/>
    <cellStyle name="Normal 3 2 5 2 8 2 13" xfId="26326"/>
    <cellStyle name="Normal 3 2 5 2 8 2 2" xfId="26327"/>
    <cellStyle name="Normal 3 2 5 2 8 2 2 10" xfId="26328"/>
    <cellStyle name="Normal 3 2 5 2 8 2 2 11" xfId="26329"/>
    <cellStyle name="Normal 3 2 5 2 8 2 2 12" xfId="26330"/>
    <cellStyle name="Normal 3 2 5 2 8 2 2 2" xfId="26331"/>
    <cellStyle name="Normal 3 2 5 2 8 2 2 3" xfId="26332"/>
    <cellStyle name="Normal 3 2 5 2 8 2 2 4" xfId="26333"/>
    <cellStyle name="Normal 3 2 5 2 8 2 2 5" xfId="26334"/>
    <cellStyle name="Normal 3 2 5 2 8 2 2 6" xfId="26335"/>
    <cellStyle name="Normal 3 2 5 2 8 2 2 7" xfId="26336"/>
    <cellStyle name="Normal 3 2 5 2 8 2 2 8" xfId="26337"/>
    <cellStyle name="Normal 3 2 5 2 8 2 2 9" xfId="26338"/>
    <cellStyle name="Normal 3 2 5 2 8 2 3" xfId="26339"/>
    <cellStyle name="Normal 3 2 5 2 8 2 4" xfId="26340"/>
    <cellStyle name="Normal 3 2 5 2 8 2 5" xfId="26341"/>
    <cellStyle name="Normal 3 2 5 2 8 2 6" xfId="26342"/>
    <cellStyle name="Normal 3 2 5 2 8 2 7" xfId="26343"/>
    <cellStyle name="Normal 3 2 5 2 8 2 8" xfId="26344"/>
    <cellStyle name="Normal 3 2 5 2 8 2 9" xfId="26345"/>
    <cellStyle name="Normal 3 2 5 2 8 3" xfId="26346"/>
    <cellStyle name="Normal 3 2 5 2 8 3 10" xfId="26347"/>
    <cellStyle name="Normal 3 2 5 2 8 3 11" xfId="26348"/>
    <cellStyle name="Normal 3 2 5 2 8 3 12" xfId="26349"/>
    <cellStyle name="Normal 3 2 5 2 8 3 2" xfId="26350"/>
    <cellStyle name="Normal 3 2 5 2 8 3 3" xfId="26351"/>
    <cellStyle name="Normal 3 2 5 2 8 3 4" xfId="26352"/>
    <cellStyle name="Normal 3 2 5 2 8 3 5" xfId="26353"/>
    <cellStyle name="Normal 3 2 5 2 8 3 6" xfId="26354"/>
    <cellStyle name="Normal 3 2 5 2 8 3 7" xfId="26355"/>
    <cellStyle name="Normal 3 2 5 2 8 3 8" xfId="26356"/>
    <cellStyle name="Normal 3 2 5 2 8 3 9" xfId="26357"/>
    <cellStyle name="Normal 3 2 5 2 8 4" xfId="26358"/>
    <cellStyle name="Normal 3 2 5 2 8 5" xfId="26359"/>
    <cellStyle name="Normal 3 2 5 2 8 6" xfId="26360"/>
    <cellStyle name="Normal 3 2 5 2 8 7" xfId="26361"/>
    <cellStyle name="Normal 3 2 5 2 8 8" xfId="26362"/>
    <cellStyle name="Normal 3 2 5 2 8 9" xfId="26363"/>
    <cellStyle name="Normal 3 2 5 2 9" xfId="26364"/>
    <cellStyle name="Normal 3 2 5 2 9 10" xfId="26365"/>
    <cellStyle name="Normal 3 2 5 2 9 11" xfId="26366"/>
    <cellStyle name="Normal 3 2 5 2 9 12" xfId="26367"/>
    <cellStyle name="Normal 3 2 5 2 9 13" xfId="26368"/>
    <cellStyle name="Normal 3 2 5 2 9 14" xfId="26369"/>
    <cellStyle name="Normal 3 2 5 2 9 2" xfId="26370"/>
    <cellStyle name="Normal 3 2 5 2 9 2 10" xfId="26371"/>
    <cellStyle name="Normal 3 2 5 2 9 2 11" xfId="26372"/>
    <cellStyle name="Normal 3 2 5 2 9 2 12" xfId="26373"/>
    <cellStyle name="Normal 3 2 5 2 9 2 13" xfId="26374"/>
    <cellStyle name="Normal 3 2 5 2 9 2 2" xfId="26375"/>
    <cellStyle name="Normal 3 2 5 2 9 2 2 10" xfId="26376"/>
    <cellStyle name="Normal 3 2 5 2 9 2 2 11" xfId="26377"/>
    <cellStyle name="Normal 3 2 5 2 9 2 2 12" xfId="26378"/>
    <cellStyle name="Normal 3 2 5 2 9 2 2 2" xfId="26379"/>
    <cellStyle name="Normal 3 2 5 2 9 2 2 3" xfId="26380"/>
    <cellStyle name="Normal 3 2 5 2 9 2 2 4" xfId="26381"/>
    <cellStyle name="Normal 3 2 5 2 9 2 2 5" xfId="26382"/>
    <cellStyle name="Normal 3 2 5 2 9 2 2 6" xfId="26383"/>
    <cellStyle name="Normal 3 2 5 2 9 2 2 7" xfId="26384"/>
    <cellStyle name="Normal 3 2 5 2 9 2 2 8" xfId="26385"/>
    <cellStyle name="Normal 3 2 5 2 9 2 2 9" xfId="26386"/>
    <cellStyle name="Normal 3 2 5 2 9 2 3" xfId="26387"/>
    <cellStyle name="Normal 3 2 5 2 9 2 4" xfId="26388"/>
    <cellStyle name="Normal 3 2 5 2 9 2 5" xfId="26389"/>
    <cellStyle name="Normal 3 2 5 2 9 2 6" xfId="26390"/>
    <cellStyle name="Normal 3 2 5 2 9 2 7" xfId="26391"/>
    <cellStyle name="Normal 3 2 5 2 9 2 8" xfId="26392"/>
    <cellStyle name="Normal 3 2 5 2 9 2 9" xfId="26393"/>
    <cellStyle name="Normal 3 2 5 2 9 3" xfId="26394"/>
    <cellStyle name="Normal 3 2 5 2 9 3 10" xfId="26395"/>
    <cellStyle name="Normal 3 2 5 2 9 3 11" xfId="26396"/>
    <cellStyle name="Normal 3 2 5 2 9 3 12" xfId="26397"/>
    <cellStyle name="Normal 3 2 5 2 9 3 2" xfId="26398"/>
    <cellStyle name="Normal 3 2 5 2 9 3 3" xfId="26399"/>
    <cellStyle name="Normal 3 2 5 2 9 3 4" xfId="26400"/>
    <cellStyle name="Normal 3 2 5 2 9 3 5" xfId="26401"/>
    <cellStyle name="Normal 3 2 5 2 9 3 6" xfId="26402"/>
    <cellStyle name="Normal 3 2 5 2 9 3 7" xfId="26403"/>
    <cellStyle name="Normal 3 2 5 2 9 3 8" xfId="26404"/>
    <cellStyle name="Normal 3 2 5 2 9 3 9" xfId="26405"/>
    <cellStyle name="Normal 3 2 5 2 9 4" xfId="26406"/>
    <cellStyle name="Normal 3 2 5 2 9 5" xfId="26407"/>
    <cellStyle name="Normal 3 2 5 2 9 6" xfId="26408"/>
    <cellStyle name="Normal 3 2 5 2 9 7" xfId="26409"/>
    <cellStyle name="Normal 3 2 5 2 9 8" xfId="26410"/>
    <cellStyle name="Normal 3 2 5 2 9 9" xfId="26411"/>
    <cellStyle name="Normal 3 2 5 20" xfId="26412"/>
    <cellStyle name="Normal 3 2 5 21" xfId="26413"/>
    <cellStyle name="Normal 3 2 5 22" xfId="26414"/>
    <cellStyle name="Normal 3 2 5 23" xfId="26415"/>
    <cellStyle name="Normal 3 2 5 24" xfId="26416"/>
    <cellStyle name="Normal 3 2 5 25" xfId="26417"/>
    <cellStyle name="Normal 3 2 5 26" xfId="26418"/>
    <cellStyle name="Normal 3 2 5 27" xfId="26419"/>
    <cellStyle name="Normal 3 2 5 3" xfId="26420"/>
    <cellStyle name="Normal 3 2 5 3 10" xfId="26421"/>
    <cellStyle name="Normal 3 2 5 3 10 10" xfId="26422"/>
    <cellStyle name="Normal 3 2 5 3 10 11" xfId="26423"/>
    <cellStyle name="Normal 3 2 5 3 10 12" xfId="26424"/>
    <cellStyle name="Normal 3 2 5 3 10 13" xfId="26425"/>
    <cellStyle name="Normal 3 2 5 3 10 2" xfId="26426"/>
    <cellStyle name="Normal 3 2 5 3 10 2 10" xfId="26427"/>
    <cellStyle name="Normal 3 2 5 3 10 2 11" xfId="26428"/>
    <cellStyle name="Normal 3 2 5 3 10 2 12" xfId="26429"/>
    <cellStyle name="Normal 3 2 5 3 10 2 2" xfId="26430"/>
    <cellStyle name="Normal 3 2 5 3 10 2 3" xfId="26431"/>
    <cellStyle name="Normal 3 2 5 3 10 2 4" xfId="26432"/>
    <cellStyle name="Normal 3 2 5 3 10 2 5" xfId="26433"/>
    <cellStyle name="Normal 3 2 5 3 10 2 6" xfId="26434"/>
    <cellStyle name="Normal 3 2 5 3 10 2 7" xfId="26435"/>
    <cellStyle name="Normal 3 2 5 3 10 2 8" xfId="26436"/>
    <cellStyle name="Normal 3 2 5 3 10 2 9" xfId="26437"/>
    <cellStyle name="Normal 3 2 5 3 10 3" xfId="26438"/>
    <cellStyle name="Normal 3 2 5 3 10 4" xfId="26439"/>
    <cellStyle name="Normal 3 2 5 3 10 5" xfId="26440"/>
    <cellStyle name="Normal 3 2 5 3 10 6" xfId="26441"/>
    <cellStyle name="Normal 3 2 5 3 10 7" xfId="26442"/>
    <cellStyle name="Normal 3 2 5 3 10 8" xfId="26443"/>
    <cellStyle name="Normal 3 2 5 3 10 9" xfId="26444"/>
    <cellStyle name="Normal 3 2 5 3 11" xfId="26445"/>
    <cellStyle name="Normal 3 2 5 3 11 10" xfId="26446"/>
    <cellStyle name="Normal 3 2 5 3 11 11" xfId="26447"/>
    <cellStyle name="Normal 3 2 5 3 11 12" xfId="26448"/>
    <cellStyle name="Normal 3 2 5 3 11 13" xfId="26449"/>
    <cellStyle name="Normal 3 2 5 3 11 2" xfId="26450"/>
    <cellStyle name="Normal 3 2 5 3 11 2 10" xfId="26451"/>
    <cellStyle name="Normal 3 2 5 3 11 2 11" xfId="26452"/>
    <cellStyle name="Normal 3 2 5 3 11 2 12" xfId="26453"/>
    <cellStyle name="Normal 3 2 5 3 11 2 2" xfId="26454"/>
    <cellStyle name="Normal 3 2 5 3 11 2 3" xfId="26455"/>
    <cellStyle name="Normal 3 2 5 3 11 2 4" xfId="26456"/>
    <cellStyle name="Normal 3 2 5 3 11 2 5" xfId="26457"/>
    <cellStyle name="Normal 3 2 5 3 11 2 6" xfId="26458"/>
    <cellStyle name="Normal 3 2 5 3 11 2 7" xfId="26459"/>
    <cellStyle name="Normal 3 2 5 3 11 2 8" xfId="26460"/>
    <cellStyle name="Normal 3 2 5 3 11 2 9" xfId="26461"/>
    <cellStyle name="Normal 3 2 5 3 11 3" xfId="26462"/>
    <cellStyle name="Normal 3 2 5 3 11 4" xfId="26463"/>
    <cellStyle name="Normal 3 2 5 3 11 5" xfId="26464"/>
    <cellStyle name="Normal 3 2 5 3 11 6" xfId="26465"/>
    <cellStyle name="Normal 3 2 5 3 11 7" xfId="26466"/>
    <cellStyle name="Normal 3 2 5 3 11 8" xfId="26467"/>
    <cellStyle name="Normal 3 2 5 3 11 9" xfId="26468"/>
    <cellStyle name="Normal 3 2 5 3 12" xfId="26469"/>
    <cellStyle name="Normal 3 2 5 3 12 10" xfId="26470"/>
    <cellStyle name="Normal 3 2 5 3 12 11" xfId="26471"/>
    <cellStyle name="Normal 3 2 5 3 12 12" xfId="26472"/>
    <cellStyle name="Normal 3 2 5 3 12 2" xfId="26473"/>
    <cellStyle name="Normal 3 2 5 3 12 3" xfId="26474"/>
    <cellStyle name="Normal 3 2 5 3 12 4" xfId="26475"/>
    <cellStyle name="Normal 3 2 5 3 12 5" xfId="26476"/>
    <cellStyle name="Normal 3 2 5 3 12 6" xfId="26477"/>
    <cellStyle name="Normal 3 2 5 3 12 7" xfId="26478"/>
    <cellStyle name="Normal 3 2 5 3 12 8" xfId="26479"/>
    <cellStyle name="Normal 3 2 5 3 12 9" xfId="26480"/>
    <cellStyle name="Normal 3 2 5 3 13" xfId="26481"/>
    <cellStyle name="Normal 3 2 5 3 14" xfId="26482"/>
    <cellStyle name="Normal 3 2 5 3 15" xfId="26483"/>
    <cellStyle name="Normal 3 2 5 3 16" xfId="26484"/>
    <cellStyle name="Normal 3 2 5 3 17" xfId="26485"/>
    <cellStyle name="Normal 3 2 5 3 18" xfId="26486"/>
    <cellStyle name="Normal 3 2 5 3 19" xfId="26487"/>
    <cellStyle name="Normal 3 2 5 3 2" xfId="26488"/>
    <cellStyle name="Normal 3 2 5 3 2 10" xfId="26489"/>
    <cellStyle name="Normal 3 2 5 3 2 11" xfId="26490"/>
    <cellStyle name="Normal 3 2 5 3 2 12" xfId="26491"/>
    <cellStyle name="Normal 3 2 5 3 2 13" xfId="26492"/>
    <cellStyle name="Normal 3 2 5 3 2 14" xfId="26493"/>
    <cellStyle name="Normal 3 2 5 3 2 15" xfId="26494"/>
    <cellStyle name="Normal 3 2 5 3 2 16" xfId="26495"/>
    <cellStyle name="Normal 3 2 5 3 2 17" xfId="26496"/>
    <cellStyle name="Normal 3 2 5 3 2 2" xfId="26497"/>
    <cellStyle name="Normal 3 2 5 3 2 2 10" xfId="26498"/>
    <cellStyle name="Normal 3 2 5 3 2 2 11" xfId="26499"/>
    <cellStyle name="Normal 3 2 5 3 2 2 12" xfId="26500"/>
    <cellStyle name="Normal 3 2 5 3 2 2 13" xfId="26501"/>
    <cellStyle name="Normal 3 2 5 3 2 2 14" xfId="26502"/>
    <cellStyle name="Normal 3 2 5 3 2 2 2" xfId="26503"/>
    <cellStyle name="Normal 3 2 5 3 2 2 2 10" xfId="26504"/>
    <cellStyle name="Normal 3 2 5 3 2 2 2 11" xfId="26505"/>
    <cellStyle name="Normal 3 2 5 3 2 2 2 12" xfId="26506"/>
    <cellStyle name="Normal 3 2 5 3 2 2 2 13" xfId="26507"/>
    <cellStyle name="Normal 3 2 5 3 2 2 2 2" xfId="26508"/>
    <cellStyle name="Normal 3 2 5 3 2 2 2 2 10" xfId="26509"/>
    <cellStyle name="Normal 3 2 5 3 2 2 2 2 11" xfId="26510"/>
    <cellStyle name="Normal 3 2 5 3 2 2 2 2 12" xfId="26511"/>
    <cellStyle name="Normal 3 2 5 3 2 2 2 2 2" xfId="26512"/>
    <cellStyle name="Normal 3 2 5 3 2 2 2 2 3" xfId="26513"/>
    <cellStyle name="Normal 3 2 5 3 2 2 2 2 4" xfId="26514"/>
    <cellStyle name="Normal 3 2 5 3 2 2 2 2 5" xfId="26515"/>
    <cellStyle name="Normal 3 2 5 3 2 2 2 2 6" xfId="26516"/>
    <cellStyle name="Normal 3 2 5 3 2 2 2 2 7" xfId="26517"/>
    <cellStyle name="Normal 3 2 5 3 2 2 2 2 8" xfId="26518"/>
    <cellStyle name="Normal 3 2 5 3 2 2 2 2 9" xfId="26519"/>
    <cellStyle name="Normal 3 2 5 3 2 2 2 3" xfId="26520"/>
    <cellStyle name="Normal 3 2 5 3 2 2 2 4" xfId="26521"/>
    <cellStyle name="Normal 3 2 5 3 2 2 2 5" xfId="26522"/>
    <cellStyle name="Normal 3 2 5 3 2 2 2 6" xfId="26523"/>
    <cellStyle name="Normal 3 2 5 3 2 2 2 7" xfId="26524"/>
    <cellStyle name="Normal 3 2 5 3 2 2 2 8" xfId="26525"/>
    <cellStyle name="Normal 3 2 5 3 2 2 2 9" xfId="26526"/>
    <cellStyle name="Normal 3 2 5 3 2 2 3" xfId="26527"/>
    <cellStyle name="Normal 3 2 5 3 2 2 3 10" xfId="26528"/>
    <cellStyle name="Normal 3 2 5 3 2 2 3 11" xfId="26529"/>
    <cellStyle name="Normal 3 2 5 3 2 2 3 12" xfId="26530"/>
    <cellStyle name="Normal 3 2 5 3 2 2 3 2" xfId="26531"/>
    <cellStyle name="Normal 3 2 5 3 2 2 3 3" xfId="26532"/>
    <cellStyle name="Normal 3 2 5 3 2 2 3 4" xfId="26533"/>
    <cellStyle name="Normal 3 2 5 3 2 2 3 5" xfId="26534"/>
    <cellStyle name="Normal 3 2 5 3 2 2 3 6" xfId="26535"/>
    <cellStyle name="Normal 3 2 5 3 2 2 3 7" xfId="26536"/>
    <cellStyle name="Normal 3 2 5 3 2 2 3 8" xfId="26537"/>
    <cellStyle name="Normal 3 2 5 3 2 2 3 9" xfId="26538"/>
    <cellStyle name="Normal 3 2 5 3 2 2 4" xfId="26539"/>
    <cellStyle name="Normal 3 2 5 3 2 2 5" xfId="26540"/>
    <cellStyle name="Normal 3 2 5 3 2 2 6" xfId="26541"/>
    <cellStyle name="Normal 3 2 5 3 2 2 7" xfId="26542"/>
    <cellStyle name="Normal 3 2 5 3 2 2 8" xfId="26543"/>
    <cellStyle name="Normal 3 2 5 3 2 2 9" xfId="26544"/>
    <cellStyle name="Normal 3 2 5 3 2 3" xfId="26545"/>
    <cellStyle name="Normal 3 2 5 3 2 3 10" xfId="26546"/>
    <cellStyle name="Normal 3 2 5 3 2 3 11" xfId="26547"/>
    <cellStyle name="Normal 3 2 5 3 2 3 12" xfId="26548"/>
    <cellStyle name="Normal 3 2 5 3 2 3 13" xfId="26549"/>
    <cellStyle name="Normal 3 2 5 3 2 3 14" xfId="26550"/>
    <cellStyle name="Normal 3 2 5 3 2 3 2" xfId="26551"/>
    <cellStyle name="Normal 3 2 5 3 2 3 2 10" xfId="26552"/>
    <cellStyle name="Normal 3 2 5 3 2 3 2 11" xfId="26553"/>
    <cellStyle name="Normal 3 2 5 3 2 3 2 12" xfId="26554"/>
    <cellStyle name="Normal 3 2 5 3 2 3 2 13" xfId="26555"/>
    <cellStyle name="Normal 3 2 5 3 2 3 2 2" xfId="26556"/>
    <cellStyle name="Normal 3 2 5 3 2 3 2 2 10" xfId="26557"/>
    <cellStyle name="Normal 3 2 5 3 2 3 2 2 11" xfId="26558"/>
    <cellStyle name="Normal 3 2 5 3 2 3 2 2 12" xfId="26559"/>
    <cellStyle name="Normal 3 2 5 3 2 3 2 2 2" xfId="26560"/>
    <cellStyle name="Normal 3 2 5 3 2 3 2 2 3" xfId="26561"/>
    <cellStyle name="Normal 3 2 5 3 2 3 2 2 4" xfId="26562"/>
    <cellStyle name="Normal 3 2 5 3 2 3 2 2 5" xfId="26563"/>
    <cellStyle name="Normal 3 2 5 3 2 3 2 2 6" xfId="26564"/>
    <cellStyle name="Normal 3 2 5 3 2 3 2 2 7" xfId="26565"/>
    <cellStyle name="Normal 3 2 5 3 2 3 2 2 8" xfId="26566"/>
    <cellStyle name="Normal 3 2 5 3 2 3 2 2 9" xfId="26567"/>
    <cellStyle name="Normal 3 2 5 3 2 3 2 3" xfId="26568"/>
    <cellStyle name="Normal 3 2 5 3 2 3 2 4" xfId="26569"/>
    <cellStyle name="Normal 3 2 5 3 2 3 2 5" xfId="26570"/>
    <cellStyle name="Normal 3 2 5 3 2 3 2 6" xfId="26571"/>
    <cellStyle name="Normal 3 2 5 3 2 3 2 7" xfId="26572"/>
    <cellStyle name="Normal 3 2 5 3 2 3 2 8" xfId="26573"/>
    <cellStyle name="Normal 3 2 5 3 2 3 2 9" xfId="26574"/>
    <cellStyle name="Normal 3 2 5 3 2 3 3" xfId="26575"/>
    <cellStyle name="Normal 3 2 5 3 2 3 3 10" xfId="26576"/>
    <cellStyle name="Normal 3 2 5 3 2 3 3 11" xfId="26577"/>
    <cellStyle name="Normal 3 2 5 3 2 3 3 12" xfId="26578"/>
    <cellStyle name="Normal 3 2 5 3 2 3 3 2" xfId="26579"/>
    <cellStyle name="Normal 3 2 5 3 2 3 3 3" xfId="26580"/>
    <cellStyle name="Normal 3 2 5 3 2 3 3 4" xfId="26581"/>
    <cellStyle name="Normal 3 2 5 3 2 3 3 5" xfId="26582"/>
    <cellStyle name="Normal 3 2 5 3 2 3 3 6" xfId="26583"/>
    <cellStyle name="Normal 3 2 5 3 2 3 3 7" xfId="26584"/>
    <cellStyle name="Normal 3 2 5 3 2 3 3 8" xfId="26585"/>
    <cellStyle name="Normal 3 2 5 3 2 3 3 9" xfId="26586"/>
    <cellStyle name="Normal 3 2 5 3 2 3 4" xfId="26587"/>
    <cellStyle name="Normal 3 2 5 3 2 3 5" xfId="26588"/>
    <cellStyle name="Normal 3 2 5 3 2 3 6" xfId="26589"/>
    <cellStyle name="Normal 3 2 5 3 2 3 7" xfId="26590"/>
    <cellStyle name="Normal 3 2 5 3 2 3 8" xfId="26591"/>
    <cellStyle name="Normal 3 2 5 3 2 3 9" xfId="26592"/>
    <cellStyle name="Normal 3 2 5 3 2 4" xfId="26593"/>
    <cellStyle name="Normal 3 2 5 3 2 4 10" xfId="26594"/>
    <cellStyle name="Normal 3 2 5 3 2 4 11" xfId="26595"/>
    <cellStyle name="Normal 3 2 5 3 2 4 12" xfId="26596"/>
    <cellStyle name="Normal 3 2 5 3 2 4 13" xfId="26597"/>
    <cellStyle name="Normal 3 2 5 3 2 4 2" xfId="26598"/>
    <cellStyle name="Normal 3 2 5 3 2 4 2 10" xfId="26599"/>
    <cellStyle name="Normal 3 2 5 3 2 4 2 11" xfId="26600"/>
    <cellStyle name="Normal 3 2 5 3 2 4 2 12" xfId="26601"/>
    <cellStyle name="Normal 3 2 5 3 2 4 2 2" xfId="26602"/>
    <cellStyle name="Normal 3 2 5 3 2 4 2 3" xfId="26603"/>
    <cellStyle name="Normal 3 2 5 3 2 4 2 4" xfId="26604"/>
    <cellStyle name="Normal 3 2 5 3 2 4 2 5" xfId="26605"/>
    <cellStyle name="Normal 3 2 5 3 2 4 2 6" xfId="26606"/>
    <cellStyle name="Normal 3 2 5 3 2 4 2 7" xfId="26607"/>
    <cellStyle name="Normal 3 2 5 3 2 4 2 8" xfId="26608"/>
    <cellStyle name="Normal 3 2 5 3 2 4 2 9" xfId="26609"/>
    <cellStyle name="Normal 3 2 5 3 2 4 3" xfId="26610"/>
    <cellStyle name="Normal 3 2 5 3 2 4 4" xfId="26611"/>
    <cellStyle name="Normal 3 2 5 3 2 4 5" xfId="26612"/>
    <cellStyle name="Normal 3 2 5 3 2 4 6" xfId="26613"/>
    <cellStyle name="Normal 3 2 5 3 2 4 7" xfId="26614"/>
    <cellStyle name="Normal 3 2 5 3 2 4 8" xfId="26615"/>
    <cellStyle name="Normal 3 2 5 3 2 4 9" xfId="26616"/>
    <cellStyle name="Normal 3 2 5 3 2 5" xfId="26617"/>
    <cellStyle name="Normal 3 2 5 3 2 5 10" xfId="26618"/>
    <cellStyle name="Normal 3 2 5 3 2 5 11" xfId="26619"/>
    <cellStyle name="Normal 3 2 5 3 2 5 12" xfId="26620"/>
    <cellStyle name="Normal 3 2 5 3 2 5 13" xfId="26621"/>
    <cellStyle name="Normal 3 2 5 3 2 5 2" xfId="26622"/>
    <cellStyle name="Normal 3 2 5 3 2 5 2 10" xfId="26623"/>
    <cellStyle name="Normal 3 2 5 3 2 5 2 11" xfId="26624"/>
    <cellStyle name="Normal 3 2 5 3 2 5 2 12" xfId="26625"/>
    <cellStyle name="Normal 3 2 5 3 2 5 2 2" xfId="26626"/>
    <cellStyle name="Normal 3 2 5 3 2 5 2 3" xfId="26627"/>
    <cellStyle name="Normal 3 2 5 3 2 5 2 4" xfId="26628"/>
    <cellStyle name="Normal 3 2 5 3 2 5 2 5" xfId="26629"/>
    <cellStyle name="Normal 3 2 5 3 2 5 2 6" xfId="26630"/>
    <cellStyle name="Normal 3 2 5 3 2 5 2 7" xfId="26631"/>
    <cellStyle name="Normal 3 2 5 3 2 5 2 8" xfId="26632"/>
    <cellStyle name="Normal 3 2 5 3 2 5 2 9" xfId="26633"/>
    <cellStyle name="Normal 3 2 5 3 2 5 3" xfId="26634"/>
    <cellStyle name="Normal 3 2 5 3 2 5 4" xfId="26635"/>
    <cellStyle name="Normal 3 2 5 3 2 5 5" xfId="26636"/>
    <cellStyle name="Normal 3 2 5 3 2 5 6" xfId="26637"/>
    <cellStyle name="Normal 3 2 5 3 2 5 7" xfId="26638"/>
    <cellStyle name="Normal 3 2 5 3 2 5 8" xfId="26639"/>
    <cellStyle name="Normal 3 2 5 3 2 5 9" xfId="26640"/>
    <cellStyle name="Normal 3 2 5 3 2 6" xfId="26641"/>
    <cellStyle name="Normal 3 2 5 3 2 6 10" xfId="26642"/>
    <cellStyle name="Normal 3 2 5 3 2 6 11" xfId="26643"/>
    <cellStyle name="Normal 3 2 5 3 2 6 12" xfId="26644"/>
    <cellStyle name="Normal 3 2 5 3 2 6 2" xfId="26645"/>
    <cellStyle name="Normal 3 2 5 3 2 6 3" xfId="26646"/>
    <cellStyle name="Normal 3 2 5 3 2 6 4" xfId="26647"/>
    <cellStyle name="Normal 3 2 5 3 2 6 5" xfId="26648"/>
    <cellStyle name="Normal 3 2 5 3 2 6 6" xfId="26649"/>
    <cellStyle name="Normal 3 2 5 3 2 6 7" xfId="26650"/>
    <cellStyle name="Normal 3 2 5 3 2 6 8" xfId="26651"/>
    <cellStyle name="Normal 3 2 5 3 2 6 9" xfId="26652"/>
    <cellStyle name="Normal 3 2 5 3 2 7" xfId="26653"/>
    <cellStyle name="Normal 3 2 5 3 2 8" xfId="26654"/>
    <cellStyle name="Normal 3 2 5 3 2 9" xfId="26655"/>
    <cellStyle name="Normal 3 2 5 3 20" xfId="26656"/>
    <cellStyle name="Normal 3 2 5 3 21" xfId="26657"/>
    <cellStyle name="Normal 3 2 5 3 22" xfId="26658"/>
    <cellStyle name="Normal 3 2 5 3 23" xfId="26659"/>
    <cellStyle name="Normal 3 2 5 3 24" xfId="26660"/>
    <cellStyle name="Normal 3 2 5 3 3" xfId="26661"/>
    <cellStyle name="Normal 3 2 5 3 3 10" xfId="26662"/>
    <cellStyle name="Normal 3 2 5 3 3 11" xfId="26663"/>
    <cellStyle name="Normal 3 2 5 3 3 12" xfId="26664"/>
    <cellStyle name="Normal 3 2 5 3 3 13" xfId="26665"/>
    <cellStyle name="Normal 3 2 5 3 3 14" xfId="26666"/>
    <cellStyle name="Normal 3 2 5 3 3 2" xfId="26667"/>
    <cellStyle name="Normal 3 2 5 3 3 2 10" xfId="26668"/>
    <cellStyle name="Normal 3 2 5 3 3 2 11" xfId="26669"/>
    <cellStyle name="Normal 3 2 5 3 3 2 12" xfId="26670"/>
    <cellStyle name="Normal 3 2 5 3 3 2 13" xfId="26671"/>
    <cellStyle name="Normal 3 2 5 3 3 2 2" xfId="26672"/>
    <cellStyle name="Normal 3 2 5 3 3 2 2 10" xfId="26673"/>
    <cellStyle name="Normal 3 2 5 3 3 2 2 11" xfId="26674"/>
    <cellStyle name="Normal 3 2 5 3 3 2 2 12" xfId="26675"/>
    <cellStyle name="Normal 3 2 5 3 3 2 2 2" xfId="26676"/>
    <cellStyle name="Normal 3 2 5 3 3 2 2 3" xfId="26677"/>
    <cellStyle name="Normal 3 2 5 3 3 2 2 4" xfId="26678"/>
    <cellStyle name="Normal 3 2 5 3 3 2 2 5" xfId="26679"/>
    <cellStyle name="Normal 3 2 5 3 3 2 2 6" xfId="26680"/>
    <cellStyle name="Normal 3 2 5 3 3 2 2 7" xfId="26681"/>
    <cellStyle name="Normal 3 2 5 3 3 2 2 8" xfId="26682"/>
    <cellStyle name="Normal 3 2 5 3 3 2 2 9" xfId="26683"/>
    <cellStyle name="Normal 3 2 5 3 3 2 3" xfId="26684"/>
    <cellStyle name="Normal 3 2 5 3 3 2 4" xfId="26685"/>
    <cellStyle name="Normal 3 2 5 3 3 2 5" xfId="26686"/>
    <cellStyle name="Normal 3 2 5 3 3 2 6" xfId="26687"/>
    <cellStyle name="Normal 3 2 5 3 3 2 7" xfId="26688"/>
    <cellStyle name="Normal 3 2 5 3 3 2 8" xfId="26689"/>
    <cellStyle name="Normal 3 2 5 3 3 2 9" xfId="26690"/>
    <cellStyle name="Normal 3 2 5 3 3 3" xfId="26691"/>
    <cellStyle name="Normal 3 2 5 3 3 3 10" xfId="26692"/>
    <cellStyle name="Normal 3 2 5 3 3 3 11" xfId="26693"/>
    <cellStyle name="Normal 3 2 5 3 3 3 12" xfId="26694"/>
    <cellStyle name="Normal 3 2 5 3 3 3 2" xfId="26695"/>
    <cellStyle name="Normal 3 2 5 3 3 3 3" xfId="26696"/>
    <cellStyle name="Normal 3 2 5 3 3 3 4" xfId="26697"/>
    <cellStyle name="Normal 3 2 5 3 3 3 5" xfId="26698"/>
    <cellStyle name="Normal 3 2 5 3 3 3 6" xfId="26699"/>
    <cellStyle name="Normal 3 2 5 3 3 3 7" xfId="26700"/>
    <cellStyle name="Normal 3 2 5 3 3 3 8" xfId="26701"/>
    <cellStyle name="Normal 3 2 5 3 3 3 9" xfId="26702"/>
    <cellStyle name="Normal 3 2 5 3 3 4" xfId="26703"/>
    <cellStyle name="Normal 3 2 5 3 3 5" xfId="26704"/>
    <cellStyle name="Normal 3 2 5 3 3 6" xfId="26705"/>
    <cellStyle name="Normal 3 2 5 3 3 7" xfId="26706"/>
    <cellStyle name="Normal 3 2 5 3 3 8" xfId="26707"/>
    <cellStyle name="Normal 3 2 5 3 3 9" xfId="26708"/>
    <cellStyle name="Normal 3 2 5 3 4" xfId="26709"/>
    <cellStyle name="Normal 3 2 5 3 4 10" xfId="26710"/>
    <cellStyle name="Normal 3 2 5 3 4 11" xfId="26711"/>
    <cellStyle name="Normal 3 2 5 3 4 12" xfId="26712"/>
    <cellStyle name="Normal 3 2 5 3 4 13" xfId="26713"/>
    <cellStyle name="Normal 3 2 5 3 4 14" xfId="26714"/>
    <cellStyle name="Normal 3 2 5 3 4 2" xfId="26715"/>
    <cellStyle name="Normal 3 2 5 3 4 2 10" xfId="26716"/>
    <cellStyle name="Normal 3 2 5 3 4 2 11" xfId="26717"/>
    <cellStyle name="Normal 3 2 5 3 4 2 12" xfId="26718"/>
    <cellStyle name="Normal 3 2 5 3 4 2 13" xfId="26719"/>
    <cellStyle name="Normal 3 2 5 3 4 2 2" xfId="26720"/>
    <cellStyle name="Normal 3 2 5 3 4 2 2 10" xfId="26721"/>
    <cellStyle name="Normal 3 2 5 3 4 2 2 11" xfId="26722"/>
    <cellStyle name="Normal 3 2 5 3 4 2 2 12" xfId="26723"/>
    <cellStyle name="Normal 3 2 5 3 4 2 2 2" xfId="26724"/>
    <cellStyle name="Normal 3 2 5 3 4 2 2 3" xfId="26725"/>
    <cellStyle name="Normal 3 2 5 3 4 2 2 4" xfId="26726"/>
    <cellStyle name="Normal 3 2 5 3 4 2 2 5" xfId="26727"/>
    <cellStyle name="Normal 3 2 5 3 4 2 2 6" xfId="26728"/>
    <cellStyle name="Normal 3 2 5 3 4 2 2 7" xfId="26729"/>
    <cellStyle name="Normal 3 2 5 3 4 2 2 8" xfId="26730"/>
    <cellStyle name="Normal 3 2 5 3 4 2 2 9" xfId="26731"/>
    <cellStyle name="Normal 3 2 5 3 4 2 3" xfId="26732"/>
    <cellStyle name="Normal 3 2 5 3 4 2 4" xfId="26733"/>
    <cellStyle name="Normal 3 2 5 3 4 2 5" xfId="26734"/>
    <cellStyle name="Normal 3 2 5 3 4 2 6" xfId="26735"/>
    <cellStyle name="Normal 3 2 5 3 4 2 7" xfId="26736"/>
    <cellStyle name="Normal 3 2 5 3 4 2 8" xfId="26737"/>
    <cellStyle name="Normal 3 2 5 3 4 2 9" xfId="26738"/>
    <cellStyle name="Normal 3 2 5 3 4 3" xfId="26739"/>
    <cellStyle name="Normal 3 2 5 3 4 3 10" xfId="26740"/>
    <cellStyle name="Normal 3 2 5 3 4 3 11" xfId="26741"/>
    <cellStyle name="Normal 3 2 5 3 4 3 12" xfId="26742"/>
    <cellStyle name="Normal 3 2 5 3 4 3 2" xfId="26743"/>
    <cellStyle name="Normal 3 2 5 3 4 3 3" xfId="26744"/>
    <cellStyle name="Normal 3 2 5 3 4 3 4" xfId="26745"/>
    <cellStyle name="Normal 3 2 5 3 4 3 5" xfId="26746"/>
    <cellStyle name="Normal 3 2 5 3 4 3 6" xfId="26747"/>
    <cellStyle name="Normal 3 2 5 3 4 3 7" xfId="26748"/>
    <cellStyle name="Normal 3 2 5 3 4 3 8" xfId="26749"/>
    <cellStyle name="Normal 3 2 5 3 4 3 9" xfId="26750"/>
    <cellStyle name="Normal 3 2 5 3 4 4" xfId="26751"/>
    <cellStyle name="Normal 3 2 5 3 4 5" xfId="26752"/>
    <cellStyle name="Normal 3 2 5 3 4 6" xfId="26753"/>
    <cellStyle name="Normal 3 2 5 3 4 7" xfId="26754"/>
    <cellStyle name="Normal 3 2 5 3 4 8" xfId="26755"/>
    <cellStyle name="Normal 3 2 5 3 4 9" xfId="26756"/>
    <cellStyle name="Normal 3 2 5 3 5" xfId="26757"/>
    <cellStyle name="Normal 3 2 5 3 5 10" xfId="26758"/>
    <cellStyle name="Normal 3 2 5 3 5 11" xfId="26759"/>
    <cellStyle name="Normal 3 2 5 3 5 12" xfId="26760"/>
    <cellStyle name="Normal 3 2 5 3 5 13" xfId="26761"/>
    <cellStyle name="Normal 3 2 5 3 5 14" xfId="26762"/>
    <cellStyle name="Normal 3 2 5 3 5 2" xfId="26763"/>
    <cellStyle name="Normal 3 2 5 3 5 2 10" xfId="26764"/>
    <cellStyle name="Normal 3 2 5 3 5 2 11" xfId="26765"/>
    <cellStyle name="Normal 3 2 5 3 5 2 12" xfId="26766"/>
    <cellStyle name="Normal 3 2 5 3 5 2 13" xfId="26767"/>
    <cellStyle name="Normal 3 2 5 3 5 2 2" xfId="26768"/>
    <cellStyle name="Normal 3 2 5 3 5 2 2 10" xfId="26769"/>
    <cellStyle name="Normal 3 2 5 3 5 2 2 11" xfId="26770"/>
    <cellStyle name="Normal 3 2 5 3 5 2 2 12" xfId="26771"/>
    <cellStyle name="Normal 3 2 5 3 5 2 2 2" xfId="26772"/>
    <cellStyle name="Normal 3 2 5 3 5 2 2 3" xfId="26773"/>
    <cellStyle name="Normal 3 2 5 3 5 2 2 4" xfId="26774"/>
    <cellStyle name="Normal 3 2 5 3 5 2 2 5" xfId="26775"/>
    <cellStyle name="Normal 3 2 5 3 5 2 2 6" xfId="26776"/>
    <cellStyle name="Normal 3 2 5 3 5 2 2 7" xfId="26777"/>
    <cellStyle name="Normal 3 2 5 3 5 2 2 8" xfId="26778"/>
    <cellStyle name="Normal 3 2 5 3 5 2 2 9" xfId="26779"/>
    <cellStyle name="Normal 3 2 5 3 5 2 3" xfId="26780"/>
    <cellStyle name="Normal 3 2 5 3 5 2 4" xfId="26781"/>
    <cellStyle name="Normal 3 2 5 3 5 2 5" xfId="26782"/>
    <cellStyle name="Normal 3 2 5 3 5 2 6" xfId="26783"/>
    <cellStyle name="Normal 3 2 5 3 5 2 7" xfId="26784"/>
    <cellStyle name="Normal 3 2 5 3 5 2 8" xfId="26785"/>
    <cellStyle name="Normal 3 2 5 3 5 2 9" xfId="26786"/>
    <cellStyle name="Normal 3 2 5 3 5 3" xfId="26787"/>
    <cellStyle name="Normal 3 2 5 3 5 3 10" xfId="26788"/>
    <cellStyle name="Normal 3 2 5 3 5 3 11" xfId="26789"/>
    <cellStyle name="Normal 3 2 5 3 5 3 12" xfId="26790"/>
    <cellStyle name="Normal 3 2 5 3 5 3 2" xfId="26791"/>
    <cellStyle name="Normal 3 2 5 3 5 3 3" xfId="26792"/>
    <cellStyle name="Normal 3 2 5 3 5 3 4" xfId="26793"/>
    <cellStyle name="Normal 3 2 5 3 5 3 5" xfId="26794"/>
    <cellStyle name="Normal 3 2 5 3 5 3 6" xfId="26795"/>
    <cellStyle name="Normal 3 2 5 3 5 3 7" xfId="26796"/>
    <cellStyle name="Normal 3 2 5 3 5 3 8" xfId="26797"/>
    <cellStyle name="Normal 3 2 5 3 5 3 9" xfId="26798"/>
    <cellStyle name="Normal 3 2 5 3 5 4" xfId="26799"/>
    <cellStyle name="Normal 3 2 5 3 5 5" xfId="26800"/>
    <cellStyle name="Normal 3 2 5 3 5 6" xfId="26801"/>
    <cellStyle name="Normal 3 2 5 3 5 7" xfId="26802"/>
    <cellStyle name="Normal 3 2 5 3 5 8" xfId="26803"/>
    <cellStyle name="Normal 3 2 5 3 5 9" xfId="26804"/>
    <cellStyle name="Normal 3 2 5 3 6" xfId="26805"/>
    <cellStyle name="Normal 3 2 5 3 6 10" xfId="26806"/>
    <cellStyle name="Normal 3 2 5 3 6 11" xfId="26807"/>
    <cellStyle name="Normal 3 2 5 3 6 12" xfId="26808"/>
    <cellStyle name="Normal 3 2 5 3 6 13" xfId="26809"/>
    <cellStyle name="Normal 3 2 5 3 6 14" xfId="26810"/>
    <cellStyle name="Normal 3 2 5 3 6 2" xfId="26811"/>
    <cellStyle name="Normal 3 2 5 3 6 2 10" xfId="26812"/>
    <cellStyle name="Normal 3 2 5 3 6 2 11" xfId="26813"/>
    <cellStyle name="Normal 3 2 5 3 6 2 12" xfId="26814"/>
    <cellStyle name="Normal 3 2 5 3 6 2 13" xfId="26815"/>
    <cellStyle name="Normal 3 2 5 3 6 2 2" xfId="26816"/>
    <cellStyle name="Normal 3 2 5 3 6 2 2 10" xfId="26817"/>
    <cellStyle name="Normal 3 2 5 3 6 2 2 11" xfId="26818"/>
    <cellStyle name="Normal 3 2 5 3 6 2 2 12" xfId="26819"/>
    <cellStyle name="Normal 3 2 5 3 6 2 2 2" xfId="26820"/>
    <cellStyle name="Normal 3 2 5 3 6 2 2 3" xfId="26821"/>
    <cellStyle name="Normal 3 2 5 3 6 2 2 4" xfId="26822"/>
    <cellStyle name="Normal 3 2 5 3 6 2 2 5" xfId="26823"/>
    <cellStyle name="Normal 3 2 5 3 6 2 2 6" xfId="26824"/>
    <cellStyle name="Normal 3 2 5 3 6 2 2 7" xfId="26825"/>
    <cellStyle name="Normal 3 2 5 3 6 2 2 8" xfId="26826"/>
    <cellStyle name="Normal 3 2 5 3 6 2 2 9" xfId="26827"/>
    <cellStyle name="Normal 3 2 5 3 6 2 3" xfId="26828"/>
    <cellStyle name="Normal 3 2 5 3 6 2 4" xfId="26829"/>
    <cellStyle name="Normal 3 2 5 3 6 2 5" xfId="26830"/>
    <cellStyle name="Normal 3 2 5 3 6 2 6" xfId="26831"/>
    <cellStyle name="Normal 3 2 5 3 6 2 7" xfId="26832"/>
    <cellStyle name="Normal 3 2 5 3 6 2 8" xfId="26833"/>
    <cellStyle name="Normal 3 2 5 3 6 2 9" xfId="26834"/>
    <cellStyle name="Normal 3 2 5 3 6 3" xfId="26835"/>
    <cellStyle name="Normal 3 2 5 3 6 3 10" xfId="26836"/>
    <cellStyle name="Normal 3 2 5 3 6 3 11" xfId="26837"/>
    <cellStyle name="Normal 3 2 5 3 6 3 12" xfId="26838"/>
    <cellStyle name="Normal 3 2 5 3 6 3 2" xfId="26839"/>
    <cellStyle name="Normal 3 2 5 3 6 3 3" xfId="26840"/>
    <cellStyle name="Normal 3 2 5 3 6 3 4" xfId="26841"/>
    <cellStyle name="Normal 3 2 5 3 6 3 5" xfId="26842"/>
    <cellStyle name="Normal 3 2 5 3 6 3 6" xfId="26843"/>
    <cellStyle name="Normal 3 2 5 3 6 3 7" xfId="26844"/>
    <cellStyle name="Normal 3 2 5 3 6 3 8" xfId="26845"/>
    <cellStyle name="Normal 3 2 5 3 6 3 9" xfId="26846"/>
    <cellStyle name="Normal 3 2 5 3 6 4" xfId="26847"/>
    <cellStyle name="Normal 3 2 5 3 6 5" xfId="26848"/>
    <cellStyle name="Normal 3 2 5 3 6 6" xfId="26849"/>
    <cellStyle name="Normal 3 2 5 3 6 7" xfId="26850"/>
    <cellStyle name="Normal 3 2 5 3 6 8" xfId="26851"/>
    <cellStyle name="Normal 3 2 5 3 6 9" xfId="26852"/>
    <cellStyle name="Normal 3 2 5 3 7" xfId="26853"/>
    <cellStyle name="Normal 3 2 5 3 7 10" xfId="26854"/>
    <cellStyle name="Normal 3 2 5 3 7 11" xfId="26855"/>
    <cellStyle name="Normal 3 2 5 3 7 12" xfId="26856"/>
    <cellStyle name="Normal 3 2 5 3 7 13" xfId="26857"/>
    <cellStyle name="Normal 3 2 5 3 7 14" xfId="26858"/>
    <cellStyle name="Normal 3 2 5 3 7 2" xfId="26859"/>
    <cellStyle name="Normal 3 2 5 3 7 2 10" xfId="26860"/>
    <cellStyle name="Normal 3 2 5 3 7 2 11" xfId="26861"/>
    <cellStyle name="Normal 3 2 5 3 7 2 12" xfId="26862"/>
    <cellStyle name="Normal 3 2 5 3 7 2 13" xfId="26863"/>
    <cellStyle name="Normal 3 2 5 3 7 2 2" xfId="26864"/>
    <cellStyle name="Normal 3 2 5 3 7 2 2 10" xfId="26865"/>
    <cellStyle name="Normal 3 2 5 3 7 2 2 11" xfId="26866"/>
    <cellStyle name="Normal 3 2 5 3 7 2 2 12" xfId="26867"/>
    <cellStyle name="Normal 3 2 5 3 7 2 2 2" xfId="26868"/>
    <cellStyle name="Normal 3 2 5 3 7 2 2 3" xfId="26869"/>
    <cellStyle name="Normal 3 2 5 3 7 2 2 4" xfId="26870"/>
    <cellStyle name="Normal 3 2 5 3 7 2 2 5" xfId="26871"/>
    <cellStyle name="Normal 3 2 5 3 7 2 2 6" xfId="26872"/>
    <cellStyle name="Normal 3 2 5 3 7 2 2 7" xfId="26873"/>
    <cellStyle name="Normal 3 2 5 3 7 2 2 8" xfId="26874"/>
    <cellStyle name="Normal 3 2 5 3 7 2 2 9" xfId="26875"/>
    <cellStyle name="Normal 3 2 5 3 7 2 3" xfId="26876"/>
    <cellStyle name="Normal 3 2 5 3 7 2 4" xfId="26877"/>
    <cellStyle name="Normal 3 2 5 3 7 2 5" xfId="26878"/>
    <cellStyle name="Normal 3 2 5 3 7 2 6" xfId="26879"/>
    <cellStyle name="Normal 3 2 5 3 7 2 7" xfId="26880"/>
    <cellStyle name="Normal 3 2 5 3 7 2 8" xfId="26881"/>
    <cellStyle name="Normal 3 2 5 3 7 2 9" xfId="26882"/>
    <cellStyle name="Normal 3 2 5 3 7 3" xfId="26883"/>
    <cellStyle name="Normal 3 2 5 3 7 3 10" xfId="26884"/>
    <cellStyle name="Normal 3 2 5 3 7 3 11" xfId="26885"/>
    <cellStyle name="Normal 3 2 5 3 7 3 12" xfId="26886"/>
    <cellStyle name="Normal 3 2 5 3 7 3 2" xfId="26887"/>
    <cellStyle name="Normal 3 2 5 3 7 3 3" xfId="26888"/>
    <cellStyle name="Normal 3 2 5 3 7 3 4" xfId="26889"/>
    <cellStyle name="Normal 3 2 5 3 7 3 5" xfId="26890"/>
    <cellStyle name="Normal 3 2 5 3 7 3 6" xfId="26891"/>
    <cellStyle name="Normal 3 2 5 3 7 3 7" xfId="26892"/>
    <cellStyle name="Normal 3 2 5 3 7 3 8" xfId="26893"/>
    <cellStyle name="Normal 3 2 5 3 7 3 9" xfId="26894"/>
    <cellStyle name="Normal 3 2 5 3 7 4" xfId="26895"/>
    <cellStyle name="Normal 3 2 5 3 7 5" xfId="26896"/>
    <cellStyle name="Normal 3 2 5 3 7 6" xfId="26897"/>
    <cellStyle name="Normal 3 2 5 3 7 7" xfId="26898"/>
    <cellStyle name="Normal 3 2 5 3 7 8" xfId="26899"/>
    <cellStyle name="Normal 3 2 5 3 7 9" xfId="26900"/>
    <cellStyle name="Normal 3 2 5 3 8" xfId="26901"/>
    <cellStyle name="Normal 3 2 5 3 8 10" xfId="26902"/>
    <cellStyle name="Normal 3 2 5 3 8 11" xfId="26903"/>
    <cellStyle name="Normal 3 2 5 3 8 12" xfId="26904"/>
    <cellStyle name="Normal 3 2 5 3 8 13" xfId="26905"/>
    <cellStyle name="Normal 3 2 5 3 8 14" xfId="26906"/>
    <cellStyle name="Normal 3 2 5 3 8 2" xfId="26907"/>
    <cellStyle name="Normal 3 2 5 3 8 2 10" xfId="26908"/>
    <cellStyle name="Normal 3 2 5 3 8 2 11" xfId="26909"/>
    <cellStyle name="Normal 3 2 5 3 8 2 12" xfId="26910"/>
    <cellStyle name="Normal 3 2 5 3 8 2 13" xfId="26911"/>
    <cellStyle name="Normal 3 2 5 3 8 2 2" xfId="26912"/>
    <cellStyle name="Normal 3 2 5 3 8 2 2 10" xfId="26913"/>
    <cellStyle name="Normal 3 2 5 3 8 2 2 11" xfId="26914"/>
    <cellStyle name="Normal 3 2 5 3 8 2 2 12" xfId="26915"/>
    <cellStyle name="Normal 3 2 5 3 8 2 2 2" xfId="26916"/>
    <cellStyle name="Normal 3 2 5 3 8 2 2 3" xfId="26917"/>
    <cellStyle name="Normal 3 2 5 3 8 2 2 4" xfId="26918"/>
    <cellStyle name="Normal 3 2 5 3 8 2 2 5" xfId="26919"/>
    <cellStyle name="Normal 3 2 5 3 8 2 2 6" xfId="26920"/>
    <cellStyle name="Normal 3 2 5 3 8 2 2 7" xfId="26921"/>
    <cellStyle name="Normal 3 2 5 3 8 2 2 8" xfId="26922"/>
    <cellStyle name="Normal 3 2 5 3 8 2 2 9" xfId="26923"/>
    <cellStyle name="Normal 3 2 5 3 8 2 3" xfId="26924"/>
    <cellStyle name="Normal 3 2 5 3 8 2 4" xfId="26925"/>
    <cellStyle name="Normal 3 2 5 3 8 2 5" xfId="26926"/>
    <cellStyle name="Normal 3 2 5 3 8 2 6" xfId="26927"/>
    <cellStyle name="Normal 3 2 5 3 8 2 7" xfId="26928"/>
    <cellStyle name="Normal 3 2 5 3 8 2 8" xfId="26929"/>
    <cellStyle name="Normal 3 2 5 3 8 2 9" xfId="26930"/>
    <cellStyle name="Normal 3 2 5 3 8 3" xfId="26931"/>
    <cellStyle name="Normal 3 2 5 3 8 3 10" xfId="26932"/>
    <cellStyle name="Normal 3 2 5 3 8 3 11" xfId="26933"/>
    <cellStyle name="Normal 3 2 5 3 8 3 12" xfId="26934"/>
    <cellStyle name="Normal 3 2 5 3 8 3 2" xfId="26935"/>
    <cellStyle name="Normal 3 2 5 3 8 3 3" xfId="26936"/>
    <cellStyle name="Normal 3 2 5 3 8 3 4" xfId="26937"/>
    <cellStyle name="Normal 3 2 5 3 8 3 5" xfId="26938"/>
    <cellStyle name="Normal 3 2 5 3 8 3 6" xfId="26939"/>
    <cellStyle name="Normal 3 2 5 3 8 3 7" xfId="26940"/>
    <cellStyle name="Normal 3 2 5 3 8 3 8" xfId="26941"/>
    <cellStyle name="Normal 3 2 5 3 8 3 9" xfId="26942"/>
    <cellStyle name="Normal 3 2 5 3 8 4" xfId="26943"/>
    <cellStyle name="Normal 3 2 5 3 8 5" xfId="26944"/>
    <cellStyle name="Normal 3 2 5 3 8 6" xfId="26945"/>
    <cellStyle name="Normal 3 2 5 3 8 7" xfId="26946"/>
    <cellStyle name="Normal 3 2 5 3 8 8" xfId="26947"/>
    <cellStyle name="Normal 3 2 5 3 8 9" xfId="26948"/>
    <cellStyle name="Normal 3 2 5 3 9" xfId="26949"/>
    <cellStyle name="Normal 3 2 5 3 9 10" xfId="26950"/>
    <cellStyle name="Normal 3 2 5 3 9 11" xfId="26951"/>
    <cellStyle name="Normal 3 2 5 3 9 12" xfId="26952"/>
    <cellStyle name="Normal 3 2 5 3 9 13" xfId="26953"/>
    <cellStyle name="Normal 3 2 5 3 9 14" xfId="26954"/>
    <cellStyle name="Normal 3 2 5 3 9 2" xfId="26955"/>
    <cellStyle name="Normal 3 2 5 3 9 2 10" xfId="26956"/>
    <cellStyle name="Normal 3 2 5 3 9 2 11" xfId="26957"/>
    <cellStyle name="Normal 3 2 5 3 9 2 12" xfId="26958"/>
    <cellStyle name="Normal 3 2 5 3 9 2 13" xfId="26959"/>
    <cellStyle name="Normal 3 2 5 3 9 2 2" xfId="26960"/>
    <cellStyle name="Normal 3 2 5 3 9 2 2 10" xfId="26961"/>
    <cellStyle name="Normal 3 2 5 3 9 2 2 11" xfId="26962"/>
    <cellStyle name="Normal 3 2 5 3 9 2 2 12" xfId="26963"/>
    <cellStyle name="Normal 3 2 5 3 9 2 2 2" xfId="26964"/>
    <cellStyle name="Normal 3 2 5 3 9 2 2 3" xfId="26965"/>
    <cellStyle name="Normal 3 2 5 3 9 2 2 4" xfId="26966"/>
    <cellStyle name="Normal 3 2 5 3 9 2 2 5" xfId="26967"/>
    <cellStyle name="Normal 3 2 5 3 9 2 2 6" xfId="26968"/>
    <cellStyle name="Normal 3 2 5 3 9 2 2 7" xfId="26969"/>
    <cellStyle name="Normal 3 2 5 3 9 2 2 8" xfId="26970"/>
    <cellStyle name="Normal 3 2 5 3 9 2 2 9" xfId="26971"/>
    <cellStyle name="Normal 3 2 5 3 9 2 3" xfId="26972"/>
    <cellStyle name="Normal 3 2 5 3 9 2 4" xfId="26973"/>
    <cellStyle name="Normal 3 2 5 3 9 2 5" xfId="26974"/>
    <cellStyle name="Normal 3 2 5 3 9 2 6" xfId="26975"/>
    <cellStyle name="Normal 3 2 5 3 9 2 7" xfId="26976"/>
    <cellStyle name="Normal 3 2 5 3 9 2 8" xfId="26977"/>
    <cellStyle name="Normal 3 2 5 3 9 2 9" xfId="26978"/>
    <cellStyle name="Normal 3 2 5 3 9 3" xfId="26979"/>
    <cellStyle name="Normal 3 2 5 3 9 3 10" xfId="26980"/>
    <cellStyle name="Normal 3 2 5 3 9 3 11" xfId="26981"/>
    <cellStyle name="Normal 3 2 5 3 9 3 12" xfId="26982"/>
    <cellStyle name="Normal 3 2 5 3 9 3 2" xfId="26983"/>
    <cellStyle name="Normal 3 2 5 3 9 3 3" xfId="26984"/>
    <cellStyle name="Normal 3 2 5 3 9 3 4" xfId="26985"/>
    <cellStyle name="Normal 3 2 5 3 9 3 5" xfId="26986"/>
    <cellStyle name="Normal 3 2 5 3 9 3 6" xfId="26987"/>
    <cellStyle name="Normal 3 2 5 3 9 3 7" xfId="26988"/>
    <cellStyle name="Normal 3 2 5 3 9 3 8" xfId="26989"/>
    <cellStyle name="Normal 3 2 5 3 9 3 9" xfId="26990"/>
    <cellStyle name="Normal 3 2 5 3 9 4" xfId="26991"/>
    <cellStyle name="Normal 3 2 5 3 9 5" xfId="26992"/>
    <cellStyle name="Normal 3 2 5 3 9 6" xfId="26993"/>
    <cellStyle name="Normal 3 2 5 3 9 7" xfId="26994"/>
    <cellStyle name="Normal 3 2 5 3 9 8" xfId="26995"/>
    <cellStyle name="Normal 3 2 5 3 9 9" xfId="26996"/>
    <cellStyle name="Normal 3 2 5 4" xfId="26997"/>
    <cellStyle name="Normal 3 2 5 4 10" xfId="26998"/>
    <cellStyle name="Normal 3 2 5 4 10 10" xfId="26999"/>
    <cellStyle name="Normal 3 2 5 4 10 11" xfId="27000"/>
    <cellStyle name="Normal 3 2 5 4 10 12" xfId="27001"/>
    <cellStyle name="Normal 3 2 5 4 10 13" xfId="27002"/>
    <cellStyle name="Normal 3 2 5 4 10 2" xfId="27003"/>
    <cellStyle name="Normal 3 2 5 4 10 2 10" xfId="27004"/>
    <cellStyle name="Normal 3 2 5 4 10 2 11" xfId="27005"/>
    <cellStyle name="Normal 3 2 5 4 10 2 12" xfId="27006"/>
    <cellStyle name="Normal 3 2 5 4 10 2 2" xfId="27007"/>
    <cellStyle name="Normal 3 2 5 4 10 2 3" xfId="27008"/>
    <cellStyle name="Normal 3 2 5 4 10 2 4" xfId="27009"/>
    <cellStyle name="Normal 3 2 5 4 10 2 5" xfId="27010"/>
    <cellStyle name="Normal 3 2 5 4 10 2 6" xfId="27011"/>
    <cellStyle name="Normal 3 2 5 4 10 2 7" xfId="27012"/>
    <cellStyle name="Normal 3 2 5 4 10 2 8" xfId="27013"/>
    <cellStyle name="Normal 3 2 5 4 10 2 9" xfId="27014"/>
    <cellStyle name="Normal 3 2 5 4 10 3" xfId="27015"/>
    <cellStyle name="Normal 3 2 5 4 10 4" xfId="27016"/>
    <cellStyle name="Normal 3 2 5 4 10 5" xfId="27017"/>
    <cellStyle name="Normal 3 2 5 4 10 6" xfId="27018"/>
    <cellStyle name="Normal 3 2 5 4 10 7" xfId="27019"/>
    <cellStyle name="Normal 3 2 5 4 10 8" xfId="27020"/>
    <cellStyle name="Normal 3 2 5 4 10 9" xfId="27021"/>
    <cellStyle name="Normal 3 2 5 4 11" xfId="27022"/>
    <cellStyle name="Normal 3 2 5 4 11 10" xfId="27023"/>
    <cellStyle name="Normal 3 2 5 4 11 11" xfId="27024"/>
    <cellStyle name="Normal 3 2 5 4 11 12" xfId="27025"/>
    <cellStyle name="Normal 3 2 5 4 11 2" xfId="27026"/>
    <cellStyle name="Normal 3 2 5 4 11 3" xfId="27027"/>
    <cellStyle name="Normal 3 2 5 4 11 4" xfId="27028"/>
    <cellStyle name="Normal 3 2 5 4 11 5" xfId="27029"/>
    <cellStyle name="Normal 3 2 5 4 11 6" xfId="27030"/>
    <cellStyle name="Normal 3 2 5 4 11 7" xfId="27031"/>
    <cellStyle name="Normal 3 2 5 4 11 8" xfId="27032"/>
    <cellStyle name="Normal 3 2 5 4 11 9" xfId="27033"/>
    <cellStyle name="Normal 3 2 5 4 12" xfId="27034"/>
    <cellStyle name="Normal 3 2 5 4 13" xfId="27035"/>
    <cellStyle name="Normal 3 2 5 4 14" xfId="27036"/>
    <cellStyle name="Normal 3 2 5 4 15" xfId="27037"/>
    <cellStyle name="Normal 3 2 5 4 16" xfId="27038"/>
    <cellStyle name="Normal 3 2 5 4 17" xfId="27039"/>
    <cellStyle name="Normal 3 2 5 4 18" xfId="27040"/>
    <cellStyle name="Normal 3 2 5 4 19" xfId="27041"/>
    <cellStyle name="Normal 3 2 5 4 2" xfId="27042"/>
    <cellStyle name="Normal 3 2 5 4 2 10" xfId="27043"/>
    <cellStyle name="Normal 3 2 5 4 2 11" xfId="27044"/>
    <cellStyle name="Normal 3 2 5 4 2 12" xfId="27045"/>
    <cellStyle name="Normal 3 2 5 4 2 13" xfId="27046"/>
    <cellStyle name="Normal 3 2 5 4 2 14" xfId="27047"/>
    <cellStyle name="Normal 3 2 5 4 2 15" xfId="27048"/>
    <cellStyle name="Normal 3 2 5 4 2 16" xfId="27049"/>
    <cellStyle name="Normal 3 2 5 4 2 17" xfId="27050"/>
    <cellStyle name="Normal 3 2 5 4 2 2" xfId="27051"/>
    <cellStyle name="Normal 3 2 5 4 2 2 10" xfId="27052"/>
    <cellStyle name="Normal 3 2 5 4 2 2 11" xfId="27053"/>
    <cellStyle name="Normal 3 2 5 4 2 2 12" xfId="27054"/>
    <cellStyle name="Normal 3 2 5 4 2 2 13" xfId="27055"/>
    <cellStyle name="Normal 3 2 5 4 2 2 14" xfId="27056"/>
    <cellStyle name="Normal 3 2 5 4 2 2 2" xfId="27057"/>
    <cellStyle name="Normal 3 2 5 4 2 2 2 10" xfId="27058"/>
    <cellStyle name="Normal 3 2 5 4 2 2 2 11" xfId="27059"/>
    <cellStyle name="Normal 3 2 5 4 2 2 2 12" xfId="27060"/>
    <cellStyle name="Normal 3 2 5 4 2 2 2 13" xfId="27061"/>
    <cellStyle name="Normal 3 2 5 4 2 2 2 2" xfId="27062"/>
    <cellStyle name="Normal 3 2 5 4 2 2 2 2 10" xfId="27063"/>
    <cellStyle name="Normal 3 2 5 4 2 2 2 2 11" xfId="27064"/>
    <cellStyle name="Normal 3 2 5 4 2 2 2 2 12" xfId="27065"/>
    <cellStyle name="Normal 3 2 5 4 2 2 2 2 2" xfId="27066"/>
    <cellStyle name="Normal 3 2 5 4 2 2 2 2 3" xfId="27067"/>
    <cellStyle name="Normal 3 2 5 4 2 2 2 2 4" xfId="27068"/>
    <cellStyle name="Normal 3 2 5 4 2 2 2 2 5" xfId="27069"/>
    <cellStyle name="Normal 3 2 5 4 2 2 2 2 6" xfId="27070"/>
    <cellStyle name="Normal 3 2 5 4 2 2 2 2 7" xfId="27071"/>
    <cellStyle name="Normal 3 2 5 4 2 2 2 2 8" xfId="27072"/>
    <cellStyle name="Normal 3 2 5 4 2 2 2 2 9" xfId="27073"/>
    <cellStyle name="Normal 3 2 5 4 2 2 2 3" xfId="27074"/>
    <cellStyle name="Normal 3 2 5 4 2 2 2 4" xfId="27075"/>
    <cellStyle name="Normal 3 2 5 4 2 2 2 5" xfId="27076"/>
    <cellStyle name="Normal 3 2 5 4 2 2 2 6" xfId="27077"/>
    <cellStyle name="Normal 3 2 5 4 2 2 2 7" xfId="27078"/>
    <cellStyle name="Normal 3 2 5 4 2 2 2 8" xfId="27079"/>
    <cellStyle name="Normal 3 2 5 4 2 2 2 9" xfId="27080"/>
    <cellStyle name="Normal 3 2 5 4 2 2 3" xfId="27081"/>
    <cellStyle name="Normal 3 2 5 4 2 2 3 10" xfId="27082"/>
    <cellStyle name="Normal 3 2 5 4 2 2 3 11" xfId="27083"/>
    <cellStyle name="Normal 3 2 5 4 2 2 3 12" xfId="27084"/>
    <cellStyle name="Normal 3 2 5 4 2 2 3 2" xfId="27085"/>
    <cellStyle name="Normal 3 2 5 4 2 2 3 3" xfId="27086"/>
    <cellStyle name="Normal 3 2 5 4 2 2 3 4" xfId="27087"/>
    <cellStyle name="Normal 3 2 5 4 2 2 3 5" xfId="27088"/>
    <cellStyle name="Normal 3 2 5 4 2 2 3 6" xfId="27089"/>
    <cellStyle name="Normal 3 2 5 4 2 2 3 7" xfId="27090"/>
    <cellStyle name="Normal 3 2 5 4 2 2 3 8" xfId="27091"/>
    <cellStyle name="Normal 3 2 5 4 2 2 3 9" xfId="27092"/>
    <cellStyle name="Normal 3 2 5 4 2 2 4" xfId="27093"/>
    <cellStyle name="Normal 3 2 5 4 2 2 5" xfId="27094"/>
    <cellStyle name="Normal 3 2 5 4 2 2 6" xfId="27095"/>
    <cellStyle name="Normal 3 2 5 4 2 2 7" xfId="27096"/>
    <cellStyle name="Normal 3 2 5 4 2 2 8" xfId="27097"/>
    <cellStyle name="Normal 3 2 5 4 2 2 9" xfId="27098"/>
    <cellStyle name="Normal 3 2 5 4 2 3" xfId="27099"/>
    <cellStyle name="Normal 3 2 5 4 2 3 10" xfId="27100"/>
    <cellStyle name="Normal 3 2 5 4 2 3 11" xfId="27101"/>
    <cellStyle name="Normal 3 2 5 4 2 3 12" xfId="27102"/>
    <cellStyle name="Normal 3 2 5 4 2 3 13" xfId="27103"/>
    <cellStyle name="Normal 3 2 5 4 2 3 14" xfId="27104"/>
    <cellStyle name="Normal 3 2 5 4 2 3 2" xfId="27105"/>
    <cellStyle name="Normal 3 2 5 4 2 3 2 10" xfId="27106"/>
    <cellStyle name="Normal 3 2 5 4 2 3 2 11" xfId="27107"/>
    <cellStyle name="Normal 3 2 5 4 2 3 2 12" xfId="27108"/>
    <cellStyle name="Normal 3 2 5 4 2 3 2 13" xfId="27109"/>
    <cellStyle name="Normal 3 2 5 4 2 3 2 2" xfId="27110"/>
    <cellStyle name="Normal 3 2 5 4 2 3 2 2 10" xfId="27111"/>
    <cellStyle name="Normal 3 2 5 4 2 3 2 2 11" xfId="27112"/>
    <cellStyle name="Normal 3 2 5 4 2 3 2 2 12" xfId="27113"/>
    <cellStyle name="Normal 3 2 5 4 2 3 2 2 2" xfId="27114"/>
    <cellStyle name="Normal 3 2 5 4 2 3 2 2 3" xfId="27115"/>
    <cellStyle name="Normal 3 2 5 4 2 3 2 2 4" xfId="27116"/>
    <cellStyle name="Normal 3 2 5 4 2 3 2 2 5" xfId="27117"/>
    <cellStyle name="Normal 3 2 5 4 2 3 2 2 6" xfId="27118"/>
    <cellStyle name="Normal 3 2 5 4 2 3 2 2 7" xfId="27119"/>
    <cellStyle name="Normal 3 2 5 4 2 3 2 2 8" xfId="27120"/>
    <cellStyle name="Normal 3 2 5 4 2 3 2 2 9" xfId="27121"/>
    <cellStyle name="Normal 3 2 5 4 2 3 2 3" xfId="27122"/>
    <cellStyle name="Normal 3 2 5 4 2 3 2 4" xfId="27123"/>
    <cellStyle name="Normal 3 2 5 4 2 3 2 5" xfId="27124"/>
    <cellStyle name="Normal 3 2 5 4 2 3 2 6" xfId="27125"/>
    <cellStyle name="Normal 3 2 5 4 2 3 2 7" xfId="27126"/>
    <cellStyle name="Normal 3 2 5 4 2 3 2 8" xfId="27127"/>
    <cellStyle name="Normal 3 2 5 4 2 3 2 9" xfId="27128"/>
    <cellStyle name="Normal 3 2 5 4 2 3 3" xfId="27129"/>
    <cellStyle name="Normal 3 2 5 4 2 3 3 10" xfId="27130"/>
    <cellStyle name="Normal 3 2 5 4 2 3 3 11" xfId="27131"/>
    <cellStyle name="Normal 3 2 5 4 2 3 3 12" xfId="27132"/>
    <cellStyle name="Normal 3 2 5 4 2 3 3 2" xfId="27133"/>
    <cellStyle name="Normal 3 2 5 4 2 3 3 3" xfId="27134"/>
    <cellStyle name="Normal 3 2 5 4 2 3 3 4" xfId="27135"/>
    <cellStyle name="Normal 3 2 5 4 2 3 3 5" xfId="27136"/>
    <cellStyle name="Normal 3 2 5 4 2 3 3 6" xfId="27137"/>
    <cellStyle name="Normal 3 2 5 4 2 3 3 7" xfId="27138"/>
    <cellStyle name="Normal 3 2 5 4 2 3 3 8" xfId="27139"/>
    <cellStyle name="Normal 3 2 5 4 2 3 3 9" xfId="27140"/>
    <cellStyle name="Normal 3 2 5 4 2 3 4" xfId="27141"/>
    <cellStyle name="Normal 3 2 5 4 2 3 5" xfId="27142"/>
    <cellStyle name="Normal 3 2 5 4 2 3 6" xfId="27143"/>
    <cellStyle name="Normal 3 2 5 4 2 3 7" xfId="27144"/>
    <cellStyle name="Normal 3 2 5 4 2 3 8" xfId="27145"/>
    <cellStyle name="Normal 3 2 5 4 2 3 9" xfId="27146"/>
    <cellStyle name="Normal 3 2 5 4 2 4" xfId="27147"/>
    <cellStyle name="Normal 3 2 5 4 2 4 10" xfId="27148"/>
    <cellStyle name="Normal 3 2 5 4 2 4 11" xfId="27149"/>
    <cellStyle name="Normal 3 2 5 4 2 4 12" xfId="27150"/>
    <cellStyle name="Normal 3 2 5 4 2 4 13" xfId="27151"/>
    <cellStyle name="Normal 3 2 5 4 2 4 2" xfId="27152"/>
    <cellStyle name="Normal 3 2 5 4 2 4 2 10" xfId="27153"/>
    <cellStyle name="Normal 3 2 5 4 2 4 2 11" xfId="27154"/>
    <cellStyle name="Normal 3 2 5 4 2 4 2 12" xfId="27155"/>
    <cellStyle name="Normal 3 2 5 4 2 4 2 2" xfId="27156"/>
    <cellStyle name="Normal 3 2 5 4 2 4 2 3" xfId="27157"/>
    <cellStyle name="Normal 3 2 5 4 2 4 2 4" xfId="27158"/>
    <cellStyle name="Normal 3 2 5 4 2 4 2 5" xfId="27159"/>
    <cellStyle name="Normal 3 2 5 4 2 4 2 6" xfId="27160"/>
    <cellStyle name="Normal 3 2 5 4 2 4 2 7" xfId="27161"/>
    <cellStyle name="Normal 3 2 5 4 2 4 2 8" xfId="27162"/>
    <cellStyle name="Normal 3 2 5 4 2 4 2 9" xfId="27163"/>
    <cellStyle name="Normal 3 2 5 4 2 4 3" xfId="27164"/>
    <cellStyle name="Normal 3 2 5 4 2 4 4" xfId="27165"/>
    <cellStyle name="Normal 3 2 5 4 2 4 5" xfId="27166"/>
    <cellStyle name="Normal 3 2 5 4 2 4 6" xfId="27167"/>
    <cellStyle name="Normal 3 2 5 4 2 4 7" xfId="27168"/>
    <cellStyle name="Normal 3 2 5 4 2 4 8" xfId="27169"/>
    <cellStyle name="Normal 3 2 5 4 2 4 9" xfId="27170"/>
    <cellStyle name="Normal 3 2 5 4 2 5" xfId="27171"/>
    <cellStyle name="Normal 3 2 5 4 2 5 10" xfId="27172"/>
    <cellStyle name="Normal 3 2 5 4 2 5 11" xfId="27173"/>
    <cellStyle name="Normal 3 2 5 4 2 5 12" xfId="27174"/>
    <cellStyle name="Normal 3 2 5 4 2 5 13" xfId="27175"/>
    <cellStyle name="Normal 3 2 5 4 2 5 2" xfId="27176"/>
    <cellStyle name="Normal 3 2 5 4 2 5 2 10" xfId="27177"/>
    <cellStyle name="Normal 3 2 5 4 2 5 2 11" xfId="27178"/>
    <cellStyle name="Normal 3 2 5 4 2 5 2 12" xfId="27179"/>
    <cellStyle name="Normal 3 2 5 4 2 5 2 2" xfId="27180"/>
    <cellStyle name="Normal 3 2 5 4 2 5 2 3" xfId="27181"/>
    <cellStyle name="Normal 3 2 5 4 2 5 2 4" xfId="27182"/>
    <cellStyle name="Normal 3 2 5 4 2 5 2 5" xfId="27183"/>
    <cellStyle name="Normal 3 2 5 4 2 5 2 6" xfId="27184"/>
    <cellStyle name="Normal 3 2 5 4 2 5 2 7" xfId="27185"/>
    <cellStyle name="Normal 3 2 5 4 2 5 2 8" xfId="27186"/>
    <cellStyle name="Normal 3 2 5 4 2 5 2 9" xfId="27187"/>
    <cellStyle name="Normal 3 2 5 4 2 5 3" xfId="27188"/>
    <cellStyle name="Normal 3 2 5 4 2 5 4" xfId="27189"/>
    <cellStyle name="Normal 3 2 5 4 2 5 5" xfId="27190"/>
    <cellStyle name="Normal 3 2 5 4 2 5 6" xfId="27191"/>
    <cellStyle name="Normal 3 2 5 4 2 5 7" xfId="27192"/>
    <cellStyle name="Normal 3 2 5 4 2 5 8" xfId="27193"/>
    <cellStyle name="Normal 3 2 5 4 2 5 9" xfId="27194"/>
    <cellStyle name="Normal 3 2 5 4 2 6" xfId="27195"/>
    <cellStyle name="Normal 3 2 5 4 2 6 10" xfId="27196"/>
    <cellStyle name="Normal 3 2 5 4 2 6 11" xfId="27197"/>
    <cellStyle name="Normal 3 2 5 4 2 6 12" xfId="27198"/>
    <cellStyle name="Normal 3 2 5 4 2 6 2" xfId="27199"/>
    <cellStyle name="Normal 3 2 5 4 2 6 3" xfId="27200"/>
    <cellStyle name="Normal 3 2 5 4 2 6 4" xfId="27201"/>
    <cellStyle name="Normal 3 2 5 4 2 6 5" xfId="27202"/>
    <cellStyle name="Normal 3 2 5 4 2 6 6" xfId="27203"/>
    <cellStyle name="Normal 3 2 5 4 2 6 7" xfId="27204"/>
    <cellStyle name="Normal 3 2 5 4 2 6 8" xfId="27205"/>
    <cellStyle name="Normal 3 2 5 4 2 6 9" xfId="27206"/>
    <cellStyle name="Normal 3 2 5 4 2 7" xfId="27207"/>
    <cellStyle name="Normal 3 2 5 4 2 8" xfId="27208"/>
    <cellStyle name="Normal 3 2 5 4 2 9" xfId="27209"/>
    <cellStyle name="Normal 3 2 5 4 20" xfId="27210"/>
    <cellStyle name="Normal 3 2 5 4 21" xfId="27211"/>
    <cellStyle name="Normal 3 2 5 4 22" xfId="27212"/>
    <cellStyle name="Normal 3 2 5 4 23" xfId="27213"/>
    <cellStyle name="Normal 3 2 5 4 3" xfId="27214"/>
    <cellStyle name="Normal 3 2 5 4 3 10" xfId="27215"/>
    <cellStyle name="Normal 3 2 5 4 3 11" xfId="27216"/>
    <cellStyle name="Normal 3 2 5 4 3 12" xfId="27217"/>
    <cellStyle name="Normal 3 2 5 4 3 13" xfId="27218"/>
    <cellStyle name="Normal 3 2 5 4 3 14" xfId="27219"/>
    <cellStyle name="Normal 3 2 5 4 3 2" xfId="27220"/>
    <cellStyle name="Normal 3 2 5 4 3 2 10" xfId="27221"/>
    <cellStyle name="Normal 3 2 5 4 3 2 11" xfId="27222"/>
    <cellStyle name="Normal 3 2 5 4 3 2 12" xfId="27223"/>
    <cellStyle name="Normal 3 2 5 4 3 2 13" xfId="27224"/>
    <cellStyle name="Normal 3 2 5 4 3 2 2" xfId="27225"/>
    <cellStyle name="Normal 3 2 5 4 3 2 2 10" xfId="27226"/>
    <cellStyle name="Normal 3 2 5 4 3 2 2 11" xfId="27227"/>
    <cellStyle name="Normal 3 2 5 4 3 2 2 12" xfId="27228"/>
    <cellStyle name="Normal 3 2 5 4 3 2 2 2" xfId="27229"/>
    <cellStyle name="Normal 3 2 5 4 3 2 2 3" xfId="27230"/>
    <cellStyle name="Normal 3 2 5 4 3 2 2 4" xfId="27231"/>
    <cellStyle name="Normal 3 2 5 4 3 2 2 5" xfId="27232"/>
    <cellStyle name="Normal 3 2 5 4 3 2 2 6" xfId="27233"/>
    <cellStyle name="Normal 3 2 5 4 3 2 2 7" xfId="27234"/>
    <cellStyle name="Normal 3 2 5 4 3 2 2 8" xfId="27235"/>
    <cellStyle name="Normal 3 2 5 4 3 2 2 9" xfId="27236"/>
    <cellStyle name="Normal 3 2 5 4 3 2 3" xfId="27237"/>
    <cellStyle name="Normal 3 2 5 4 3 2 4" xfId="27238"/>
    <cellStyle name="Normal 3 2 5 4 3 2 5" xfId="27239"/>
    <cellStyle name="Normal 3 2 5 4 3 2 6" xfId="27240"/>
    <cellStyle name="Normal 3 2 5 4 3 2 7" xfId="27241"/>
    <cellStyle name="Normal 3 2 5 4 3 2 8" xfId="27242"/>
    <cellStyle name="Normal 3 2 5 4 3 2 9" xfId="27243"/>
    <cellStyle name="Normal 3 2 5 4 3 3" xfId="27244"/>
    <cellStyle name="Normal 3 2 5 4 3 3 10" xfId="27245"/>
    <cellStyle name="Normal 3 2 5 4 3 3 11" xfId="27246"/>
    <cellStyle name="Normal 3 2 5 4 3 3 12" xfId="27247"/>
    <cellStyle name="Normal 3 2 5 4 3 3 2" xfId="27248"/>
    <cellStyle name="Normal 3 2 5 4 3 3 3" xfId="27249"/>
    <cellStyle name="Normal 3 2 5 4 3 3 4" xfId="27250"/>
    <cellStyle name="Normal 3 2 5 4 3 3 5" xfId="27251"/>
    <cellStyle name="Normal 3 2 5 4 3 3 6" xfId="27252"/>
    <cellStyle name="Normal 3 2 5 4 3 3 7" xfId="27253"/>
    <cellStyle name="Normal 3 2 5 4 3 3 8" xfId="27254"/>
    <cellStyle name="Normal 3 2 5 4 3 3 9" xfId="27255"/>
    <cellStyle name="Normal 3 2 5 4 3 4" xfId="27256"/>
    <cellStyle name="Normal 3 2 5 4 3 5" xfId="27257"/>
    <cellStyle name="Normal 3 2 5 4 3 6" xfId="27258"/>
    <cellStyle name="Normal 3 2 5 4 3 7" xfId="27259"/>
    <cellStyle name="Normal 3 2 5 4 3 8" xfId="27260"/>
    <cellStyle name="Normal 3 2 5 4 3 9" xfId="27261"/>
    <cellStyle name="Normal 3 2 5 4 4" xfId="27262"/>
    <cellStyle name="Normal 3 2 5 4 4 10" xfId="27263"/>
    <cellStyle name="Normal 3 2 5 4 4 11" xfId="27264"/>
    <cellStyle name="Normal 3 2 5 4 4 12" xfId="27265"/>
    <cellStyle name="Normal 3 2 5 4 4 13" xfId="27266"/>
    <cellStyle name="Normal 3 2 5 4 4 14" xfId="27267"/>
    <cellStyle name="Normal 3 2 5 4 4 2" xfId="27268"/>
    <cellStyle name="Normal 3 2 5 4 4 2 10" xfId="27269"/>
    <cellStyle name="Normal 3 2 5 4 4 2 11" xfId="27270"/>
    <cellStyle name="Normal 3 2 5 4 4 2 12" xfId="27271"/>
    <cellStyle name="Normal 3 2 5 4 4 2 13" xfId="27272"/>
    <cellStyle name="Normal 3 2 5 4 4 2 2" xfId="27273"/>
    <cellStyle name="Normal 3 2 5 4 4 2 2 10" xfId="27274"/>
    <cellStyle name="Normal 3 2 5 4 4 2 2 11" xfId="27275"/>
    <cellStyle name="Normal 3 2 5 4 4 2 2 12" xfId="27276"/>
    <cellStyle name="Normal 3 2 5 4 4 2 2 2" xfId="27277"/>
    <cellStyle name="Normal 3 2 5 4 4 2 2 3" xfId="27278"/>
    <cellStyle name="Normal 3 2 5 4 4 2 2 4" xfId="27279"/>
    <cellStyle name="Normal 3 2 5 4 4 2 2 5" xfId="27280"/>
    <cellStyle name="Normal 3 2 5 4 4 2 2 6" xfId="27281"/>
    <cellStyle name="Normal 3 2 5 4 4 2 2 7" xfId="27282"/>
    <cellStyle name="Normal 3 2 5 4 4 2 2 8" xfId="27283"/>
    <cellStyle name="Normal 3 2 5 4 4 2 2 9" xfId="27284"/>
    <cellStyle name="Normal 3 2 5 4 4 2 3" xfId="27285"/>
    <cellStyle name="Normal 3 2 5 4 4 2 4" xfId="27286"/>
    <cellStyle name="Normal 3 2 5 4 4 2 5" xfId="27287"/>
    <cellStyle name="Normal 3 2 5 4 4 2 6" xfId="27288"/>
    <cellStyle name="Normal 3 2 5 4 4 2 7" xfId="27289"/>
    <cellStyle name="Normal 3 2 5 4 4 2 8" xfId="27290"/>
    <cellStyle name="Normal 3 2 5 4 4 2 9" xfId="27291"/>
    <cellStyle name="Normal 3 2 5 4 4 3" xfId="27292"/>
    <cellStyle name="Normal 3 2 5 4 4 3 10" xfId="27293"/>
    <cellStyle name="Normal 3 2 5 4 4 3 11" xfId="27294"/>
    <cellStyle name="Normal 3 2 5 4 4 3 12" xfId="27295"/>
    <cellStyle name="Normal 3 2 5 4 4 3 2" xfId="27296"/>
    <cellStyle name="Normal 3 2 5 4 4 3 3" xfId="27297"/>
    <cellStyle name="Normal 3 2 5 4 4 3 4" xfId="27298"/>
    <cellStyle name="Normal 3 2 5 4 4 3 5" xfId="27299"/>
    <cellStyle name="Normal 3 2 5 4 4 3 6" xfId="27300"/>
    <cellStyle name="Normal 3 2 5 4 4 3 7" xfId="27301"/>
    <cellStyle name="Normal 3 2 5 4 4 3 8" xfId="27302"/>
    <cellStyle name="Normal 3 2 5 4 4 3 9" xfId="27303"/>
    <cellStyle name="Normal 3 2 5 4 4 4" xfId="27304"/>
    <cellStyle name="Normal 3 2 5 4 4 5" xfId="27305"/>
    <cellStyle name="Normal 3 2 5 4 4 6" xfId="27306"/>
    <cellStyle name="Normal 3 2 5 4 4 7" xfId="27307"/>
    <cellStyle name="Normal 3 2 5 4 4 8" xfId="27308"/>
    <cellStyle name="Normal 3 2 5 4 4 9" xfId="27309"/>
    <cellStyle name="Normal 3 2 5 4 5" xfId="27310"/>
    <cellStyle name="Normal 3 2 5 4 5 10" xfId="27311"/>
    <cellStyle name="Normal 3 2 5 4 5 11" xfId="27312"/>
    <cellStyle name="Normal 3 2 5 4 5 12" xfId="27313"/>
    <cellStyle name="Normal 3 2 5 4 5 13" xfId="27314"/>
    <cellStyle name="Normal 3 2 5 4 5 14" xfId="27315"/>
    <cellStyle name="Normal 3 2 5 4 5 2" xfId="27316"/>
    <cellStyle name="Normal 3 2 5 4 5 2 10" xfId="27317"/>
    <cellStyle name="Normal 3 2 5 4 5 2 11" xfId="27318"/>
    <cellStyle name="Normal 3 2 5 4 5 2 12" xfId="27319"/>
    <cellStyle name="Normal 3 2 5 4 5 2 13" xfId="27320"/>
    <cellStyle name="Normal 3 2 5 4 5 2 2" xfId="27321"/>
    <cellStyle name="Normal 3 2 5 4 5 2 2 10" xfId="27322"/>
    <cellStyle name="Normal 3 2 5 4 5 2 2 11" xfId="27323"/>
    <cellStyle name="Normal 3 2 5 4 5 2 2 12" xfId="27324"/>
    <cellStyle name="Normal 3 2 5 4 5 2 2 2" xfId="27325"/>
    <cellStyle name="Normal 3 2 5 4 5 2 2 3" xfId="27326"/>
    <cellStyle name="Normal 3 2 5 4 5 2 2 4" xfId="27327"/>
    <cellStyle name="Normal 3 2 5 4 5 2 2 5" xfId="27328"/>
    <cellStyle name="Normal 3 2 5 4 5 2 2 6" xfId="27329"/>
    <cellStyle name="Normal 3 2 5 4 5 2 2 7" xfId="27330"/>
    <cellStyle name="Normal 3 2 5 4 5 2 2 8" xfId="27331"/>
    <cellStyle name="Normal 3 2 5 4 5 2 2 9" xfId="27332"/>
    <cellStyle name="Normal 3 2 5 4 5 2 3" xfId="27333"/>
    <cellStyle name="Normal 3 2 5 4 5 2 4" xfId="27334"/>
    <cellStyle name="Normal 3 2 5 4 5 2 5" xfId="27335"/>
    <cellStyle name="Normal 3 2 5 4 5 2 6" xfId="27336"/>
    <cellStyle name="Normal 3 2 5 4 5 2 7" xfId="27337"/>
    <cellStyle name="Normal 3 2 5 4 5 2 8" xfId="27338"/>
    <cellStyle name="Normal 3 2 5 4 5 2 9" xfId="27339"/>
    <cellStyle name="Normal 3 2 5 4 5 3" xfId="27340"/>
    <cellStyle name="Normal 3 2 5 4 5 3 10" xfId="27341"/>
    <cellStyle name="Normal 3 2 5 4 5 3 11" xfId="27342"/>
    <cellStyle name="Normal 3 2 5 4 5 3 12" xfId="27343"/>
    <cellStyle name="Normal 3 2 5 4 5 3 2" xfId="27344"/>
    <cellStyle name="Normal 3 2 5 4 5 3 3" xfId="27345"/>
    <cellStyle name="Normal 3 2 5 4 5 3 4" xfId="27346"/>
    <cellStyle name="Normal 3 2 5 4 5 3 5" xfId="27347"/>
    <cellStyle name="Normal 3 2 5 4 5 3 6" xfId="27348"/>
    <cellStyle name="Normal 3 2 5 4 5 3 7" xfId="27349"/>
    <cellStyle name="Normal 3 2 5 4 5 3 8" xfId="27350"/>
    <cellStyle name="Normal 3 2 5 4 5 3 9" xfId="27351"/>
    <cellStyle name="Normal 3 2 5 4 5 4" xfId="27352"/>
    <cellStyle name="Normal 3 2 5 4 5 5" xfId="27353"/>
    <cellStyle name="Normal 3 2 5 4 5 6" xfId="27354"/>
    <cellStyle name="Normal 3 2 5 4 5 7" xfId="27355"/>
    <cellStyle name="Normal 3 2 5 4 5 8" xfId="27356"/>
    <cellStyle name="Normal 3 2 5 4 5 9" xfId="27357"/>
    <cellStyle name="Normal 3 2 5 4 6" xfId="27358"/>
    <cellStyle name="Normal 3 2 5 4 6 10" xfId="27359"/>
    <cellStyle name="Normal 3 2 5 4 6 11" xfId="27360"/>
    <cellStyle name="Normal 3 2 5 4 6 12" xfId="27361"/>
    <cellStyle name="Normal 3 2 5 4 6 13" xfId="27362"/>
    <cellStyle name="Normal 3 2 5 4 6 14" xfId="27363"/>
    <cellStyle name="Normal 3 2 5 4 6 2" xfId="27364"/>
    <cellStyle name="Normal 3 2 5 4 6 2 10" xfId="27365"/>
    <cellStyle name="Normal 3 2 5 4 6 2 11" xfId="27366"/>
    <cellStyle name="Normal 3 2 5 4 6 2 12" xfId="27367"/>
    <cellStyle name="Normal 3 2 5 4 6 2 13" xfId="27368"/>
    <cellStyle name="Normal 3 2 5 4 6 2 2" xfId="27369"/>
    <cellStyle name="Normal 3 2 5 4 6 2 2 10" xfId="27370"/>
    <cellStyle name="Normal 3 2 5 4 6 2 2 11" xfId="27371"/>
    <cellStyle name="Normal 3 2 5 4 6 2 2 12" xfId="27372"/>
    <cellStyle name="Normal 3 2 5 4 6 2 2 2" xfId="27373"/>
    <cellStyle name="Normal 3 2 5 4 6 2 2 3" xfId="27374"/>
    <cellStyle name="Normal 3 2 5 4 6 2 2 4" xfId="27375"/>
    <cellStyle name="Normal 3 2 5 4 6 2 2 5" xfId="27376"/>
    <cellStyle name="Normal 3 2 5 4 6 2 2 6" xfId="27377"/>
    <cellStyle name="Normal 3 2 5 4 6 2 2 7" xfId="27378"/>
    <cellStyle name="Normal 3 2 5 4 6 2 2 8" xfId="27379"/>
    <cellStyle name="Normal 3 2 5 4 6 2 2 9" xfId="27380"/>
    <cellStyle name="Normal 3 2 5 4 6 2 3" xfId="27381"/>
    <cellStyle name="Normal 3 2 5 4 6 2 4" xfId="27382"/>
    <cellStyle name="Normal 3 2 5 4 6 2 5" xfId="27383"/>
    <cellStyle name="Normal 3 2 5 4 6 2 6" xfId="27384"/>
    <cellStyle name="Normal 3 2 5 4 6 2 7" xfId="27385"/>
    <cellStyle name="Normal 3 2 5 4 6 2 8" xfId="27386"/>
    <cellStyle name="Normal 3 2 5 4 6 2 9" xfId="27387"/>
    <cellStyle name="Normal 3 2 5 4 6 3" xfId="27388"/>
    <cellStyle name="Normal 3 2 5 4 6 3 10" xfId="27389"/>
    <cellStyle name="Normal 3 2 5 4 6 3 11" xfId="27390"/>
    <cellStyle name="Normal 3 2 5 4 6 3 12" xfId="27391"/>
    <cellStyle name="Normal 3 2 5 4 6 3 2" xfId="27392"/>
    <cellStyle name="Normal 3 2 5 4 6 3 3" xfId="27393"/>
    <cellStyle name="Normal 3 2 5 4 6 3 4" xfId="27394"/>
    <cellStyle name="Normal 3 2 5 4 6 3 5" xfId="27395"/>
    <cellStyle name="Normal 3 2 5 4 6 3 6" xfId="27396"/>
    <cellStyle name="Normal 3 2 5 4 6 3 7" xfId="27397"/>
    <cellStyle name="Normal 3 2 5 4 6 3 8" xfId="27398"/>
    <cellStyle name="Normal 3 2 5 4 6 3 9" xfId="27399"/>
    <cellStyle name="Normal 3 2 5 4 6 4" xfId="27400"/>
    <cellStyle name="Normal 3 2 5 4 6 5" xfId="27401"/>
    <cellStyle name="Normal 3 2 5 4 6 6" xfId="27402"/>
    <cellStyle name="Normal 3 2 5 4 6 7" xfId="27403"/>
    <cellStyle name="Normal 3 2 5 4 6 8" xfId="27404"/>
    <cellStyle name="Normal 3 2 5 4 6 9" xfId="27405"/>
    <cellStyle name="Normal 3 2 5 4 7" xfId="27406"/>
    <cellStyle name="Normal 3 2 5 4 7 10" xfId="27407"/>
    <cellStyle name="Normal 3 2 5 4 7 11" xfId="27408"/>
    <cellStyle name="Normal 3 2 5 4 7 12" xfId="27409"/>
    <cellStyle name="Normal 3 2 5 4 7 13" xfId="27410"/>
    <cellStyle name="Normal 3 2 5 4 7 14" xfId="27411"/>
    <cellStyle name="Normal 3 2 5 4 7 2" xfId="27412"/>
    <cellStyle name="Normal 3 2 5 4 7 2 10" xfId="27413"/>
    <cellStyle name="Normal 3 2 5 4 7 2 11" xfId="27414"/>
    <cellStyle name="Normal 3 2 5 4 7 2 12" xfId="27415"/>
    <cellStyle name="Normal 3 2 5 4 7 2 13" xfId="27416"/>
    <cellStyle name="Normal 3 2 5 4 7 2 2" xfId="27417"/>
    <cellStyle name="Normal 3 2 5 4 7 2 2 10" xfId="27418"/>
    <cellStyle name="Normal 3 2 5 4 7 2 2 11" xfId="27419"/>
    <cellStyle name="Normal 3 2 5 4 7 2 2 12" xfId="27420"/>
    <cellStyle name="Normal 3 2 5 4 7 2 2 2" xfId="27421"/>
    <cellStyle name="Normal 3 2 5 4 7 2 2 3" xfId="27422"/>
    <cellStyle name="Normal 3 2 5 4 7 2 2 4" xfId="27423"/>
    <cellStyle name="Normal 3 2 5 4 7 2 2 5" xfId="27424"/>
    <cellStyle name="Normal 3 2 5 4 7 2 2 6" xfId="27425"/>
    <cellStyle name="Normal 3 2 5 4 7 2 2 7" xfId="27426"/>
    <cellStyle name="Normal 3 2 5 4 7 2 2 8" xfId="27427"/>
    <cellStyle name="Normal 3 2 5 4 7 2 2 9" xfId="27428"/>
    <cellStyle name="Normal 3 2 5 4 7 2 3" xfId="27429"/>
    <cellStyle name="Normal 3 2 5 4 7 2 4" xfId="27430"/>
    <cellStyle name="Normal 3 2 5 4 7 2 5" xfId="27431"/>
    <cellStyle name="Normal 3 2 5 4 7 2 6" xfId="27432"/>
    <cellStyle name="Normal 3 2 5 4 7 2 7" xfId="27433"/>
    <cellStyle name="Normal 3 2 5 4 7 2 8" xfId="27434"/>
    <cellStyle name="Normal 3 2 5 4 7 2 9" xfId="27435"/>
    <cellStyle name="Normal 3 2 5 4 7 3" xfId="27436"/>
    <cellStyle name="Normal 3 2 5 4 7 3 10" xfId="27437"/>
    <cellStyle name="Normal 3 2 5 4 7 3 11" xfId="27438"/>
    <cellStyle name="Normal 3 2 5 4 7 3 12" xfId="27439"/>
    <cellStyle name="Normal 3 2 5 4 7 3 2" xfId="27440"/>
    <cellStyle name="Normal 3 2 5 4 7 3 3" xfId="27441"/>
    <cellStyle name="Normal 3 2 5 4 7 3 4" xfId="27442"/>
    <cellStyle name="Normal 3 2 5 4 7 3 5" xfId="27443"/>
    <cellStyle name="Normal 3 2 5 4 7 3 6" xfId="27444"/>
    <cellStyle name="Normal 3 2 5 4 7 3 7" xfId="27445"/>
    <cellStyle name="Normal 3 2 5 4 7 3 8" xfId="27446"/>
    <cellStyle name="Normal 3 2 5 4 7 3 9" xfId="27447"/>
    <cellStyle name="Normal 3 2 5 4 7 4" xfId="27448"/>
    <cellStyle name="Normal 3 2 5 4 7 5" xfId="27449"/>
    <cellStyle name="Normal 3 2 5 4 7 6" xfId="27450"/>
    <cellStyle name="Normal 3 2 5 4 7 7" xfId="27451"/>
    <cellStyle name="Normal 3 2 5 4 7 8" xfId="27452"/>
    <cellStyle name="Normal 3 2 5 4 7 9" xfId="27453"/>
    <cellStyle name="Normal 3 2 5 4 8" xfId="27454"/>
    <cellStyle name="Normal 3 2 5 4 8 10" xfId="27455"/>
    <cellStyle name="Normal 3 2 5 4 8 11" xfId="27456"/>
    <cellStyle name="Normal 3 2 5 4 8 12" xfId="27457"/>
    <cellStyle name="Normal 3 2 5 4 8 13" xfId="27458"/>
    <cellStyle name="Normal 3 2 5 4 8 14" xfId="27459"/>
    <cellStyle name="Normal 3 2 5 4 8 2" xfId="27460"/>
    <cellStyle name="Normal 3 2 5 4 8 2 10" xfId="27461"/>
    <cellStyle name="Normal 3 2 5 4 8 2 11" xfId="27462"/>
    <cellStyle name="Normal 3 2 5 4 8 2 12" xfId="27463"/>
    <cellStyle name="Normal 3 2 5 4 8 2 13" xfId="27464"/>
    <cellStyle name="Normal 3 2 5 4 8 2 2" xfId="27465"/>
    <cellStyle name="Normal 3 2 5 4 8 2 2 10" xfId="27466"/>
    <cellStyle name="Normal 3 2 5 4 8 2 2 11" xfId="27467"/>
    <cellStyle name="Normal 3 2 5 4 8 2 2 12" xfId="27468"/>
    <cellStyle name="Normal 3 2 5 4 8 2 2 2" xfId="27469"/>
    <cellStyle name="Normal 3 2 5 4 8 2 2 3" xfId="27470"/>
    <cellStyle name="Normal 3 2 5 4 8 2 2 4" xfId="27471"/>
    <cellStyle name="Normal 3 2 5 4 8 2 2 5" xfId="27472"/>
    <cellStyle name="Normal 3 2 5 4 8 2 2 6" xfId="27473"/>
    <cellStyle name="Normal 3 2 5 4 8 2 2 7" xfId="27474"/>
    <cellStyle name="Normal 3 2 5 4 8 2 2 8" xfId="27475"/>
    <cellStyle name="Normal 3 2 5 4 8 2 2 9" xfId="27476"/>
    <cellStyle name="Normal 3 2 5 4 8 2 3" xfId="27477"/>
    <cellStyle name="Normal 3 2 5 4 8 2 4" xfId="27478"/>
    <cellStyle name="Normal 3 2 5 4 8 2 5" xfId="27479"/>
    <cellStyle name="Normal 3 2 5 4 8 2 6" xfId="27480"/>
    <cellStyle name="Normal 3 2 5 4 8 2 7" xfId="27481"/>
    <cellStyle name="Normal 3 2 5 4 8 2 8" xfId="27482"/>
    <cellStyle name="Normal 3 2 5 4 8 2 9" xfId="27483"/>
    <cellStyle name="Normal 3 2 5 4 8 3" xfId="27484"/>
    <cellStyle name="Normal 3 2 5 4 8 3 10" xfId="27485"/>
    <cellStyle name="Normal 3 2 5 4 8 3 11" xfId="27486"/>
    <cellStyle name="Normal 3 2 5 4 8 3 12" xfId="27487"/>
    <cellStyle name="Normal 3 2 5 4 8 3 2" xfId="27488"/>
    <cellStyle name="Normal 3 2 5 4 8 3 3" xfId="27489"/>
    <cellStyle name="Normal 3 2 5 4 8 3 4" xfId="27490"/>
    <cellStyle name="Normal 3 2 5 4 8 3 5" xfId="27491"/>
    <cellStyle name="Normal 3 2 5 4 8 3 6" xfId="27492"/>
    <cellStyle name="Normal 3 2 5 4 8 3 7" xfId="27493"/>
    <cellStyle name="Normal 3 2 5 4 8 3 8" xfId="27494"/>
    <cellStyle name="Normal 3 2 5 4 8 3 9" xfId="27495"/>
    <cellStyle name="Normal 3 2 5 4 8 4" xfId="27496"/>
    <cellStyle name="Normal 3 2 5 4 8 5" xfId="27497"/>
    <cellStyle name="Normal 3 2 5 4 8 6" xfId="27498"/>
    <cellStyle name="Normal 3 2 5 4 8 7" xfId="27499"/>
    <cellStyle name="Normal 3 2 5 4 8 8" xfId="27500"/>
    <cellStyle name="Normal 3 2 5 4 8 9" xfId="27501"/>
    <cellStyle name="Normal 3 2 5 4 9" xfId="27502"/>
    <cellStyle name="Normal 3 2 5 4 9 10" xfId="27503"/>
    <cellStyle name="Normal 3 2 5 4 9 11" xfId="27504"/>
    <cellStyle name="Normal 3 2 5 4 9 12" xfId="27505"/>
    <cellStyle name="Normal 3 2 5 4 9 13" xfId="27506"/>
    <cellStyle name="Normal 3 2 5 4 9 2" xfId="27507"/>
    <cellStyle name="Normal 3 2 5 4 9 2 10" xfId="27508"/>
    <cellStyle name="Normal 3 2 5 4 9 2 11" xfId="27509"/>
    <cellStyle name="Normal 3 2 5 4 9 2 12" xfId="27510"/>
    <cellStyle name="Normal 3 2 5 4 9 2 2" xfId="27511"/>
    <cellStyle name="Normal 3 2 5 4 9 2 3" xfId="27512"/>
    <cellStyle name="Normal 3 2 5 4 9 2 4" xfId="27513"/>
    <cellStyle name="Normal 3 2 5 4 9 2 5" xfId="27514"/>
    <cellStyle name="Normal 3 2 5 4 9 2 6" xfId="27515"/>
    <cellStyle name="Normal 3 2 5 4 9 2 7" xfId="27516"/>
    <cellStyle name="Normal 3 2 5 4 9 2 8" xfId="27517"/>
    <cellStyle name="Normal 3 2 5 4 9 2 9" xfId="27518"/>
    <cellStyle name="Normal 3 2 5 4 9 3" xfId="27519"/>
    <cellStyle name="Normal 3 2 5 4 9 4" xfId="27520"/>
    <cellStyle name="Normal 3 2 5 4 9 5" xfId="27521"/>
    <cellStyle name="Normal 3 2 5 4 9 6" xfId="27522"/>
    <cellStyle name="Normal 3 2 5 4 9 7" xfId="27523"/>
    <cellStyle name="Normal 3 2 5 4 9 8" xfId="27524"/>
    <cellStyle name="Normal 3 2 5 4 9 9" xfId="27525"/>
    <cellStyle name="Normal 3 2 5 5" xfId="27526"/>
    <cellStyle name="Normal 3 2 5 5 10" xfId="27527"/>
    <cellStyle name="Normal 3 2 5 5 11" xfId="27528"/>
    <cellStyle name="Normal 3 2 5 5 12" xfId="27529"/>
    <cellStyle name="Normal 3 2 5 5 13" xfId="27530"/>
    <cellStyle name="Normal 3 2 5 5 14" xfId="27531"/>
    <cellStyle name="Normal 3 2 5 5 15" xfId="27532"/>
    <cellStyle name="Normal 3 2 5 5 16" xfId="27533"/>
    <cellStyle name="Normal 3 2 5 5 17" xfId="27534"/>
    <cellStyle name="Normal 3 2 5 5 2" xfId="27535"/>
    <cellStyle name="Normal 3 2 5 5 2 10" xfId="27536"/>
    <cellStyle name="Normal 3 2 5 5 2 11" xfId="27537"/>
    <cellStyle name="Normal 3 2 5 5 2 12" xfId="27538"/>
    <cellStyle name="Normal 3 2 5 5 2 13" xfId="27539"/>
    <cellStyle name="Normal 3 2 5 5 2 14" xfId="27540"/>
    <cellStyle name="Normal 3 2 5 5 2 2" xfId="27541"/>
    <cellStyle name="Normal 3 2 5 5 2 2 10" xfId="27542"/>
    <cellStyle name="Normal 3 2 5 5 2 2 11" xfId="27543"/>
    <cellStyle name="Normal 3 2 5 5 2 2 12" xfId="27544"/>
    <cellStyle name="Normal 3 2 5 5 2 2 13" xfId="27545"/>
    <cellStyle name="Normal 3 2 5 5 2 2 2" xfId="27546"/>
    <cellStyle name="Normal 3 2 5 5 2 2 2 10" xfId="27547"/>
    <cellStyle name="Normal 3 2 5 5 2 2 2 11" xfId="27548"/>
    <cellStyle name="Normal 3 2 5 5 2 2 2 12" xfId="27549"/>
    <cellStyle name="Normal 3 2 5 5 2 2 2 2" xfId="27550"/>
    <cellStyle name="Normal 3 2 5 5 2 2 2 3" xfId="27551"/>
    <cellStyle name="Normal 3 2 5 5 2 2 2 4" xfId="27552"/>
    <cellStyle name="Normal 3 2 5 5 2 2 2 5" xfId="27553"/>
    <cellStyle name="Normal 3 2 5 5 2 2 2 6" xfId="27554"/>
    <cellStyle name="Normal 3 2 5 5 2 2 2 7" xfId="27555"/>
    <cellStyle name="Normal 3 2 5 5 2 2 2 8" xfId="27556"/>
    <cellStyle name="Normal 3 2 5 5 2 2 2 9" xfId="27557"/>
    <cellStyle name="Normal 3 2 5 5 2 2 3" xfId="27558"/>
    <cellStyle name="Normal 3 2 5 5 2 2 4" xfId="27559"/>
    <cellStyle name="Normal 3 2 5 5 2 2 5" xfId="27560"/>
    <cellStyle name="Normal 3 2 5 5 2 2 6" xfId="27561"/>
    <cellStyle name="Normal 3 2 5 5 2 2 7" xfId="27562"/>
    <cellStyle name="Normal 3 2 5 5 2 2 8" xfId="27563"/>
    <cellStyle name="Normal 3 2 5 5 2 2 9" xfId="27564"/>
    <cellStyle name="Normal 3 2 5 5 2 3" xfId="27565"/>
    <cellStyle name="Normal 3 2 5 5 2 3 10" xfId="27566"/>
    <cellStyle name="Normal 3 2 5 5 2 3 11" xfId="27567"/>
    <cellStyle name="Normal 3 2 5 5 2 3 12" xfId="27568"/>
    <cellStyle name="Normal 3 2 5 5 2 3 2" xfId="27569"/>
    <cellStyle name="Normal 3 2 5 5 2 3 3" xfId="27570"/>
    <cellStyle name="Normal 3 2 5 5 2 3 4" xfId="27571"/>
    <cellStyle name="Normal 3 2 5 5 2 3 5" xfId="27572"/>
    <cellStyle name="Normal 3 2 5 5 2 3 6" xfId="27573"/>
    <cellStyle name="Normal 3 2 5 5 2 3 7" xfId="27574"/>
    <cellStyle name="Normal 3 2 5 5 2 3 8" xfId="27575"/>
    <cellStyle name="Normal 3 2 5 5 2 3 9" xfId="27576"/>
    <cellStyle name="Normal 3 2 5 5 2 4" xfId="27577"/>
    <cellStyle name="Normal 3 2 5 5 2 5" xfId="27578"/>
    <cellStyle name="Normal 3 2 5 5 2 6" xfId="27579"/>
    <cellStyle name="Normal 3 2 5 5 2 7" xfId="27580"/>
    <cellStyle name="Normal 3 2 5 5 2 8" xfId="27581"/>
    <cellStyle name="Normal 3 2 5 5 2 9" xfId="27582"/>
    <cellStyle name="Normal 3 2 5 5 3" xfId="27583"/>
    <cellStyle name="Normal 3 2 5 5 3 10" xfId="27584"/>
    <cellStyle name="Normal 3 2 5 5 3 11" xfId="27585"/>
    <cellStyle name="Normal 3 2 5 5 3 12" xfId="27586"/>
    <cellStyle name="Normal 3 2 5 5 3 13" xfId="27587"/>
    <cellStyle name="Normal 3 2 5 5 3 14" xfId="27588"/>
    <cellStyle name="Normal 3 2 5 5 3 2" xfId="27589"/>
    <cellStyle name="Normal 3 2 5 5 3 2 10" xfId="27590"/>
    <cellStyle name="Normal 3 2 5 5 3 2 11" xfId="27591"/>
    <cellStyle name="Normal 3 2 5 5 3 2 12" xfId="27592"/>
    <cellStyle name="Normal 3 2 5 5 3 2 13" xfId="27593"/>
    <cellStyle name="Normal 3 2 5 5 3 2 2" xfId="27594"/>
    <cellStyle name="Normal 3 2 5 5 3 2 2 10" xfId="27595"/>
    <cellStyle name="Normal 3 2 5 5 3 2 2 11" xfId="27596"/>
    <cellStyle name="Normal 3 2 5 5 3 2 2 12" xfId="27597"/>
    <cellStyle name="Normal 3 2 5 5 3 2 2 2" xfId="27598"/>
    <cellStyle name="Normal 3 2 5 5 3 2 2 3" xfId="27599"/>
    <cellStyle name="Normal 3 2 5 5 3 2 2 4" xfId="27600"/>
    <cellStyle name="Normal 3 2 5 5 3 2 2 5" xfId="27601"/>
    <cellStyle name="Normal 3 2 5 5 3 2 2 6" xfId="27602"/>
    <cellStyle name="Normal 3 2 5 5 3 2 2 7" xfId="27603"/>
    <cellStyle name="Normal 3 2 5 5 3 2 2 8" xfId="27604"/>
    <cellStyle name="Normal 3 2 5 5 3 2 2 9" xfId="27605"/>
    <cellStyle name="Normal 3 2 5 5 3 2 3" xfId="27606"/>
    <cellStyle name="Normal 3 2 5 5 3 2 4" xfId="27607"/>
    <cellStyle name="Normal 3 2 5 5 3 2 5" xfId="27608"/>
    <cellStyle name="Normal 3 2 5 5 3 2 6" xfId="27609"/>
    <cellStyle name="Normal 3 2 5 5 3 2 7" xfId="27610"/>
    <cellStyle name="Normal 3 2 5 5 3 2 8" xfId="27611"/>
    <cellStyle name="Normal 3 2 5 5 3 2 9" xfId="27612"/>
    <cellStyle name="Normal 3 2 5 5 3 3" xfId="27613"/>
    <cellStyle name="Normal 3 2 5 5 3 3 10" xfId="27614"/>
    <cellStyle name="Normal 3 2 5 5 3 3 11" xfId="27615"/>
    <cellStyle name="Normal 3 2 5 5 3 3 12" xfId="27616"/>
    <cellStyle name="Normal 3 2 5 5 3 3 2" xfId="27617"/>
    <cellStyle name="Normal 3 2 5 5 3 3 3" xfId="27618"/>
    <cellStyle name="Normal 3 2 5 5 3 3 4" xfId="27619"/>
    <cellStyle name="Normal 3 2 5 5 3 3 5" xfId="27620"/>
    <cellStyle name="Normal 3 2 5 5 3 3 6" xfId="27621"/>
    <cellStyle name="Normal 3 2 5 5 3 3 7" xfId="27622"/>
    <cellStyle name="Normal 3 2 5 5 3 3 8" xfId="27623"/>
    <cellStyle name="Normal 3 2 5 5 3 3 9" xfId="27624"/>
    <cellStyle name="Normal 3 2 5 5 3 4" xfId="27625"/>
    <cellStyle name="Normal 3 2 5 5 3 5" xfId="27626"/>
    <cellStyle name="Normal 3 2 5 5 3 6" xfId="27627"/>
    <cellStyle name="Normal 3 2 5 5 3 7" xfId="27628"/>
    <cellStyle name="Normal 3 2 5 5 3 8" xfId="27629"/>
    <cellStyle name="Normal 3 2 5 5 3 9" xfId="27630"/>
    <cellStyle name="Normal 3 2 5 5 4" xfId="27631"/>
    <cellStyle name="Normal 3 2 5 5 4 10" xfId="27632"/>
    <cellStyle name="Normal 3 2 5 5 4 11" xfId="27633"/>
    <cellStyle name="Normal 3 2 5 5 4 12" xfId="27634"/>
    <cellStyle name="Normal 3 2 5 5 4 13" xfId="27635"/>
    <cellStyle name="Normal 3 2 5 5 4 2" xfId="27636"/>
    <cellStyle name="Normal 3 2 5 5 4 2 10" xfId="27637"/>
    <cellStyle name="Normal 3 2 5 5 4 2 11" xfId="27638"/>
    <cellStyle name="Normal 3 2 5 5 4 2 12" xfId="27639"/>
    <cellStyle name="Normal 3 2 5 5 4 2 2" xfId="27640"/>
    <cellStyle name="Normal 3 2 5 5 4 2 3" xfId="27641"/>
    <cellStyle name="Normal 3 2 5 5 4 2 4" xfId="27642"/>
    <cellStyle name="Normal 3 2 5 5 4 2 5" xfId="27643"/>
    <cellStyle name="Normal 3 2 5 5 4 2 6" xfId="27644"/>
    <cellStyle name="Normal 3 2 5 5 4 2 7" xfId="27645"/>
    <cellStyle name="Normal 3 2 5 5 4 2 8" xfId="27646"/>
    <cellStyle name="Normal 3 2 5 5 4 2 9" xfId="27647"/>
    <cellStyle name="Normal 3 2 5 5 4 3" xfId="27648"/>
    <cellStyle name="Normal 3 2 5 5 4 4" xfId="27649"/>
    <cellStyle name="Normal 3 2 5 5 4 5" xfId="27650"/>
    <cellStyle name="Normal 3 2 5 5 4 6" xfId="27651"/>
    <cellStyle name="Normal 3 2 5 5 4 7" xfId="27652"/>
    <cellStyle name="Normal 3 2 5 5 4 8" xfId="27653"/>
    <cellStyle name="Normal 3 2 5 5 4 9" xfId="27654"/>
    <cellStyle name="Normal 3 2 5 5 5" xfId="27655"/>
    <cellStyle name="Normal 3 2 5 5 5 10" xfId="27656"/>
    <cellStyle name="Normal 3 2 5 5 5 11" xfId="27657"/>
    <cellStyle name="Normal 3 2 5 5 5 12" xfId="27658"/>
    <cellStyle name="Normal 3 2 5 5 5 13" xfId="27659"/>
    <cellStyle name="Normal 3 2 5 5 5 2" xfId="27660"/>
    <cellStyle name="Normal 3 2 5 5 5 2 10" xfId="27661"/>
    <cellStyle name="Normal 3 2 5 5 5 2 11" xfId="27662"/>
    <cellStyle name="Normal 3 2 5 5 5 2 12" xfId="27663"/>
    <cellStyle name="Normal 3 2 5 5 5 2 2" xfId="27664"/>
    <cellStyle name="Normal 3 2 5 5 5 2 3" xfId="27665"/>
    <cellStyle name="Normal 3 2 5 5 5 2 4" xfId="27666"/>
    <cellStyle name="Normal 3 2 5 5 5 2 5" xfId="27667"/>
    <cellStyle name="Normal 3 2 5 5 5 2 6" xfId="27668"/>
    <cellStyle name="Normal 3 2 5 5 5 2 7" xfId="27669"/>
    <cellStyle name="Normal 3 2 5 5 5 2 8" xfId="27670"/>
    <cellStyle name="Normal 3 2 5 5 5 2 9" xfId="27671"/>
    <cellStyle name="Normal 3 2 5 5 5 3" xfId="27672"/>
    <cellStyle name="Normal 3 2 5 5 5 4" xfId="27673"/>
    <cellStyle name="Normal 3 2 5 5 5 5" xfId="27674"/>
    <cellStyle name="Normal 3 2 5 5 5 6" xfId="27675"/>
    <cellStyle name="Normal 3 2 5 5 5 7" xfId="27676"/>
    <cellStyle name="Normal 3 2 5 5 5 8" xfId="27677"/>
    <cellStyle name="Normal 3 2 5 5 5 9" xfId="27678"/>
    <cellStyle name="Normal 3 2 5 5 6" xfId="27679"/>
    <cellStyle name="Normal 3 2 5 5 6 10" xfId="27680"/>
    <cellStyle name="Normal 3 2 5 5 6 11" xfId="27681"/>
    <cellStyle name="Normal 3 2 5 5 6 12" xfId="27682"/>
    <cellStyle name="Normal 3 2 5 5 6 2" xfId="27683"/>
    <cellStyle name="Normal 3 2 5 5 6 3" xfId="27684"/>
    <cellStyle name="Normal 3 2 5 5 6 4" xfId="27685"/>
    <cellStyle name="Normal 3 2 5 5 6 5" xfId="27686"/>
    <cellStyle name="Normal 3 2 5 5 6 6" xfId="27687"/>
    <cellStyle name="Normal 3 2 5 5 6 7" xfId="27688"/>
    <cellStyle name="Normal 3 2 5 5 6 8" xfId="27689"/>
    <cellStyle name="Normal 3 2 5 5 6 9" xfId="27690"/>
    <cellStyle name="Normal 3 2 5 5 7" xfId="27691"/>
    <cellStyle name="Normal 3 2 5 5 8" xfId="27692"/>
    <cellStyle name="Normal 3 2 5 5 9" xfId="27693"/>
    <cellStyle name="Normal 3 2 5 6" xfId="27694"/>
    <cellStyle name="Normal 3 2 5 6 10" xfId="27695"/>
    <cellStyle name="Normal 3 2 5 6 11" xfId="27696"/>
    <cellStyle name="Normal 3 2 5 6 12" xfId="27697"/>
    <cellStyle name="Normal 3 2 5 6 13" xfId="27698"/>
    <cellStyle name="Normal 3 2 5 6 14" xfId="27699"/>
    <cellStyle name="Normal 3 2 5 6 2" xfId="27700"/>
    <cellStyle name="Normal 3 2 5 6 2 10" xfId="27701"/>
    <cellStyle name="Normal 3 2 5 6 2 11" xfId="27702"/>
    <cellStyle name="Normal 3 2 5 6 2 12" xfId="27703"/>
    <cellStyle name="Normal 3 2 5 6 2 13" xfId="27704"/>
    <cellStyle name="Normal 3 2 5 6 2 2" xfId="27705"/>
    <cellStyle name="Normal 3 2 5 6 2 2 10" xfId="27706"/>
    <cellStyle name="Normal 3 2 5 6 2 2 11" xfId="27707"/>
    <cellStyle name="Normal 3 2 5 6 2 2 12" xfId="27708"/>
    <cellStyle name="Normal 3 2 5 6 2 2 2" xfId="27709"/>
    <cellStyle name="Normal 3 2 5 6 2 2 3" xfId="27710"/>
    <cellStyle name="Normal 3 2 5 6 2 2 4" xfId="27711"/>
    <cellStyle name="Normal 3 2 5 6 2 2 5" xfId="27712"/>
    <cellStyle name="Normal 3 2 5 6 2 2 6" xfId="27713"/>
    <cellStyle name="Normal 3 2 5 6 2 2 7" xfId="27714"/>
    <cellStyle name="Normal 3 2 5 6 2 2 8" xfId="27715"/>
    <cellStyle name="Normal 3 2 5 6 2 2 9" xfId="27716"/>
    <cellStyle name="Normal 3 2 5 6 2 3" xfId="27717"/>
    <cellStyle name="Normal 3 2 5 6 2 4" xfId="27718"/>
    <cellStyle name="Normal 3 2 5 6 2 5" xfId="27719"/>
    <cellStyle name="Normal 3 2 5 6 2 6" xfId="27720"/>
    <cellStyle name="Normal 3 2 5 6 2 7" xfId="27721"/>
    <cellStyle name="Normal 3 2 5 6 2 8" xfId="27722"/>
    <cellStyle name="Normal 3 2 5 6 2 9" xfId="27723"/>
    <cellStyle name="Normal 3 2 5 6 3" xfId="27724"/>
    <cellStyle name="Normal 3 2 5 6 3 10" xfId="27725"/>
    <cellStyle name="Normal 3 2 5 6 3 11" xfId="27726"/>
    <cellStyle name="Normal 3 2 5 6 3 12" xfId="27727"/>
    <cellStyle name="Normal 3 2 5 6 3 2" xfId="27728"/>
    <cellStyle name="Normal 3 2 5 6 3 3" xfId="27729"/>
    <cellStyle name="Normal 3 2 5 6 3 4" xfId="27730"/>
    <cellStyle name="Normal 3 2 5 6 3 5" xfId="27731"/>
    <cellStyle name="Normal 3 2 5 6 3 6" xfId="27732"/>
    <cellStyle name="Normal 3 2 5 6 3 7" xfId="27733"/>
    <cellStyle name="Normal 3 2 5 6 3 8" xfId="27734"/>
    <cellStyle name="Normal 3 2 5 6 3 9" xfId="27735"/>
    <cellStyle name="Normal 3 2 5 6 4" xfId="27736"/>
    <cellStyle name="Normal 3 2 5 6 5" xfId="27737"/>
    <cellStyle name="Normal 3 2 5 6 6" xfId="27738"/>
    <cellStyle name="Normal 3 2 5 6 7" xfId="27739"/>
    <cellStyle name="Normal 3 2 5 6 8" xfId="27740"/>
    <cellStyle name="Normal 3 2 5 6 9" xfId="27741"/>
    <cellStyle name="Normal 3 2 5 7" xfId="27742"/>
    <cellStyle name="Normal 3 2 5 7 10" xfId="27743"/>
    <cellStyle name="Normal 3 2 5 7 11" xfId="27744"/>
    <cellStyle name="Normal 3 2 5 7 12" xfId="27745"/>
    <cellStyle name="Normal 3 2 5 7 13" xfId="27746"/>
    <cellStyle name="Normal 3 2 5 7 14" xfId="27747"/>
    <cellStyle name="Normal 3 2 5 7 2" xfId="27748"/>
    <cellStyle name="Normal 3 2 5 7 2 10" xfId="27749"/>
    <cellStyle name="Normal 3 2 5 7 2 11" xfId="27750"/>
    <cellStyle name="Normal 3 2 5 7 2 12" xfId="27751"/>
    <cellStyle name="Normal 3 2 5 7 2 13" xfId="27752"/>
    <cellStyle name="Normal 3 2 5 7 2 2" xfId="27753"/>
    <cellStyle name="Normal 3 2 5 7 2 2 10" xfId="27754"/>
    <cellStyle name="Normal 3 2 5 7 2 2 11" xfId="27755"/>
    <cellStyle name="Normal 3 2 5 7 2 2 12" xfId="27756"/>
    <cellStyle name="Normal 3 2 5 7 2 2 2" xfId="27757"/>
    <cellStyle name="Normal 3 2 5 7 2 2 3" xfId="27758"/>
    <cellStyle name="Normal 3 2 5 7 2 2 4" xfId="27759"/>
    <cellStyle name="Normal 3 2 5 7 2 2 5" xfId="27760"/>
    <cellStyle name="Normal 3 2 5 7 2 2 6" xfId="27761"/>
    <cellStyle name="Normal 3 2 5 7 2 2 7" xfId="27762"/>
    <cellStyle name="Normal 3 2 5 7 2 2 8" xfId="27763"/>
    <cellStyle name="Normal 3 2 5 7 2 2 9" xfId="27764"/>
    <cellStyle name="Normal 3 2 5 7 2 3" xfId="27765"/>
    <cellStyle name="Normal 3 2 5 7 2 4" xfId="27766"/>
    <cellStyle name="Normal 3 2 5 7 2 5" xfId="27767"/>
    <cellStyle name="Normal 3 2 5 7 2 6" xfId="27768"/>
    <cellStyle name="Normal 3 2 5 7 2 7" xfId="27769"/>
    <cellStyle name="Normal 3 2 5 7 2 8" xfId="27770"/>
    <cellStyle name="Normal 3 2 5 7 2 9" xfId="27771"/>
    <cellStyle name="Normal 3 2 5 7 3" xfId="27772"/>
    <cellStyle name="Normal 3 2 5 7 3 10" xfId="27773"/>
    <cellStyle name="Normal 3 2 5 7 3 11" xfId="27774"/>
    <cellStyle name="Normal 3 2 5 7 3 12" xfId="27775"/>
    <cellStyle name="Normal 3 2 5 7 3 2" xfId="27776"/>
    <cellStyle name="Normal 3 2 5 7 3 3" xfId="27777"/>
    <cellStyle name="Normal 3 2 5 7 3 4" xfId="27778"/>
    <cellStyle name="Normal 3 2 5 7 3 5" xfId="27779"/>
    <cellStyle name="Normal 3 2 5 7 3 6" xfId="27780"/>
    <cellStyle name="Normal 3 2 5 7 3 7" xfId="27781"/>
    <cellStyle name="Normal 3 2 5 7 3 8" xfId="27782"/>
    <cellStyle name="Normal 3 2 5 7 3 9" xfId="27783"/>
    <cellStyle name="Normal 3 2 5 7 4" xfId="27784"/>
    <cellStyle name="Normal 3 2 5 7 5" xfId="27785"/>
    <cellStyle name="Normal 3 2 5 7 6" xfId="27786"/>
    <cellStyle name="Normal 3 2 5 7 7" xfId="27787"/>
    <cellStyle name="Normal 3 2 5 7 8" xfId="27788"/>
    <cellStyle name="Normal 3 2 5 7 9" xfId="27789"/>
    <cellStyle name="Normal 3 2 5 8" xfId="27790"/>
    <cellStyle name="Normal 3 2 5 8 10" xfId="27791"/>
    <cellStyle name="Normal 3 2 5 8 11" xfId="27792"/>
    <cellStyle name="Normal 3 2 5 8 12" xfId="27793"/>
    <cellStyle name="Normal 3 2 5 8 13" xfId="27794"/>
    <cellStyle name="Normal 3 2 5 8 14" xfId="27795"/>
    <cellStyle name="Normal 3 2 5 8 2" xfId="27796"/>
    <cellStyle name="Normal 3 2 5 8 2 10" xfId="27797"/>
    <cellStyle name="Normal 3 2 5 8 2 11" xfId="27798"/>
    <cellStyle name="Normal 3 2 5 8 2 12" xfId="27799"/>
    <cellStyle name="Normal 3 2 5 8 2 13" xfId="27800"/>
    <cellStyle name="Normal 3 2 5 8 2 2" xfId="27801"/>
    <cellStyle name="Normal 3 2 5 8 2 2 10" xfId="27802"/>
    <cellStyle name="Normal 3 2 5 8 2 2 11" xfId="27803"/>
    <cellStyle name="Normal 3 2 5 8 2 2 12" xfId="27804"/>
    <cellStyle name="Normal 3 2 5 8 2 2 2" xfId="27805"/>
    <cellStyle name="Normal 3 2 5 8 2 2 3" xfId="27806"/>
    <cellStyle name="Normal 3 2 5 8 2 2 4" xfId="27807"/>
    <cellStyle name="Normal 3 2 5 8 2 2 5" xfId="27808"/>
    <cellStyle name="Normal 3 2 5 8 2 2 6" xfId="27809"/>
    <cellStyle name="Normal 3 2 5 8 2 2 7" xfId="27810"/>
    <cellStyle name="Normal 3 2 5 8 2 2 8" xfId="27811"/>
    <cellStyle name="Normal 3 2 5 8 2 2 9" xfId="27812"/>
    <cellStyle name="Normal 3 2 5 8 2 3" xfId="27813"/>
    <cellStyle name="Normal 3 2 5 8 2 4" xfId="27814"/>
    <cellStyle name="Normal 3 2 5 8 2 5" xfId="27815"/>
    <cellStyle name="Normal 3 2 5 8 2 6" xfId="27816"/>
    <cellStyle name="Normal 3 2 5 8 2 7" xfId="27817"/>
    <cellStyle name="Normal 3 2 5 8 2 8" xfId="27818"/>
    <cellStyle name="Normal 3 2 5 8 2 9" xfId="27819"/>
    <cellStyle name="Normal 3 2 5 8 3" xfId="27820"/>
    <cellStyle name="Normal 3 2 5 8 3 10" xfId="27821"/>
    <cellStyle name="Normal 3 2 5 8 3 11" xfId="27822"/>
    <cellStyle name="Normal 3 2 5 8 3 12" xfId="27823"/>
    <cellStyle name="Normal 3 2 5 8 3 2" xfId="27824"/>
    <cellStyle name="Normal 3 2 5 8 3 3" xfId="27825"/>
    <cellStyle name="Normal 3 2 5 8 3 4" xfId="27826"/>
    <cellStyle name="Normal 3 2 5 8 3 5" xfId="27827"/>
    <cellStyle name="Normal 3 2 5 8 3 6" xfId="27828"/>
    <cellStyle name="Normal 3 2 5 8 3 7" xfId="27829"/>
    <cellStyle name="Normal 3 2 5 8 3 8" xfId="27830"/>
    <cellStyle name="Normal 3 2 5 8 3 9" xfId="27831"/>
    <cellStyle name="Normal 3 2 5 8 4" xfId="27832"/>
    <cellStyle name="Normal 3 2 5 8 5" xfId="27833"/>
    <cellStyle name="Normal 3 2 5 8 6" xfId="27834"/>
    <cellStyle name="Normal 3 2 5 8 7" xfId="27835"/>
    <cellStyle name="Normal 3 2 5 8 8" xfId="27836"/>
    <cellStyle name="Normal 3 2 5 8 9" xfId="27837"/>
    <cellStyle name="Normal 3 2 5 9" xfId="27838"/>
    <cellStyle name="Normal 3 2 5 9 10" xfId="27839"/>
    <cellStyle name="Normal 3 2 5 9 11" xfId="27840"/>
    <cellStyle name="Normal 3 2 5 9 12" xfId="27841"/>
    <cellStyle name="Normal 3 2 5 9 13" xfId="27842"/>
    <cellStyle name="Normal 3 2 5 9 14" xfId="27843"/>
    <cellStyle name="Normal 3 2 5 9 2" xfId="27844"/>
    <cellStyle name="Normal 3 2 5 9 2 10" xfId="27845"/>
    <cellStyle name="Normal 3 2 5 9 2 11" xfId="27846"/>
    <cellStyle name="Normal 3 2 5 9 2 12" xfId="27847"/>
    <cellStyle name="Normal 3 2 5 9 2 13" xfId="27848"/>
    <cellStyle name="Normal 3 2 5 9 2 2" xfId="27849"/>
    <cellStyle name="Normal 3 2 5 9 2 2 10" xfId="27850"/>
    <cellStyle name="Normal 3 2 5 9 2 2 11" xfId="27851"/>
    <cellStyle name="Normal 3 2 5 9 2 2 12" xfId="27852"/>
    <cellStyle name="Normal 3 2 5 9 2 2 2" xfId="27853"/>
    <cellStyle name="Normal 3 2 5 9 2 2 3" xfId="27854"/>
    <cellStyle name="Normal 3 2 5 9 2 2 4" xfId="27855"/>
    <cellStyle name="Normal 3 2 5 9 2 2 5" xfId="27856"/>
    <cellStyle name="Normal 3 2 5 9 2 2 6" xfId="27857"/>
    <cellStyle name="Normal 3 2 5 9 2 2 7" xfId="27858"/>
    <cellStyle name="Normal 3 2 5 9 2 2 8" xfId="27859"/>
    <cellStyle name="Normal 3 2 5 9 2 2 9" xfId="27860"/>
    <cellStyle name="Normal 3 2 5 9 2 3" xfId="27861"/>
    <cellStyle name="Normal 3 2 5 9 2 4" xfId="27862"/>
    <cellStyle name="Normal 3 2 5 9 2 5" xfId="27863"/>
    <cellStyle name="Normal 3 2 5 9 2 6" xfId="27864"/>
    <cellStyle name="Normal 3 2 5 9 2 7" xfId="27865"/>
    <cellStyle name="Normal 3 2 5 9 2 8" xfId="27866"/>
    <cellStyle name="Normal 3 2 5 9 2 9" xfId="27867"/>
    <cellStyle name="Normal 3 2 5 9 3" xfId="27868"/>
    <cellStyle name="Normal 3 2 5 9 3 10" xfId="27869"/>
    <cellStyle name="Normal 3 2 5 9 3 11" xfId="27870"/>
    <cellStyle name="Normal 3 2 5 9 3 12" xfId="27871"/>
    <cellStyle name="Normal 3 2 5 9 3 2" xfId="27872"/>
    <cellStyle name="Normal 3 2 5 9 3 3" xfId="27873"/>
    <cellStyle name="Normal 3 2 5 9 3 4" xfId="27874"/>
    <cellStyle name="Normal 3 2 5 9 3 5" xfId="27875"/>
    <cellStyle name="Normal 3 2 5 9 3 6" xfId="27876"/>
    <cellStyle name="Normal 3 2 5 9 3 7" xfId="27877"/>
    <cellStyle name="Normal 3 2 5 9 3 8" xfId="27878"/>
    <cellStyle name="Normal 3 2 5 9 3 9" xfId="27879"/>
    <cellStyle name="Normal 3 2 5 9 4" xfId="27880"/>
    <cellStyle name="Normal 3 2 5 9 5" xfId="27881"/>
    <cellStyle name="Normal 3 2 5 9 6" xfId="27882"/>
    <cellStyle name="Normal 3 2 5 9 7" xfId="27883"/>
    <cellStyle name="Normal 3 2 5 9 8" xfId="27884"/>
    <cellStyle name="Normal 3 2 5 9 9" xfId="27885"/>
    <cellStyle name="Normal 3 2 6" xfId="27886"/>
    <cellStyle name="Normal 3 2 6 10" xfId="27887"/>
    <cellStyle name="Normal 3 2 6 10 10" xfId="27888"/>
    <cellStyle name="Normal 3 2 6 10 11" xfId="27889"/>
    <cellStyle name="Normal 3 2 6 10 12" xfId="27890"/>
    <cellStyle name="Normal 3 2 6 10 13" xfId="27891"/>
    <cellStyle name="Normal 3 2 6 10 2" xfId="27892"/>
    <cellStyle name="Normal 3 2 6 10 2 10" xfId="27893"/>
    <cellStyle name="Normal 3 2 6 10 2 11" xfId="27894"/>
    <cellStyle name="Normal 3 2 6 10 2 12" xfId="27895"/>
    <cellStyle name="Normal 3 2 6 10 2 2" xfId="27896"/>
    <cellStyle name="Normal 3 2 6 10 2 3" xfId="27897"/>
    <cellStyle name="Normal 3 2 6 10 2 4" xfId="27898"/>
    <cellStyle name="Normal 3 2 6 10 2 5" xfId="27899"/>
    <cellStyle name="Normal 3 2 6 10 2 6" xfId="27900"/>
    <cellStyle name="Normal 3 2 6 10 2 7" xfId="27901"/>
    <cellStyle name="Normal 3 2 6 10 2 8" xfId="27902"/>
    <cellStyle name="Normal 3 2 6 10 2 9" xfId="27903"/>
    <cellStyle name="Normal 3 2 6 10 3" xfId="27904"/>
    <cellStyle name="Normal 3 2 6 10 4" xfId="27905"/>
    <cellStyle name="Normal 3 2 6 10 5" xfId="27906"/>
    <cellStyle name="Normal 3 2 6 10 6" xfId="27907"/>
    <cellStyle name="Normal 3 2 6 10 7" xfId="27908"/>
    <cellStyle name="Normal 3 2 6 10 8" xfId="27909"/>
    <cellStyle name="Normal 3 2 6 10 9" xfId="27910"/>
    <cellStyle name="Normal 3 2 6 11" xfId="27911"/>
    <cellStyle name="Normal 3 2 6 11 10" xfId="27912"/>
    <cellStyle name="Normal 3 2 6 11 11" xfId="27913"/>
    <cellStyle name="Normal 3 2 6 11 12" xfId="27914"/>
    <cellStyle name="Normal 3 2 6 11 13" xfId="27915"/>
    <cellStyle name="Normal 3 2 6 11 2" xfId="27916"/>
    <cellStyle name="Normal 3 2 6 11 2 10" xfId="27917"/>
    <cellStyle name="Normal 3 2 6 11 2 11" xfId="27918"/>
    <cellStyle name="Normal 3 2 6 11 2 12" xfId="27919"/>
    <cellStyle name="Normal 3 2 6 11 2 2" xfId="27920"/>
    <cellStyle name="Normal 3 2 6 11 2 3" xfId="27921"/>
    <cellStyle name="Normal 3 2 6 11 2 4" xfId="27922"/>
    <cellStyle name="Normal 3 2 6 11 2 5" xfId="27923"/>
    <cellStyle name="Normal 3 2 6 11 2 6" xfId="27924"/>
    <cellStyle name="Normal 3 2 6 11 2 7" xfId="27925"/>
    <cellStyle name="Normal 3 2 6 11 2 8" xfId="27926"/>
    <cellStyle name="Normal 3 2 6 11 2 9" xfId="27927"/>
    <cellStyle name="Normal 3 2 6 11 3" xfId="27928"/>
    <cellStyle name="Normal 3 2 6 11 4" xfId="27929"/>
    <cellStyle name="Normal 3 2 6 11 5" xfId="27930"/>
    <cellStyle name="Normal 3 2 6 11 6" xfId="27931"/>
    <cellStyle name="Normal 3 2 6 11 7" xfId="27932"/>
    <cellStyle name="Normal 3 2 6 11 8" xfId="27933"/>
    <cellStyle name="Normal 3 2 6 11 9" xfId="27934"/>
    <cellStyle name="Normal 3 2 6 12" xfId="27935"/>
    <cellStyle name="Normal 3 2 6 12 10" xfId="27936"/>
    <cellStyle name="Normal 3 2 6 12 11" xfId="27937"/>
    <cellStyle name="Normal 3 2 6 12 12" xfId="27938"/>
    <cellStyle name="Normal 3 2 6 12 2" xfId="27939"/>
    <cellStyle name="Normal 3 2 6 12 3" xfId="27940"/>
    <cellStyle name="Normal 3 2 6 12 4" xfId="27941"/>
    <cellStyle name="Normal 3 2 6 12 5" xfId="27942"/>
    <cellStyle name="Normal 3 2 6 12 6" xfId="27943"/>
    <cellStyle name="Normal 3 2 6 12 7" xfId="27944"/>
    <cellStyle name="Normal 3 2 6 12 8" xfId="27945"/>
    <cellStyle name="Normal 3 2 6 12 9" xfId="27946"/>
    <cellStyle name="Normal 3 2 6 13" xfId="27947"/>
    <cellStyle name="Normal 3 2 6 14" xfId="27948"/>
    <cellStyle name="Normal 3 2 6 15" xfId="27949"/>
    <cellStyle name="Normal 3 2 6 16" xfId="27950"/>
    <cellStyle name="Normal 3 2 6 17" xfId="27951"/>
    <cellStyle name="Normal 3 2 6 18" xfId="27952"/>
    <cellStyle name="Normal 3 2 6 19" xfId="27953"/>
    <cellStyle name="Normal 3 2 6 2" xfId="27954"/>
    <cellStyle name="Normal 3 2 6 2 10" xfId="27955"/>
    <cellStyle name="Normal 3 2 6 2 11" xfId="27956"/>
    <cellStyle name="Normal 3 2 6 2 12" xfId="27957"/>
    <cellStyle name="Normal 3 2 6 2 13" xfId="27958"/>
    <cellStyle name="Normal 3 2 6 2 14" xfId="27959"/>
    <cellStyle name="Normal 3 2 6 2 15" xfId="27960"/>
    <cellStyle name="Normal 3 2 6 2 16" xfId="27961"/>
    <cellStyle name="Normal 3 2 6 2 17" xfId="27962"/>
    <cellStyle name="Normal 3 2 6 2 2" xfId="27963"/>
    <cellStyle name="Normal 3 2 6 2 2 10" xfId="27964"/>
    <cellStyle name="Normal 3 2 6 2 2 11" xfId="27965"/>
    <cellStyle name="Normal 3 2 6 2 2 12" xfId="27966"/>
    <cellStyle name="Normal 3 2 6 2 2 13" xfId="27967"/>
    <cellStyle name="Normal 3 2 6 2 2 14" xfId="27968"/>
    <cellStyle name="Normal 3 2 6 2 2 2" xfId="27969"/>
    <cellStyle name="Normal 3 2 6 2 2 2 10" xfId="27970"/>
    <cellStyle name="Normal 3 2 6 2 2 2 11" xfId="27971"/>
    <cellStyle name="Normal 3 2 6 2 2 2 12" xfId="27972"/>
    <cellStyle name="Normal 3 2 6 2 2 2 13" xfId="27973"/>
    <cellStyle name="Normal 3 2 6 2 2 2 2" xfId="27974"/>
    <cellStyle name="Normal 3 2 6 2 2 2 2 10" xfId="27975"/>
    <cellStyle name="Normal 3 2 6 2 2 2 2 11" xfId="27976"/>
    <cellStyle name="Normal 3 2 6 2 2 2 2 12" xfId="27977"/>
    <cellStyle name="Normal 3 2 6 2 2 2 2 2" xfId="27978"/>
    <cellStyle name="Normal 3 2 6 2 2 2 2 3" xfId="27979"/>
    <cellStyle name="Normal 3 2 6 2 2 2 2 4" xfId="27980"/>
    <cellStyle name="Normal 3 2 6 2 2 2 2 5" xfId="27981"/>
    <cellStyle name="Normal 3 2 6 2 2 2 2 6" xfId="27982"/>
    <cellStyle name="Normal 3 2 6 2 2 2 2 7" xfId="27983"/>
    <cellStyle name="Normal 3 2 6 2 2 2 2 8" xfId="27984"/>
    <cellStyle name="Normal 3 2 6 2 2 2 2 9" xfId="27985"/>
    <cellStyle name="Normal 3 2 6 2 2 2 3" xfId="27986"/>
    <cellStyle name="Normal 3 2 6 2 2 2 4" xfId="27987"/>
    <cellStyle name="Normal 3 2 6 2 2 2 5" xfId="27988"/>
    <cellStyle name="Normal 3 2 6 2 2 2 6" xfId="27989"/>
    <cellStyle name="Normal 3 2 6 2 2 2 7" xfId="27990"/>
    <cellStyle name="Normal 3 2 6 2 2 2 8" xfId="27991"/>
    <cellStyle name="Normal 3 2 6 2 2 2 9" xfId="27992"/>
    <cellStyle name="Normal 3 2 6 2 2 3" xfId="27993"/>
    <cellStyle name="Normal 3 2 6 2 2 3 10" xfId="27994"/>
    <cellStyle name="Normal 3 2 6 2 2 3 11" xfId="27995"/>
    <cellStyle name="Normal 3 2 6 2 2 3 12" xfId="27996"/>
    <cellStyle name="Normal 3 2 6 2 2 3 2" xfId="27997"/>
    <cellStyle name="Normal 3 2 6 2 2 3 3" xfId="27998"/>
    <cellStyle name="Normal 3 2 6 2 2 3 4" xfId="27999"/>
    <cellStyle name="Normal 3 2 6 2 2 3 5" xfId="28000"/>
    <cellStyle name="Normal 3 2 6 2 2 3 6" xfId="28001"/>
    <cellStyle name="Normal 3 2 6 2 2 3 7" xfId="28002"/>
    <cellStyle name="Normal 3 2 6 2 2 3 8" xfId="28003"/>
    <cellStyle name="Normal 3 2 6 2 2 3 9" xfId="28004"/>
    <cellStyle name="Normal 3 2 6 2 2 4" xfId="28005"/>
    <cellStyle name="Normal 3 2 6 2 2 5" xfId="28006"/>
    <cellStyle name="Normal 3 2 6 2 2 6" xfId="28007"/>
    <cellStyle name="Normal 3 2 6 2 2 7" xfId="28008"/>
    <cellStyle name="Normal 3 2 6 2 2 8" xfId="28009"/>
    <cellStyle name="Normal 3 2 6 2 2 9" xfId="28010"/>
    <cellStyle name="Normal 3 2 6 2 3" xfId="28011"/>
    <cellStyle name="Normal 3 2 6 2 3 10" xfId="28012"/>
    <cellStyle name="Normal 3 2 6 2 3 11" xfId="28013"/>
    <cellStyle name="Normal 3 2 6 2 3 12" xfId="28014"/>
    <cellStyle name="Normal 3 2 6 2 3 13" xfId="28015"/>
    <cellStyle name="Normal 3 2 6 2 3 14" xfId="28016"/>
    <cellStyle name="Normal 3 2 6 2 3 2" xfId="28017"/>
    <cellStyle name="Normal 3 2 6 2 3 2 10" xfId="28018"/>
    <cellStyle name="Normal 3 2 6 2 3 2 11" xfId="28019"/>
    <cellStyle name="Normal 3 2 6 2 3 2 12" xfId="28020"/>
    <cellStyle name="Normal 3 2 6 2 3 2 13" xfId="28021"/>
    <cellStyle name="Normal 3 2 6 2 3 2 2" xfId="28022"/>
    <cellStyle name="Normal 3 2 6 2 3 2 2 10" xfId="28023"/>
    <cellStyle name="Normal 3 2 6 2 3 2 2 11" xfId="28024"/>
    <cellStyle name="Normal 3 2 6 2 3 2 2 12" xfId="28025"/>
    <cellStyle name="Normal 3 2 6 2 3 2 2 2" xfId="28026"/>
    <cellStyle name="Normal 3 2 6 2 3 2 2 3" xfId="28027"/>
    <cellStyle name="Normal 3 2 6 2 3 2 2 4" xfId="28028"/>
    <cellStyle name="Normal 3 2 6 2 3 2 2 5" xfId="28029"/>
    <cellStyle name="Normal 3 2 6 2 3 2 2 6" xfId="28030"/>
    <cellStyle name="Normal 3 2 6 2 3 2 2 7" xfId="28031"/>
    <cellStyle name="Normal 3 2 6 2 3 2 2 8" xfId="28032"/>
    <cellStyle name="Normal 3 2 6 2 3 2 2 9" xfId="28033"/>
    <cellStyle name="Normal 3 2 6 2 3 2 3" xfId="28034"/>
    <cellStyle name="Normal 3 2 6 2 3 2 4" xfId="28035"/>
    <cellStyle name="Normal 3 2 6 2 3 2 5" xfId="28036"/>
    <cellStyle name="Normal 3 2 6 2 3 2 6" xfId="28037"/>
    <cellStyle name="Normal 3 2 6 2 3 2 7" xfId="28038"/>
    <cellStyle name="Normal 3 2 6 2 3 2 8" xfId="28039"/>
    <cellStyle name="Normal 3 2 6 2 3 2 9" xfId="28040"/>
    <cellStyle name="Normal 3 2 6 2 3 3" xfId="28041"/>
    <cellStyle name="Normal 3 2 6 2 3 3 10" xfId="28042"/>
    <cellStyle name="Normal 3 2 6 2 3 3 11" xfId="28043"/>
    <cellStyle name="Normal 3 2 6 2 3 3 12" xfId="28044"/>
    <cellStyle name="Normal 3 2 6 2 3 3 2" xfId="28045"/>
    <cellStyle name="Normal 3 2 6 2 3 3 3" xfId="28046"/>
    <cellStyle name="Normal 3 2 6 2 3 3 4" xfId="28047"/>
    <cellStyle name="Normal 3 2 6 2 3 3 5" xfId="28048"/>
    <cellStyle name="Normal 3 2 6 2 3 3 6" xfId="28049"/>
    <cellStyle name="Normal 3 2 6 2 3 3 7" xfId="28050"/>
    <cellStyle name="Normal 3 2 6 2 3 3 8" xfId="28051"/>
    <cellStyle name="Normal 3 2 6 2 3 3 9" xfId="28052"/>
    <cellStyle name="Normal 3 2 6 2 3 4" xfId="28053"/>
    <cellStyle name="Normal 3 2 6 2 3 5" xfId="28054"/>
    <cellStyle name="Normal 3 2 6 2 3 6" xfId="28055"/>
    <cellStyle name="Normal 3 2 6 2 3 7" xfId="28056"/>
    <cellStyle name="Normal 3 2 6 2 3 8" xfId="28057"/>
    <cellStyle name="Normal 3 2 6 2 3 9" xfId="28058"/>
    <cellStyle name="Normal 3 2 6 2 4" xfId="28059"/>
    <cellStyle name="Normal 3 2 6 2 4 10" xfId="28060"/>
    <cellStyle name="Normal 3 2 6 2 4 11" xfId="28061"/>
    <cellStyle name="Normal 3 2 6 2 4 12" xfId="28062"/>
    <cellStyle name="Normal 3 2 6 2 4 13" xfId="28063"/>
    <cellStyle name="Normal 3 2 6 2 4 2" xfId="28064"/>
    <cellStyle name="Normal 3 2 6 2 4 2 10" xfId="28065"/>
    <cellStyle name="Normal 3 2 6 2 4 2 11" xfId="28066"/>
    <cellStyle name="Normal 3 2 6 2 4 2 12" xfId="28067"/>
    <cellStyle name="Normal 3 2 6 2 4 2 2" xfId="28068"/>
    <cellStyle name="Normal 3 2 6 2 4 2 3" xfId="28069"/>
    <cellStyle name="Normal 3 2 6 2 4 2 4" xfId="28070"/>
    <cellStyle name="Normal 3 2 6 2 4 2 5" xfId="28071"/>
    <cellStyle name="Normal 3 2 6 2 4 2 6" xfId="28072"/>
    <cellStyle name="Normal 3 2 6 2 4 2 7" xfId="28073"/>
    <cellStyle name="Normal 3 2 6 2 4 2 8" xfId="28074"/>
    <cellStyle name="Normal 3 2 6 2 4 2 9" xfId="28075"/>
    <cellStyle name="Normal 3 2 6 2 4 3" xfId="28076"/>
    <cellStyle name="Normal 3 2 6 2 4 4" xfId="28077"/>
    <cellStyle name="Normal 3 2 6 2 4 5" xfId="28078"/>
    <cellStyle name="Normal 3 2 6 2 4 6" xfId="28079"/>
    <cellStyle name="Normal 3 2 6 2 4 7" xfId="28080"/>
    <cellStyle name="Normal 3 2 6 2 4 8" xfId="28081"/>
    <cellStyle name="Normal 3 2 6 2 4 9" xfId="28082"/>
    <cellStyle name="Normal 3 2 6 2 5" xfId="28083"/>
    <cellStyle name="Normal 3 2 6 2 5 10" xfId="28084"/>
    <cellStyle name="Normal 3 2 6 2 5 11" xfId="28085"/>
    <cellStyle name="Normal 3 2 6 2 5 12" xfId="28086"/>
    <cellStyle name="Normal 3 2 6 2 5 13" xfId="28087"/>
    <cellStyle name="Normal 3 2 6 2 5 2" xfId="28088"/>
    <cellStyle name="Normal 3 2 6 2 5 2 10" xfId="28089"/>
    <cellStyle name="Normal 3 2 6 2 5 2 11" xfId="28090"/>
    <cellStyle name="Normal 3 2 6 2 5 2 12" xfId="28091"/>
    <cellStyle name="Normal 3 2 6 2 5 2 2" xfId="28092"/>
    <cellStyle name="Normal 3 2 6 2 5 2 3" xfId="28093"/>
    <cellStyle name="Normal 3 2 6 2 5 2 4" xfId="28094"/>
    <cellStyle name="Normal 3 2 6 2 5 2 5" xfId="28095"/>
    <cellStyle name="Normal 3 2 6 2 5 2 6" xfId="28096"/>
    <cellStyle name="Normal 3 2 6 2 5 2 7" xfId="28097"/>
    <cellStyle name="Normal 3 2 6 2 5 2 8" xfId="28098"/>
    <cellStyle name="Normal 3 2 6 2 5 2 9" xfId="28099"/>
    <cellStyle name="Normal 3 2 6 2 5 3" xfId="28100"/>
    <cellStyle name="Normal 3 2 6 2 5 4" xfId="28101"/>
    <cellStyle name="Normal 3 2 6 2 5 5" xfId="28102"/>
    <cellStyle name="Normal 3 2 6 2 5 6" xfId="28103"/>
    <cellStyle name="Normal 3 2 6 2 5 7" xfId="28104"/>
    <cellStyle name="Normal 3 2 6 2 5 8" xfId="28105"/>
    <cellStyle name="Normal 3 2 6 2 5 9" xfId="28106"/>
    <cellStyle name="Normal 3 2 6 2 6" xfId="28107"/>
    <cellStyle name="Normal 3 2 6 2 6 10" xfId="28108"/>
    <cellStyle name="Normal 3 2 6 2 6 11" xfId="28109"/>
    <cellStyle name="Normal 3 2 6 2 6 12" xfId="28110"/>
    <cellStyle name="Normal 3 2 6 2 6 2" xfId="28111"/>
    <cellStyle name="Normal 3 2 6 2 6 3" xfId="28112"/>
    <cellStyle name="Normal 3 2 6 2 6 4" xfId="28113"/>
    <cellStyle name="Normal 3 2 6 2 6 5" xfId="28114"/>
    <cellStyle name="Normal 3 2 6 2 6 6" xfId="28115"/>
    <cellStyle name="Normal 3 2 6 2 6 7" xfId="28116"/>
    <cellStyle name="Normal 3 2 6 2 6 8" xfId="28117"/>
    <cellStyle name="Normal 3 2 6 2 6 9" xfId="28118"/>
    <cellStyle name="Normal 3 2 6 2 7" xfId="28119"/>
    <cellStyle name="Normal 3 2 6 2 8" xfId="28120"/>
    <cellStyle name="Normal 3 2 6 2 9" xfId="28121"/>
    <cellStyle name="Normal 3 2 6 20" xfId="28122"/>
    <cellStyle name="Normal 3 2 6 21" xfId="28123"/>
    <cellStyle name="Normal 3 2 6 22" xfId="28124"/>
    <cellStyle name="Normal 3 2 6 23" xfId="28125"/>
    <cellStyle name="Normal 3 2 6 24" xfId="28126"/>
    <cellStyle name="Normal 3 2 6 3" xfId="28127"/>
    <cellStyle name="Normal 3 2 6 3 10" xfId="28128"/>
    <cellStyle name="Normal 3 2 6 3 11" xfId="28129"/>
    <cellStyle name="Normal 3 2 6 3 12" xfId="28130"/>
    <cellStyle name="Normal 3 2 6 3 13" xfId="28131"/>
    <cellStyle name="Normal 3 2 6 3 14" xfId="28132"/>
    <cellStyle name="Normal 3 2 6 3 2" xfId="28133"/>
    <cellStyle name="Normal 3 2 6 3 2 10" xfId="28134"/>
    <cellStyle name="Normal 3 2 6 3 2 11" xfId="28135"/>
    <cellStyle name="Normal 3 2 6 3 2 12" xfId="28136"/>
    <cellStyle name="Normal 3 2 6 3 2 13" xfId="28137"/>
    <cellStyle name="Normal 3 2 6 3 2 2" xfId="28138"/>
    <cellStyle name="Normal 3 2 6 3 2 2 10" xfId="28139"/>
    <cellStyle name="Normal 3 2 6 3 2 2 11" xfId="28140"/>
    <cellStyle name="Normal 3 2 6 3 2 2 12" xfId="28141"/>
    <cellStyle name="Normal 3 2 6 3 2 2 2" xfId="28142"/>
    <cellStyle name="Normal 3 2 6 3 2 2 3" xfId="28143"/>
    <cellStyle name="Normal 3 2 6 3 2 2 4" xfId="28144"/>
    <cellStyle name="Normal 3 2 6 3 2 2 5" xfId="28145"/>
    <cellStyle name="Normal 3 2 6 3 2 2 6" xfId="28146"/>
    <cellStyle name="Normal 3 2 6 3 2 2 7" xfId="28147"/>
    <cellStyle name="Normal 3 2 6 3 2 2 8" xfId="28148"/>
    <cellStyle name="Normal 3 2 6 3 2 2 9" xfId="28149"/>
    <cellStyle name="Normal 3 2 6 3 2 3" xfId="28150"/>
    <cellStyle name="Normal 3 2 6 3 2 4" xfId="28151"/>
    <cellStyle name="Normal 3 2 6 3 2 5" xfId="28152"/>
    <cellStyle name="Normal 3 2 6 3 2 6" xfId="28153"/>
    <cellStyle name="Normal 3 2 6 3 2 7" xfId="28154"/>
    <cellStyle name="Normal 3 2 6 3 2 8" xfId="28155"/>
    <cellStyle name="Normal 3 2 6 3 2 9" xfId="28156"/>
    <cellStyle name="Normal 3 2 6 3 3" xfId="28157"/>
    <cellStyle name="Normal 3 2 6 3 3 10" xfId="28158"/>
    <cellStyle name="Normal 3 2 6 3 3 11" xfId="28159"/>
    <cellStyle name="Normal 3 2 6 3 3 12" xfId="28160"/>
    <cellStyle name="Normal 3 2 6 3 3 2" xfId="28161"/>
    <cellStyle name="Normal 3 2 6 3 3 3" xfId="28162"/>
    <cellStyle name="Normal 3 2 6 3 3 4" xfId="28163"/>
    <cellStyle name="Normal 3 2 6 3 3 5" xfId="28164"/>
    <cellStyle name="Normal 3 2 6 3 3 6" xfId="28165"/>
    <cellStyle name="Normal 3 2 6 3 3 7" xfId="28166"/>
    <cellStyle name="Normal 3 2 6 3 3 8" xfId="28167"/>
    <cellStyle name="Normal 3 2 6 3 3 9" xfId="28168"/>
    <cellStyle name="Normal 3 2 6 3 4" xfId="28169"/>
    <cellStyle name="Normal 3 2 6 3 5" xfId="28170"/>
    <cellStyle name="Normal 3 2 6 3 6" xfId="28171"/>
    <cellStyle name="Normal 3 2 6 3 7" xfId="28172"/>
    <cellStyle name="Normal 3 2 6 3 8" xfId="28173"/>
    <cellStyle name="Normal 3 2 6 3 9" xfId="28174"/>
    <cellStyle name="Normal 3 2 6 4" xfId="28175"/>
    <cellStyle name="Normal 3 2 6 4 10" xfId="28176"/>
    <cellStyle name="Normal 3 2 6 4 11" xfId="28177"/>
    <cellStyle name="Normal 3 2 6 4 12" xfId="28178"/>
    <cellStyle name="Normal 3 2 6 4 13" xfId="28179"/>
    <cellStyle name="Normal 3 2 6 4 14" xfId="28180"/>
    <cellStyle name="Normal 3 2 6 4 2" xfId="28181"/>
    <cellStyle name="Normal 3 2 6 4 2 10" xfId="28182"/>
    <cellStyle name="Normal 3 2 6 4 2 11" xfId="28183"/>
    <cellStyle name="Normal 3 2 6 4 2 12" xfId="28184"/>
    <cellStyle name="Normal 3 2 6 4 2 13" xfId="28185"/>
    <cellStyle name="Normal 3 2 6 4 2 2" xfId="28186"/>
    <cellStyle name="Normal 3 2 6 4 2 2 10" xfId="28187"/>
    <cellStyle name="Normal 3 2 6 4 2 2 11" xfId="28188"/>
    <cellStyle name="Normal 3 2 6 4 2 2 12" xfId="28189"/>
    <cellStyle name="Normal 3 2 6 4 2 2 2" xfId="28190"/>
    <cellStyle name="Normal 3 2 6 4 2 2 3" xfId="28191"/>
    <cellStyle name="Normal 3 2 6 4 2 2 4" xfId="28192"/>
    <cellStyle name="Normal 3 2 6 4 2 2 5" xfId="28193"/>
    <cellStyle name="Normal 3 2 6 4 2 2 6" xfId="28194"/>
    <cellStyle name="Normal 3 2 6 4 2 2 7" xfId="28195"/>
    <cellStyle name="Normal 3 2 6 4 2 2 8" xfId="28196"/>
    <cellStyle name="Normal 3 2 6 4 2 2 9" xfId="28197"/>
    <cellStyle name="Normal 3 2 6 4 2 3" xfId="28198"/>
    <cellStyle name="Normal 3 2 6 4 2 4" xfId="28199"/>
    <cellStyle name="Normal 3 2 6 4 2 5" xfId="28200"/>
    <cellStyle name="Normal 3 2 6 4 2 6" xfId="28201"/>
    <cellStyle name="Normal 3 2 6 4 2 7" xfId="28202"/>
    <cellStyle name="Normal 3 2 6 4 2 8" xfId="28203"/>
    <cellStyle name="Normal 3 2 6 4 2 9" xfId="28204"/>
    <cellStyle name="Normal 3 2 6 4 3" xfId="28205"/>
    <cellStyle name="Normal 3 2 6 4 3 10" xfId="28206"/>
    <cellStyle name="Normal 3 2 6 4 3 11" xfId="28207"/>
    <cellStyle name="Normal 3 2 6 4 3 12" xfId="28208"/>
    <cellStyle name="Normal 3 2 6 4 3 2" xfId="28209"/>
    <cellStyle name="Normal 3 2 6 4 3 3" xfId="28210"/>
    <cellStyle name="Normal 3 2 6 4 3 4" xfId="28211"/>
    <cellStyle name="Normal 3 2 6 4 3 5" xfId="28212"/>
    <cellStyle name="Normal 3 2 6 4 3 6" xfId="28213"/>
    <cellStyle name="Normal 3 2 6 4 3 7" xfId="28214"/>
    <cellStyle name="Normal 3 2 6 4 3 8" xfId="28215"/>
    <cellStyle name="Normal 3 2 6 4 3 9" xfId="28216"/>
    <cellStyle name="Normal 3 2 6 4 4" xfId="28217"/>
    <cellStyle name="Normal 3 2 6 4 5" xfId="28218"/>
    <cellStyle name="Normal 3 2 6 4 6" xfId="28219"/>
    <cellStyle name="Normal 3 2 6 4 7" xfId="28220"/>
    <cellStyle name="Normal 3 2 6 4 8" xfId="28221"/>
    <cellStyle name="Normal 3 2 6 4 9" xfId="28222"/>
    <cellStyle name="Normal 3 2 6 5" xfId="28223"/>
    <cellStyle name="Normal 3 2 6 5 10" xfId="28224"/>
    <cellStyle name="Normal 3 2 6 5 11" xfId="28225"/>
    <cellStyle name="Normal 3 2 6 5 12" xfId="28226"/>
    <cellStyle name="Normal 3 2 6 5 13" xfId="28227"/>
    <cellStyle name="Normal 3 2 6 5 14" xfId="28228"/>
    <cellStyle name="Normal 3 2 6 5 2" xfId="28229"/>
    <cellStyle name="Normal 3 2 6 5 2 10" xfId="28230"/>
    <cellStyle name="Normal 3 2 6 5 2 11" xfId="28231"/>
    <cellStyle name="Normal 3 2 6 5 2 12" xfId="28232"/>
    <cellStyle name="Normal 3 2 6 5 2 13" xfId="28233"/>
    <cellStyle name="Normal 3 2 6 5 2 2" xfId="28234"/>
    <cellStyle name="Normal 3 2 6 5 2 2 10" xfId="28235"/>
    <cellStyle name="Normal 3 2 6 5 2 2 11" xfId="28236"/>
    <cellStyle name="Normal 3 2 6 5 2 2 12" xfId="28237"/>
    <cellStyle name="Normal 3 2 6 5 2 2 2" xfId="28238"/>
    <cellStyle name="Normal 3 2 6 5 2 2 3" xfId="28239"/>
    <cellStyle name="Normal 3 2 6 5 2 2 4" xfId="28240"/>
    <cellStyle name="Normal 3 2 6 5 2 2 5" xfId="28241"/>
    <cellStyle name="Normal 3 2 6 5 2 2 6" xfId="28242"/>
    <cellStyle name="Normal 3 2 6 5 2 2 7" xfId="28243"/>
    <cellStyle name="Normal 3 2 6 5 2 2 8" xfId="28244"/>
    <cellStyle name="Normal 3 2 6 5 2 2 9" xfId="28245"/>
    <cellStyle name="Normal 3 2 6 5 2 3" xfId="28246"/>
    <cellStyle name="Normal 3 2 6 5 2 4" xfId="28247"/>
    <cellStyle name="Normal 3 2 6 5 2 5" xfId="28248"/>
    <cellStyle name="Normal 3 2 6 5 2 6" xfId="28249"/>
    <cellStyle name="Normal 3 2 6 5 2 7" xfId="28250"/>
    <cellStyle name="Normal 3 2 6 5 2 8" xfId="28251"/>
    <cellStyle name="Normal 3 2 6 5 2 9" xfId="28252"/>
    <cellStyle name="Normal 3 2 6 5 3" xfId="28253"/>
    <cellStyle name="Normal 3 2 6 5 3 10" xfId="28254"/>
    <cellStyle name="Normal 3 2 6 5 3 11" xfId="28255"/>
    <cellStyle name="Normal 3 2 6 5 3 12" xfId="28256"/>
    <cellStyle name="Normal 3 2 6 5 3 2" xfId="28257"/>
    <cellStyle name="Normal 3 2 6 5 3 3" xfId="28258"/>
    <cellStyle name="Normal 3 2 6 5 3 4" xfId="28259"/>
    <cellStyle name="Normal 3 2 6 5 3 5" xfId="28260"/>
    <cellStyle name="Normal 3 2 6 5 3 6" xfId="28261"/>
    <cellStyle name="Normal 3 2 6 5 3 7" xfId="28262"/>
    <cellStyle name="Normal 3 2 6 5 3 8" xfId="28263"/>
    <cellStyle name="Normal 3 2 6 5 3 9" xfId="28264"/>
    <cellStyle name="Normal 3 2 6 5 4" xfId="28265"/>
    <cellStyle name="Normal 3 2 6 5 5" xfId="28266"/>
    <cellStyle name="Normal 3 2 6 5 6" xfId="28267"/>
    <cellStyle name="Normal 3 2 6 5 7" xfId="28268"/>
    <cellStyle name="Normal 3 2 6 5 8" xfId="28269"/>
    <cellStyle name="Normal 3 2 6 5 9" xfId="28270"/>
    <cellStyle name="Normal 3 2 6 6" xfId="28271"/>
    <cellStyle name="Normal 3 2 6 6 10" xfId="28272"/>
    <cellStyle name="Normal 3 2 6 6 11" xfId="28273"/>
    <cellStyle name="Normal 3 2 6 6 12" xfId="28274"/>
    <cellStyle name="Normal 3 2 6 6 13" xfId="28275"/>
    <cellStyle name="Normal 3 2 6 6 14" xfId="28276"/>
    <cellStyle name="Normal 3 2 6 6 2" xfId="28277"/>
    <cellStyle name="Normal 3 2 6 6 2 10" xfId="28278"/>
    <cellStyle name="Normal 3 2 6 6 2 11" xfId="28279"/>
    <cellStyle name="Normal 3 2 6 6 2 12" xfId="28280"/>
    <cellStyle name="Normal 3 2 6 6 2 13" xfId="28281"/>
    <cellStyle name="Normal 3 2 6 6 2 2" xfId="28282"/>
    <cellStyle name="Normal 3 2 6 6 2 2 10" xfId="28283"/>
    <cellStyle name="Normal 3 2 6 6 2 2 11" xfId="28284"/>
    <cellStyle name="Normal 3 2 6 6 2 2 12" xfId="28285"/>
    <cellStyle name="Normal 3 2 6 6 2 2 2" xfId="28286"/>
    <cellStyle name="Normal 3 2 6 6 2 2 3" xfId="28287"/>
    <cellStyle name="Normal 3 2 6 6 2 2 4" xfId="28288"/>
    <cellStyle name="Normal 3 2 6 6 2 2 5" xfId="28289"/>
    <cellStyle name="Normal 3 2 6 6 2 2 6" xfId="28290"/>
    <cellStyle name="Normal 3 2 6 6 2 2 7" xfId="28291"/>
    <cellStyle name="Normal 3 2 6 6 2 2 8" xfId="28292"/>
    <cellStyle name="Normal 3 2 6 6 2 2 9" xfId="28293"/>
    <cellStyle name="Normal 3 2 6 6 2 3" xfId="28294"/>
    <cellStyle name="Normal 3 2 6 6 2 4" xfId="28295"/>
    <cellStyle name="Normal 3 2 6 6 2 5" xfId="28296"/>
    <cellStyle name="Normal 3 2 6 6 2 6" xfId="28297"/>
    <cellStyle name="Normal 3 2 6 6 2 7" xfId="28298"/>
    <cellStyle name="Normal 3 2 6 6 2 8" xfId="28299"/>
    <cellStyle name="Normal 3 2 6 6 2 9" xfId="28300"/>
    <cellStyle name="Normal 3 2 6 6 3" xfId="28301"/>
    <cellStyle name="Normal 3 2 6 6 3 10" xfId="28302"/>
    <cellStyle name="Normal 3 2 6 6 3 11" xfId="28303"/>
    <cellStyle name="Normal 3 2 6 6 3 12" xfId="28304"/>
    <cellStyle name="Normal 3 2 6 6 3 2" xfId="28305"/>
    <cellStyle name="Normal 3 2 6 6 3 3" xfId="28306"/>
    <cellStyle name="Normal 3 2 6 6 3 4" xfId="28307"/>
    <cellStyle name="Normal 3 2 6 6 3 5" xfId="28308"/>
    <cellStyle name="Normal 3 2 6 6 3 6" xfId="28309"/>
    <cellStyle name="Normal 3 2 6 6 3 7" xfId="28310"/>
    <cellStyle name="Normal 3 2 6 6 3 8" xfId="28311"/>
    <cellStyle name="Normal 3 2 6 6 3 9" xfId="28312"/>
    <cellStyle name="Normal 3 2 6 6 4" xfId="28313"/>
    <cellStyle name="Normal 3 2 6 6 5" xfId="28314"/>
    <cellStyle name="Normal 3 2 6 6 6" xfId="28315"/>
    <cellStyle name="Normal 3 2 6 6 7" xfId="28316"/>
    <cellStyle name="Normal 3 2 6 6 8" xfId="28317"/>
    <cellStyle name="Normal 3 2 6 6 9" xfId="28318"/>
    <cellStyle name="Normal 3 2 6 7" xfId="28319"/>
    <cellStyle name="Normal 3 2 6 7 10" xfId="28320"/>
    <cellStyle name="Normal 3 2 6 7 11" xfId="28321"/>
    <cellStyle name="Normal 3 2 6 7 12" xfId="28322"/>
    <cellStyle name="Normal 3 2 6 7 13" xfId="28323"/>
    <cellStyle name="Normal 3 2 6 7 14" xfId="28324"/>
    <cellStyle name="Normal 3 2 6 7 2" xfId="28325"/>
    <cellStyle name="Normal 3 2 6 7 2 10" xfId="28326"/>
    <cellStyle name="Normal 3 2 6 7 2 11" xfId="28327"/>
    <cellStyle name="Normal 3 2 6 7 2 12" xfId="28328"/>
    <cellStyle name="Normal 3 2 6 7 2 13" xfId="28329"/>
    <cellStyle name="Normal 3 2 6 7 2 2" xfId="28330"/>
    <cellStyle name="Normal 3 2 6 7 2 2 10" xfId="28331"/>
    <cellStyle name="Normal 3 2 6 7 2 2 11" xfId="28332"/>
    <cellStyle name="Normal 3 2 6 7 2 2 12" xfId="28333"/>
    <cellStyle name="Normal 3 2 6 7 2 2 2" xfId="28334"/>
    <cellStyle name="Normal 3 2 6 7 2 2 3" xfId="28335"/>
    <cellStyle name="Normal 3 2 6 7 2 2 4" xfId="28336"/>
    <cellStyle name="Normal 3 2 6 7 2 2 5" xfId="28337"/>
    <cellStyle name="Normal 3 2 6 7 2 2 6" xfId="28338"/>
    <cellStyle name="Normal 3 2 6 7 2 2 7" xfId="28339"/>
    <cellStyle name="Normal 3 2 6 7 2 2 8" xfId="28340"/>
    <cellStyle name="Normal 3 2 6 7 2 2 9" xfId="28341"/>
    <cellStyle name="Normal 3 2 6 7 2 3" xfId="28342"/>
    <cellStyle name="Normal 3 2 6 7 2 4" xfId="28343"/>
    <cellStyle name="Normal 3 2 6 7 2 5" xfId="28344"/>
    <cellStyle name="Normal 3 2 6 7 2 6" xfId="28345"/>
    <cellStyle name="Normal 3 2 6 7 2 7" xfId="28346"/>
    <cellStyle name="Normal 3 2 6 7 2 8" xfId="28347"/>
    <cellStyle name="Normal 3 2 6 7 2 9" xfId="28348"/>
    <cellStyle name="Normal 3 2 6 7 3" xfId="28349"/>
    <cellStyle name="Normal 3 2 6 7 3 10" xfId="28350"/>
    <cellStyle name="Normal 3 2 6 7 3 11" xfId="28351"/>
    <cellStyle name="Normal 3 2 6 7 3 12" xfId="28352"/>
    <cellStyle name="Normal 3 2 6 7 3 2" xfId="28353"/>
    <cellStyle name="Normal 3 2 6 7 3 3" xfId="28354"/>
    <cellStyle name="Normal 3 2 6 7 3 4" xfId="28355"/>
    <cellStyle name="Normal 3 2 6 7 3 5" xfId="28356"/>
    <cellStyle name="Normal 3 2 6 7 3 6" xfId="28357"/>
    <cellStyle name="Normal 3 2 6 7 3 7" xfId="28358"/>
    <cellStyle name="Normal 3 2 6 7 3 8" xfId="28359"/>
    <cellStyle name="Normal 3 2 6 7 3 9" xfId="28360"/>
    <cellStyle name="Normal 3 2 6 7 4" xfId="28361"/>
    <cellStyle name="Normal 3 2 6 7 5" xfId="28362"/>
    <cellStyle name="Normal 3 2 6 7 6" xfId="28363"/>
    <cellStyle name="Normal 3 2 6 7 7" xfId="28364"/>
    <cellStyle name="Normal 3 2 6 7 8" xfId="28365"/>
    <cellStyle name="Normal 3 2 6 7 9" xfId="28366"/>
    <cellStyle name="Normal 3 2 6 8" xfId="28367"/>
    <cellStyle name="Normal 3 2 6 8 10" xfId="28368"/>
    <cellStyle name="Normal 3 2 6 8 11" xfId="28369"/>
    <cellStyle name="Normal 3 2 6 8 12" xfId="28370"/>
    <cellStyle name="Normal 3 2 6 8 13" xfId="28371"/>
    <cellStyle name="Normal 3 2 6 8 14" xfId="28372"/>
    <cellStyle name="Normal 3 2 6 8 2" xfId="28373"/>
    <cellStyle name="Normal 3 2 6 8 2 10" xfId="28374"/>
    <cellStyle name="Normal 3 2 6 8 2 11" xfId="28375"/>
    <cellStyle name="Normal 3 2 6 8 2 12" xfId="28376"/>
    <cellStyle name="Normal 3 2 6 8 2 13" xfId="28377"/>
    <cellStyle name="Normal 3 2 6 8 2 2" xfId="28378"/>
    <cellStyle name="Normal 3 2 6 8 2 2 10" xfId="28379"/>
    <cellStyle name="Normal 3 2 6 8 2 2 11" xfId="28380"/>
    <cellStyle name="Normal 3 2 6 8 2 2 12" xfId="28381"/>
    <cellStyle name="Normal 3 2 6 8 2 2 2" xfId="28382"/>
    <cellStyle name="Normal 3 2 6 8 2 2 3" xfId="28383"/>
    <cellStyle name="Normal 3 2 6 8 2 2 4" xfId="28384"/>
    <cellStyle name="Normal 3 2 6 8 2 2 5" xfId="28385"/>
    <cellStyle name="Normal 3 2 6 8 2 2 6" xfId="28386"/>
    <cellStyle name="Normal 3 2 6 8 2 2 7" xfId="28387"/>
    <cellStyle name="Normal 3 2 6 8 2 2 8" xfId="28388"/>
    <cellStyle name="Normal 3 2 6 8 2 2 9" xfId="28389"/>
    <cellStyle name="Normal 3 2 6 8 2 3" xfId="28390"/>
    <cellStyle name="Normal 3 2 6 8 2 4" xfId="28391"/>
    <cellStyle name="Normal 3 2 6 8 2 5" xfId="28392"/>
    <cellStyle name="Normal 3 2 6 8 2 6" xfId="28393"/>
    <cellStyle name="Normal 3 2 6 8 2 7" xfId="28394"/>
    <cellStyle name="Normal 3 2 6 8 2 8" xfId="28395"/>
    <cellStyle name="Normal 3 2 6 8 2 9" xfId="28396"/>
    <cellStyle name="Normal 3 2 6 8 3" xfId="28397"/>
    <cellStyle name="Normal 3 2 6 8 3 10" xfId="28398"/>
    <cellStyle name="Normal 3 2 6 8 3 11" xfId="28399"/>
    <cellStyle name="Normal 3 2 6 8 3 12" xfId="28400"/>
    <cellStyle name="Normal 3 2 6 8 3 2" xfId="28401"/>
    <cellStyle name="Normal 3 2 6 8 3 3" xfId="28402"/>
    <cellStyle name="Normal 3 2 6 8 3 4" xfId="28403"/>
    <cellStyle name="Normal 3 2 6 8 3 5" xfId="28404"/>
    <cellStyle name="Normal 3 2 6 8 3 6" xfId="28405"/>
    <cellStyle name="Normal 3 2 6 8 3 7" xfId="28406"/>
    <cellStyle name="Normal 3 2 6 8 3 8" xfId="28407"/>
    <cellStyle name="Normal 3 2 6 8 3 9" xfId="28408"/>
    <cellStyle name="Normal 3 2 6 8 4" xfId="28409"/>
    <cellStyle name="Normal 3 2 6 8 5" xfId="28410"/>
    <cellStyle name="Normal 3 2 6 8 6" xfId="28411"/>
    <cellStyle name="Normal 3 2 6 8 7" xfId="28412"/>
    <cellStyle name="Normal 3 2 6 8 8" xfId="28413"/>
    <cellStyle name="Normal 3 2 6 8 9" xfId="28414"/>
    <cellStyle name="Normal 3 2 6 9" xfId="28415"/>
    <cellStyle name="Normal 3 2 6 9 10" xfId="28416"/>
    <cellStyle name="Normal 3 2 6 9 11" xfId="28417"/>
    <cellStyle name="Normal 3 2 6 9 12" xfId="28418"/>
    <cellStyle name="Normal 3 2 6 9 13" xfId="28419"/>
    <cellStyle name="Normal 3 2 6 9 14" xfId="28420"/>
    <cellStyle name="Normal 3 2 6 9 2" xfId="28421"/>
    <cellStyle name="Normal 3 2 6 9 2 10" xfId="28422"/>
    <cellStyle name="Normal 3 2 6 9 2 11" xfId="28423"/>
    <cellStyle name="Normal 3 2 6 9 2 12" xfId="28424"/>
    <cellStyle name="Normal 3 2 6 9 2 13" xfId="28425"/>
    <cellStyle name="Normal 3 2 6 9 2 2" xfId="28426"/>
    <cellStyle name="Normal 3 2 6 9 2 2 10" xfId="28427"/>
    <cellStyle name="Normal 3 2 6 9 2 2 11" xfId="28428"/>
    <cellStyle name="Normal 3 2 6 9 2 2 12" xfId="28429"/>
    <cellStyle name="Normal 3 2 6 9 2 2 2" xfId="28430"/>
    <cellStyle name="Normal 3 2 6 9 2 2 3" xfId="28431"/>
    <cellStyle name="Normal 3 2 6 9 2 2 4" xfId="28432"/>
    <cellStyle name="Normal 3 2 6 9 2 2 5" xfId="28433"/>
    <cellStyle name="Normal 3 2 6 9 2 2 6" xfId="28434"/>
    <cellStyle name="Normal 3 2 6 9 2 2 7" xfId="28435"/>
    <cellStyle name="Normal 3 2 6 9 2 2 8" xfId="28436"/>
    <cellStyle name="Normal 3 2 6 9 2 2 9" xfId="28437"/>
    <cellStyle name="Normal 3 2 6 9 2 3" xfId="28438"/>
    <cellStyle name="Normal 3 2 6 9 2 4" xfId="28439"/>
    <cellStyle name="Normal 3 2 6 9 2 5" xfId="28440"/>
    <cellStyle name="Normal 3 2 6 9 2 6" xfId="28441"/>
    <cellStyle name="Normal 3 2 6 9 2 7" xfId="28442"/>
    <cellStyle name="Normal 3 2 6 9 2 8" xfId="28443"/>
    <cellStyle name="Normal 3 2 6 9 2 9" xfId="28444"/>
    <cellStyle name="Normal 3 2 6 9 3" xfId="28445"/>
    <cellStyle name="Normal 3 2 6 9 3 10" xfId="28446"/>
    <cellStyle name="Normal 3 2 6 9 3 11" xfId="28447"/>
    <cellStyle name="Normal 3 2 6 9 3 12" xfId="28448"/>
    <cellStyle name="Normal 3 2 6 9 3 2" xfId="28449"/>
    <cellStyle name="Normal 3 2 6 9 3 3" xfId="28450"/>
    <cellStyle name="Normal 3 2 6 9 3 4" xfId="28451"/>
    <cellStyle name="Normal 3 2 6 9 3 5" xfId="28452"/>
    <cellStyle name="Normal 3 2 6 9 3 6" xfId="28453"/>
    <cellStyle name="Normal 3 2 6 9 3 7" xfId="28454"/>
    <cellStyle name="Normal 3 2 6 9 3 8" xfId="28455"/>
    <cellStyle name="Normal 3 2 6 9 3 9" xfId="28456"/>
    <cellStyle name="Normal 3 2 6 9 4" xfId="28457"/>
    <cellStyle name="Normal 3 2 6 9 5" xfId="28458"/>
    <cellStyle name="Normal 3 2 6 9 6" xfId="28459"/>
    <cellStyle name="Normal 3 2 6 9 7" xfId="28460"/>
    <cellStyle name="Normal 3 2 6 9 8" xfId="28461"/>
    <cellStyle name="Normal 3 2 6 9 9" xfId="28462"/>
    <cellStyle name="Normal 3 2 7" xfId="28463"/>
    <cellStyle name="Normal 3 2 7 10" xfId="28464"/>
    <cellStyle name="Normal 3 2 7 10 10" xfId="28465"/>
    <cellStyle name="Normal 3 2 7 10 11" xfId="28466"/>
    <cellStyle name="Normal 3 2 7 10 12" xfId="28467"/>
    <cellStyle name="Normal 3 2 7 10 13" xfId="28468"/>
    <cellStyle name="Normal 3 2 7 10 2" xfId="28469"/>
    <cellStyle name="Normal 3 2 7 10 2 10" xfId="28470"/>
    <cellStyle name="Normal 3 2 7 10 2 11" xfId="28471"/>
    <cellStyle name="Normal 3 2 7 10 2 12" xfId="28472"/>
    <cellStyle name="Normal 3 2 7 10 2 2" xfId="28473"/>
    <cellStyle name="Normal 3 2 7 10 2 3" xfId="28474"/>
    <cellStyle name="Normal 3 2 7 10 2 4" xfId="28475"/>
    <cellStyle name="Normal 3 2 7 10 2 5" xfId="28476"/>
    <cellStyle name="Normal 3 2 7 10 2 6" xfId="28477"/>
    <cellStyle name="Normal 3 2 7 10 2 7" xfId="28478"/>
    <cellStyle name="Normal 3 2 7 10 2 8" xfId="28479"/>
    <cellStyle name="Normal 3 2 7 10 2 9" xfId="28480"/>
    <cellStyle name="Normal 3 2 7 10 3" xfId="28481"/>
    <cellStyle name="Normal 3 2 7 10 4" xfId="28482"/>
    <cellStyle name="Normal 3 2 7 10 5" xfId="28483"/>
    <cellStyle name="Normal 3 2 7 10 6" xfId="28484"/>
    <cellStyle name="Normal 3 2 7 10 7" xfId="28485"/>
    <cellStyle name="Normal 3 2 7 10 8" xfId="28486"/>
    <cellStyle name="Normal 3 2 7 10 9" xfId="28487"/>
    <cellStyle name="Normal 3 2 7 11" xfId="28488"/>
    <cellStyle name="Normal 3 2 7 11 10" xfId="28489"/>
    <cellStyle name="Normal 3 2 7 11 11" xfId="28490"/>
    <cellStyle name="Normal 3 2 7 11 12" xfId="28491"/>
    <cellStyle name="Normal 3 2 7 11 13" xfId="28492"/>
    <cellStyle name="Normal 3 2 7 11 2" xfId="28493"/>
    <cellStyle name="Normal 3 2 7 11 2 10" xfId="28494"/>
    <cellStyle name="Normal 3 2 7 11 2 11" xfId="28495"/>
    <cellStyle name="Normal 3 2 7 11 2 12" xfId="28496"/>
    <cellStyle name="Normal 3 2 7 11 2 2" xfId="28497"/>
    <cellStyle name="Normal 3 2 7 11 2 3" xfId="28498"/>
    <cellStyle name="Normal 3 2 7 11 2 4" xfId="28499"/>
    <cellStyle name="Normal 3 2 7 11 2 5" xfId="28500"/>
    <cellStyle name="Normal 3 2 7 11 2 6" xfId="28501"/>
    <cellStyle name="Normal 3 2 7 11 2 7" xfId="28502"/>
    <cellStyle name="Normal 3 2 7 11 2 8" xfId="28503"/>
    <cellStyle name="Normal 3 2 7 11 2 9" xfId="28504"/>
    <cellStyle name="Normal 3 2 7 11 3" xfId="28505"/>
    <cellStyle name="Normal 3 2 7 11 4" xfId="28506"/>
    <cellStyle name="Normal 3 2 7 11 5" xfId="28507"/>
    <cellStyle name="Normal 3 2 7 11 6" xfId="28508"/>
    <cellStyle name="Normal 3 2 7 11 7" xfId="28509"/>
    <cellStyle name="Normal 3 2 7 11 8" xfId="28510"/>
    <cellStyle name="Normal 3 2 7 11 9" xfId="28511"/>
    <cellStyle name="Normal 3 2 7 12" xfId="28512"/>
    <cellStyle name="Normal 3 2 7 12 10" xfId="28513"/>
    <cellStyle name="Normal 3 2 7 12 11" xfId="28514"/>
    <cellStyle name="Normal 3 2 7 12 12" xfId="28515"/>
    <cellStyle name="Normal 3 2 7 12 2" xfId="28516"/>
    <cellStyle name="Normal 3 2 7 12 3" xfId="28517"/>
    <cellStyle name="Normal 3 2 7 12 4" xfId="28518"/>
    <cellStyle name="Normal 3 2 7 12 5" xfId="28519"/>
    <cellStyle name="Normal 3 2 7 12 6" xfId="28520"/>
    <cellStyle name="Normal 3 2 7 12 7" xfId="28521"/>
    <cellStyle name="Normal 3 2 7 12 8" xfId="28522"/>
    <cellStyle name="Normal 3 2 7 12 9" xfId="28523"/>
    <cellStyle name="Normal 3 2 7 13" xfId="28524"/>
    <cellStyle name="Normal 3 2 7 14" xfId="28525"/>
    <cellStyle name="Normal 3 2 7 15" xfId="28526"/>
    <cellStyle name="Normal 3 2 7 16" xfId="28527"/>
    <cellStyle name="Normal 3 2 7 17" xfId="28528"/>
    <cellStyle name="Normal 3 2 7 18" xfId="28529"/>
    <cellStyle name="Normal 3 2 7 19" xfId="28530"/>
    <cellStyle name="Normal 3 2 7 2" xfId="28531"/>
    <cellStyle name="Normal 3 2 7 2 10" xfId="28532"/>
    <cellStyle name="Normal 3 2 7 2 11" xfId="28533"/>
    <cellStyle name="Normal 3 2 7 2 12" xfId="28534"/>
    <cellStyle name="Normal 3 2 7 2 13" xfId="28535"/>
    <cellStyle name="Normal 3 2 7 2 14" xfId="28536"/>
    <cellStyle name="Normal 3 2 7 2 15" xfId="28537"/>
    <cellStyle name="Normal 3 2 7 2 16" xfId="28538"/>
    <cellStyle name="Normal 3 2 7 2 17" xfId="28539"/>
    <cellStyle name="Normal 3 2 7 2 2" xfId="28540"/>
    <cellStyle name="Normal 3 2 7 2 2 10" xfId="28541"/>
    <cellStyle name="Normal 3 2 7 2 2 11" xfId="28542"/>
    <cellStyle name="Normal 3 2 7 2 2 12" xfId="28543"/>
    <cellStyle name="Normal 3 2 7 2 2 13" xfId="28544"/>
    <cellStyle name="Normal 3 2 7 2 2 14" xfId="28545"/>
    <cellStyle name="Normal 3 2 7 2 2 2" xfId="28546"/>
    <cellStyle name="Normal 3 2 7 2 2 2 10" xfId="28547"/>
    <cellStyle name="Normal 3 2 7 2 2 2 11" xfId="28548"/>
    <cellStyle name="Normal 3 2 7 2 2 2 12" xfId="28549"/>
    <cellStyle name="Normal 3 2 7 2 2 2 13" xfId="28550"/>
    <cellStyle name="Normal 3 2 7 2 2 2 2" xfId="28551"/>
    <cellStyle name="Normal 3 2 7 2 2 2 2 10" xfId="28552"/>
    <cellStyle name="Normal 3 2 7 2 2 2 2 11" xfId="28553"/>
    <cellStyle name="Normal 3 2 7 2 2 2 2 12" xfId="28554"/>
    <cellStyle name="Normal 3 2 7 2 2 2 2 2" xfId="28555"/>
    <cellStyle name="Normal 3 2 7 2 2 2 2 3" xfId="28556"/>
    <cellStyle name="Normal 3 2 7 2 2 2 2 4" xfId="28557"/>
    <cellStyle name="Normal 3 2 7 2 2 2 2 5" xfId="28558"/>
    <cellStyle name="Normal 3 2 7 2 2 2 2 6" xfId="28559"/>
    <cellStyle name="Normal 3 2 7 2 2 2 2 7" xfId="28560"/>
    <cellStyle name="Normal 3 2 7 2 2 2 2 8" xfId="28561"/>
    <cellStyle name="Normal 3 2 7 2 2 2 2 9" xfId="28562"/>
    <cellStyle name="Normal 3 2 7 2 2 2 3" xfId="28563"/>
    <cellStyle name="Normal 3 2 7 2 2 2 4" xfId="28564"/>
    <cellStyle name="Normal 3 2 7 2 2 2 5" xfId="28565"/>
    <cellStyle name="Normal 3 2 7 2 2 2 6" xfId="28566"/>
    <cellStyle name="Normal 3 2 7 2 2 2 7" xfId="28567"/>
    <cellStyle name="Normal 3 2 7 2 2 2 8" xfId="28568"/>
    <cellStyle name="Normal 3 2 7 2 2 2 9" xfId="28569"/>
    <cellStyle name="Normal 3 2 7 2 2 3" xfId="28570"/>
    <cellStyle name="Normal 3 2 7 2 2 3 10" xfId="28571"/>
    <cellStyle name="Normal 3 2 7 2 2 3 11" xfId="28572"/>
    <cellStyle name="Normal 3 2 7 2 2 3 12" xfId="28573"/>
    <cellStyle name="Normal 3 2 7 2 2 3 2" xfId="28574"/>
    <cellStyle name="Normal 3 2 7 2 2 3 3" xfId="28575"/>
    <cellStyle name="Normal 3 2 7 2 2 3 4" xfId="28576"/>
    <cellStyle name="Normal 3 2 7 2 2 3 5" xfId="28577"/>
    <cellStyle name="Normal 3 2 7 2 2 3 6" xfId="28578"/>
    <cellStyle name="Normal 3 2 7 2 2 3 7" xfId="28579"/>
    <cellStyle name="Normal 3 2 7 2 2 3 8" xfId="28580"/>
    <cellStyle name="Normal 3 2 7 2 2 3 9" xfId="28581"/>
    <cellStyle name="Normal 3 2 7 2 2 4" xfId="28582"/>
    <cellStyle name="Normal 3 2 7 2 2 5" xfId="28583"/>
    <cellStyle name="Normal 3 2 7 2 2 6" xfId="28584"/>
    <cellStyle name="Normal 3 2 7 2 2 7" xfId="28585"/>
    <cellStyle name="Normal 3 2 7 2 2 8" xfId="28586"/>
    <cellStyle name="Normal 3 2 7 2 2 9" xfId="28587"/>
    <cellStyle name="Normal 3 2 7 2 3" xfId="28588"/>
    <cellStyle name="Normal 3 2 7 2 3 10" xfId="28589"/>
    <cellStyle name="Normal 3 2 7 2 3 11" xfId="28590"/>
    <cellStyle name="Normal 3 2 7 2 3 12" xfId="28591"/>
    <cellStyle name="Normal 3 2 7 2 3 13" xfId="28592"/>
    <cellStyle name="Normal 3 2 7 2 3 14" xfId="28593"/>
    <cellStyle name="Normal 3 2 7 2 3 2" xfId="28594"/>
    <cellStyle name="Normal 3 2 7 2 3 2 10" xfId="28595"/>
    <cellStyle name="Normal 3 2 7 2 3 2 11" xfId="28596"/>
    <cellStyle name="Normal 3 2 7 2 3 2 12" xfId="28597"/>
    <cellStyle name="Normal 3 2 7 2 3 2 13" xfId="28598"/>
    <cellStyle name="Normal 3 2 7 2 3 2 2" xfId="28599"/>
    <cellStyle name="Normal 3 2 7 2 3 2 2 10" xfId="28600"/>
    <cellStyle name="Normal 3 2 7 2 3 2 2 11" xfId="28601"/>
    <cellStyle name="Normal 3 2 7 2 3 2 2 12" xfId="28602"/>
    <cellStyle name="Normal 3 2 7 2 3 2 2 2" xfId="28603"/>
    <cellStyle name="Normal 3 2 7 2 3 2 2 3" xfId="28604"/>
    <cellStyle name="Normal 3 2 7 2 3 2 2 4" xfId="28605"/>
    <cellStyle name="Normal 3 2 7 2 3 2 2 5" xfId="28606"/>
    <cellStyle name="Normal 3 2 7 2 3 2 2 6" xfId="28607"/>
    <cellStyle name="Normal 3 2 7 2 3 2 2 7" xfId="28608"/>
    <cellStyle name="Normal 3 2 7 2 3 2 2 8" xfId="28609"/>
    <cellStyle name="Normal 3 2 7 2 3 2 2 9" xfId="28610"/>
    <cellStyle name="Normal 3 2 7 2 3 2 3" xfId="28611"/>
    <cellStyle name="Normal 3 2 7 2 3 2 4" xfId="28612"/>
    <cellStyle name="Normal 3 2 7 2 3 2 5" xfId="28613"/>
    <cellStyle name="Normal 3 2 7 2 3 2 6" xfId="28614"/>
    <cellStyle name="Normal 3 2 7 2 3 2 7" xfId="28615"/>
    <cellStyle name="Normal 3 2 7 2 3 2 8" xfId="28616"/>
    <cellStyle name="Normal 3 2 7 2 3 2 9" xfId="28617"/>
    <cellStyle name="Normal 3 2 7 2 3 3" xfId="28618"/>
    <cellStyle name="Normal 3 2 7 2 3 3 10" xfId="28619"/>
    <cellStyle name="Normal 3 2 7 2 3 3 11" xfId="28620"/>
    <cellStyle name="Normal 3 2 7 2 3 3 12" xfId="28621"/>
    <cellStyle name="Normal 3 2 7 2 3 3 2" xfId="28622"/>
    <cellStyle name="Normal 3 2 7 2 3 3 3" xfId="28623"/>
    <cellStyle name="Normal 3 2 7 2 3 3 4" xfId="28624"/>
    <cellStyle name="Normal 3 2 7 2 3 3 5" xfId="28625"/>
    <cellStyle name="Normal 3 2 7 2 3 3 6" xfId="28626"/>
    <cellStyle name="Normal 3 2 7 2 3 3 7" xfId="28627"/>
    <cellStyle name="Normal 3 2 7 2 3 3 8" xfId="28628"/>
    <cellStyle name="Normal 3 2 7 2 3 3 9" xfId="28629"/>
    <cellStyle name="Normal 3 2 7 2 3 4" xfId="28630"/>
    <cellStyle name="Normal 3 2 7 2 3 5" xfId="28631"/>
    <cellStyle name="Normal 3 2 7 2 3 6" xfId="28632"/>
    <cellStyle name="Normal 3 2 7 2 3 7" xfId="28633"/>
    <cellStyle name="Normal 3 2 7 2 3 8" xfId="28634"/>
    <cellStyle name="Normal 3 2 7 2 3 9" xfId="28635"/>
    <cellStyle name="Normal 3 2 7 2 4" xfId="28636"/>
    <cellStyle name="Normal 3 2 7 2 4 10" xfId="28637"/>
    <cellStyle name="Normal 3 2 7 2 4 11" xfId="28638"/>
    <cellStyle name="Normal 3 2 7 2 4 12" xfId="28639"/>
    <cellStyle name="Normal 3 2 7 2 4 13" xfId="28640"/>
    <cellStyle name="Normal 3 2 7 2 4 2" xfId="28641"/>
    <cellStyle name="Normal 3 2 7 2 4 2 10" xfId="28642"/>
    <cellStyle name="Normal 3 2 7 2 4 2 11" xfId="28643"/>
    <cellStyle name="Normal 3 2 7 2 4 2 12" xfId="28644"/>
    <cellStyle name="Normal 3 2 7 2 4 2 2" xfId="28645"/>
    <cellStyle name="Normal 3 2 7 2 4 2 3" xfId="28646"/>
    <cellStyle name="Normal 3 2 7 2 4 2 4" xfId="28647"/>
    <cellStyle name="Normal 3 2 7 2 4 2 5" xfId="28648"/>
    <cellStyle name="Normal 3 2 7 2 4 2 6" xfId="28649"/>
    <cellStyle name="Normal 3 2 7 2 4 2 7" xfId="28650"/>
    <cellStyle name="Normal 3 2 7 2 4 2 8" xfId="28651"/>
    <cellStyle name="Normal 3 2 7 2 4 2 9" xfId="28652"/>
    <cellStyle name="Normal 3 2 7 2 4 3" xfId="28653"/>
    <cellStyle name="Normal 3 2 7 2 4 4" xfId="28654"/>
    <cellStyle name="Normal 3 2 7 2 4 5" xfId="28655"/>
    <cellStyle name="Normal 3 2 7 2 4 6" xfId="28656"/>
    <cellStyle name="Normal 3 2 7 2 4 7" xfId="28657"/>
    <cellStyle name="Normal 3 2 7 2 4 8" xfId="28658"/>
    <cellStyle name="Normal 3 2 7 2 4 9" xfId="28659"/>
    <cellStyle name="Normal 3 2 7 2 5" xfId="28660"/>
    <cellStyle name="Normal 3 2 7 2 5 10" xfId="28661"/>
    <cellStyle name="Normal 3 2 7 2 5 11" xfId="28662"/>
    <cellStyle name="Normal 3 2 7 2 5 12" xfId="28663"/>
    <cellStyle name="Normal 3 2 7 2 5 13" xfId="28664"/>
    <cellStyle name="Normal 3 2 7 2 5 2" xfId="28665"/>
    <cellStyle name="Normal 3 2 7 2 5 2 10" xfId="28666"/>
    <cellStyle name="Normal 3 2 7 2 5 2 11" xfId="28667"/>
    <cellStyle name="Normal 3 2 7 2 5 2 12" xfId="28668"/>
    <cellStyle name="Normal 3 2 7 2 5 2 2" xfId="28669"/>
    <cellStyle name="Normal 3 2 7 2 5 2 3" xfId="28670"/>
    <cellStyle name="Normal 3 2 7 2 5 2 4" xfId="28671"/>
    <cellStyle name="Normal 3 2 7 2 5 2 5" xfId="28672"/>
    <cellStyle name="Normal 3 2 7 2 5 2 6" xfId="28673"/>
    <cellStyle name="Normal 3 2 7 2 5 2 7" xfId="28674"/>
    <cellStyle name="Normal 3 2 7 2 5 2 8" xfId="28675"/>
    <cellStyle name="Normal 3 2 7 2 5 2 9" xfId="28676"/>
    <cellStyle name="Normal 3 2 7 2 5 3" xfId="28677"/>
    <cellStyle name="Normal 3 2 7 2 5 4" xfId="28678"/>
    <cellStyle name="Normal 3 2 7 2 5 5" xfId="28679"/>
    <cellStyle name="Normal 3 2 7 2 5 6" xfId="28680"/>
    <cellStyle name="Normal 3 2 7 2 5 7" xfId="28681"/>
    <cellStyle name="Normal 3 2 7 2 5 8" xfId="28682"/>
    <cellStyle name="Normal 3 2 7 2 5 9" xfId="28683"/>
    <cellStyle name="Normal 3 2 7 2 6" xfId="28684"/>
    <cellStyle name="Normal 3 2 7 2 6 10" xfId="28685"/>
    <cellStyle name="Normal 3 2 7 2 6 11" xfId="28686"/>
    <cellStyle name="Normal 3 2 7 2 6 12" xfId="28687"/>
    <cellStyle name="Normal 3 2 7 2 6 2" xfId="28688"/>
    <cellStyle name="Normal 3 2 7 2 6 3" xfId="28689"/>
    <cellStyle name="Normal 3 2 7 2 6 4" xfId="28690"/>
    <cellStyle name="Normal 3 2 7 2 6 5" xfId="28691"/>
    <cellStyle name="Normal 3 2 7 2 6 6" xfId="28692"/>
    <cellStyle name="Normal 3 2 7 2 6 7" xfId="28693"/>
    <cellStyle name="Normal 3 2 7 2 6 8" xfId="28694"/>
    <cellStyle name="Normal 3 2 7 2 6 9" xfId="28695"/>
    <cellStyle name="Normal 3 2 7 2 7" xfId="28696"/>
    <cellStyle name="Normal 3 2 7 2 8" xfId="28697"/>
    <cellStyle name="Normal 3 2 7 2 9" xfId="28698"/>
    <cellStyle name="Normal 3 2 7 20" xfId="28699"/>
    <cellStyle name="Normal 3 2 7 21" xfId="28700"/>
    <cellStyle name="Normal 3 2 7 22" xfId="28701"/>
    <cellStyle name="Normal 3 2 7 23" xfId="28702"/>
    <cellStyle name="Normal 3 2 7 24" xfId="28703"/>
    <cellStyle name="Normal 3 2 7 3" xfId="28704"/>
    <cellStyle name="Normal 3 2 7 3 10" xfId="28705"/>
    <cellStyle name="Normal 3 2 7 3 11" xfId="28706"/>
    <cellStyle name="Normal 3 2 7 3 12" xfId="28707"/>
    <cellStyle name="Normal 3 2 7 3 13" xfId="28708"/>
    <cellStyle name="Normal 3 2 7 3 14" xfId="28709"/>
    <cellStyle name="Normal 3 2 7 3 2" xfId="28710"/>
    <cellStyle name="Normal 3 2 7 3 2 10" xfId="28711"/>
    <cellStyle name="Normal 3 2 7 3 2 11" xfId="28712"/>
    <cellStyle name="Normal 3 2 7 3 2 12" xfId="28713"/>
    <cellStyle name="Normal 3 2 7 3 2 13" xfId="28714"/>
    <cellStyle name="Normal 3 2 7 3 2 2" xfId="28715"/>
    <cellStyle name="Normal 3 2 7 3 2 2 10" xfId="28716"/>
    <cellStyle name="Normal 3 2 7 3 2 2 11" xfId="28717"/>
    <cellStyle name="Normal 3 2 7 3 2 2 12" xfId="28718"/>
    <cellStyle name="Normal 3 2 7 3 2 2 2" xfId="28719"/>
    <cellStyle name="Normal 3 2 7 3 2 2 3" xfId="28720"/>
    <cellStyle name="Normal 3 2 7 3 2 2 4" xfId="28721"/>
    <cellStyle name="Normal 3 2 7 3 2 2 5" xfId="28722"/>
    <cellStyle name="Normal 3 2 7 3 2 2 6" xfId="28723"/>
    <cellStyle name="Normal 3 2 7 3 2 2 7" xfId="28724"/>
    <cellStyle name="Normal 3 2 7 3 2 2 8" xfId="28725"/>
    <cellStyle name="Normal 3 2 7 3 2 2 9" xfId="28726"/>
    <cellStyle name="Normal 3 2 7 3 2 3" xfId="28727"/>
    <cellStyle name="Normal 3 2 7 3 2 4" xfId="28728"/>
    <cellStyle name="Normal 3 2 7 3 2 5" xfId="28729"/>
    <cellStyle name="Normal 3 2 7 3 2 6" xfId="28730"/>
    <cellStyle name="Normal 3 2 7 3 2 7" xfId="28731"/>
    <cellStyle name="Normal 3 2 7 3 2 8" xfId="28732"/>
    <cellStyle name="Normal 3 2 7 3 2 9" xfId="28733"/>
    <cellStyle name="Normal 3 2 7 3 3" xfId="28734"/>
    <cellStyle name="Normal 3 2 7 3 3 10" xfId="28735"/>
    <cellStyle name="Normal 3 2 7 3 3 11" xfId="28736"/>
    <cellStyle name="Normal 3 2 7 3 3 12" xfId="28737"/>
    <cellStyle name="Normal 3 2 7 3 3 2" xfId="28738"/>
    <cellStyle name="Normal 3 2 7 3 3 3" xfId="28739"/>
    <cellStyle name="Normal 3 2 7 3 3 4" xfId="28740"/>
    <cellStyle name="Normal 3 2 7 3 3 5" xfId="28741"/>
    <cellStyle name="Normal 3 2 7 3 3 6" xfId="28742"/>
    <cellStyle name="Normal 3 2 7 3 3 7" xfId="28743"/>
    <cellStyle name="Normal 3 2 7 3 3 8" xfId="28744"/>
    <cellStyle name="Normal 3 2 7 3 3 9" xfId="28745"/>
    <cellStyle name="Normal 3 2 7 3 4" xfId="28746"/>
    <cellStyle name="Normal 3 2 7 3 5" xfId="28747"/>
    <cellStyle name="Normal 3 2 7 3 6" xfId="28748"/>
    <cellStyle name="Normal 3 2 7 3 7" xfId="28749"/>
    <cellStyle name="Normal 3 2 7 3 8" xfId="28750"/>
    <cellStyle name="Normal 3 2 7 3 9" xfId="28751"/>
    <cellStyle name="Normal 3 2 7 4" xfId="28752"/>
    <cellStyle name="Normal 3 2 7 4 10" xfId="28753"/>
    <cellStyle name="Normal 3 2 7 4 11" xfId="28754"/>
    <cellStyle name="Normal 3 2 7 4 12" xfId="28755"/>
    <cellStyle name="Normal 3 2 7 4 13" xfId="28756"/>
    <cellStyle name="Normal 3 2 7 4 14" xfId="28757"/>
    <cellStyle name="Normal 3 2 7 4 2" xfId="28758"/>
    <cellStyle name="Normal 3 2 7 4 2 10" xfId="28759"/>
    <cellStyle name="Normal 3 2 7 4 2 11" xfId="28760"/>
    <cellStyle name="Normal 3 2 7 4 2 12" xfId="28761"/>
    <cellStyle name="Normal 3 2 7 4 2 13" xfId="28762"/>
    <cellStyle name="Normal 3 2 7 4 2 2" xfId="28763"/>
    <cellStyle name="Normal 3 2 7 4 2 2 10" xfId="28764"/>
    <cellStyle name="Normal 3 2 7 4 2 2 11" xfId="28765"/>
    <cellStyle name="Normal 3 2 7 4 2 2 12" xfId="28766"/>
    <cellStyle name="Normal 3 2 7 4 2 2 2" xfId="28767"/>
    <cellStyle name="Normal 3 2 7 4 2 2 3" xfId="28768"/>
    <cellStyle name="Normal 3 2 7 4 2 2 4" xfId="28769"/>
    <cellStyle name="Normal 3 2 7 4 2 2 5" xfId="28770"/>
    <cellStyle name="Normal 3 2 7 4 2 2 6" xfId="28771"/>
    <cellStyle name="Normal 3 2 7 4 2 2 7" xfId="28772"/>
    <cellStyle name="Normal 3 2 7 4 2 2 8" xfId="28773"/>
    <cellStyle name="Normal 3 2 7 4 2 2 9" xfId="28774"/>
    <cellStyle name="Normal 3 2 7 4 2 3" xfId="28775"/>
    <cellStyle name="Normal 3 2 7 4 2 4" xfId="28776"/>
    <cellStyle name="Normal 3 2 7 4 2 5" xfId="28777"/>
    <cellStyle name="Normal 3 2 7 4 2 6" xfId="28778"/>
    <cellStyle name="Normal 3 2 7 4 2 7" xfId="28779"/>
    <cellStyle name="Normal 3 2 7 4 2 8" xfId="28780"/>
    <cellStyle name="Normal 3 2 7 4 2 9" xfId="28781"/>
    <cellStyle name="Normal 3 2 7 4 3" xfId="28782"/>
    <cellStyle name="Normal 3 2 7 4 3 10" xfId="28783"/>
    <cellStyle name="Normal 3 2 7 4 3 11" xfId="28784"/>
    <cellStyle name="Normal 3 2 7 4 3 12" xfId="28785"/>
    <cellStyle name="Normal 3 2 7 4 3 2" xfId="28786"/>
    <cellStyle name="Normal 3 2 7 4 3 3" xfId="28787"/>
    <cellStyle name="Normal 3 2 7 4 3 4" xfId="28788"/>
    <cellStyle name="Normal 3 2 7 4 3 5" xfId="28789"/>
    <cellStyle name="Normal 3 2 7 4 3 6" xfId="28790"/>
    <cellStyle name="Normal 3 2 7 4 3 7" xfId="28791"/>
    <cellStyle name="Normal 3 2 7 4 3 8" xfId="28792"/>
    <cellStyle name="Normal 3 2 7 4 3 9" xfId="28793"/>
    <cellStyle name="Normal 3 2 7 4 4" xfId="28794"/>
    <cellStyle name="Normal 3 2 7 4 5" xfId="28795"/>
    <cellStyle name="Normal 3 2 7 4 6" xfId="28796"/>
    <cellStyle name="Normal 3 2 7 4 7" xfId="28797"/>
    <cellStyle name="Normal 3 2 7 4 8" xfId="28798"/>
    <cellStyle name="Normal 3 2 7 4 9" xfId="28799"/>
    <cellStyle name="Normal 3 2 7 5" xfId="28800"/>
    <cellStyle name="Normal 3 2 7 5 10" xfId="28801"/>
    <cellStyle name="Normal 3 2 7 5 11" xfId="28802"/>
    <cellStyle name="Normal 3 2 7 5 12" xfId="28803"/>
    <cellStyle name="Normal 3 2 7 5 13" xfId="28804"/>
    <cellStyle name="Normal 3 2 7 5 14" xfId="28805"/>
    <cellStyle name="Normal 3 2 7 5 2" xfId="28806"/>
    <cellStyle name="Normal 3 2 7 5 2 10" xfId="28807"/>
    <cellStyle name="Normal 3 2 7 5 2 11" xfId="28808"/>
    <cellStyle name="Normal 3 2 7 5 2 12" xfId="28809"/>
    <cellStyle name="Normal 3 2 7 5 2 13" xfId="28810"/>
    <cellStyle name="Normal 3 2 7 5 2 2" xfId="28811"/>
    <cellStyle name="Normal 3 2 7 5 2 2 10" xfId="28812"/>
    <cellStyle name="Normal 3 2 7 5 2 2 11" xfId="28813"/>
    <cellStyle name="Normal 3 2 7 5 2 2 12" xfId="28814"/>
    <cellStyle name="Normal 3 2 7 5 2 2 2" xfId="28815"/>
    <cellStyle name="Normal 3 2 7 5 2 2 3" xfId="28816"/>
    <cellStyle name="Normal 3 2 7 5 2 2 4" xfId="28817"/>
    <cellStyle name="Normal 3 2 7 5 2 2 5" xfId="28818"/>
    <cellStyle name="Normal 3 2 7 5 2 2 6" xfId="28819"/>
    <cellStyle name="Normal 3 2 7 5 2 2 7" xfId="28820"/>
    <cellStyle name="Normal 3 2 7 5 2 2 8" xfId="28821"/>
    <cellStyle name="Normal 3 2 7 5 2 2 9" xfId="28822"/>
    <cellStyle name="Normal 3 2 7 5 2 3" xfId="28823"/>
    <cellStyle name="Normal 3 2 7 5 2 4" xfId="28824"/>
    <cellStyle name="Normal 3 2 7 5 2 5" xfId="28825"/>
    <cellStyle name="Normal 3 2 7 5 2 6" xfId="28826"/>
    <cellStyle name="Normal 3 2 7 5 2 7" xfId="28827"/>
    <cellStyle name="Normal 3 2 7 5 2 8" xfId="28828"/>
    <cellStyle name="Normal 3 2 7 5 2 9" xfId="28829"/>
    <cellStyle name="Normal 3 2 7 5 3" xfId="28830"/>
    <cellStyle name="Normal 3 2 7 5 3 10" xfId="28831"/>
    <cellStyle name="Normal 3 2 7 5 3 11" xfId="28832"/>
    <cellStyle name="Normal 3 2 7 5 3 12" xfId="28833"/>
    <cellStyle name="Normal 3 2 7 5 3 2" xfId="28834"/>
    <cellStyle name="Normal 3 2 7 5 3 3" xfId="28835"/>
    <cellStyle name="Normal 3 2 7 5 3 4" xfId="28836"/>
    <cellStyle name="Normal 3 2 7 5 3 5" xfId="28837"/>
    <cellStyle name="Normal 3 2 7 5 3 6" xfId="28838"/>
    <cellStyle name="Normal 3 2 7 5 3 7" xfId="28839"/>
    <cellStyle name="Normal 3 2 7 5 3 8" xfId="28840"/>
    <cellStyle name="Normal 3 2 7 5 3 9" xfId="28841"/>
    <cellStyle name="Normal 3 2 7 5 4" xfId="28842"/>
    <cellStyle name="Normal 3 2 7 5 5" xfId="28843"/>
    <cellStyle name="Normal 3 2 7 5 6" xfId="28844"/>
    <cellStyle name="Normal 3 2 7 5 7" xfId="28845"/>
    <cellStyle name="Normal 3 2 7 5 8" xfId="28846"/>
    <cellStyle name="Normal 3 2 7 5 9" xfId="28847"/>
    <cellStyle name="Normal 3 2 7 6" xfId="28848"/>
    <cellStyle name="Normal 3 2 7 6 10" xfId="28849"/>
    <cellStyle name="Normal 3 2 7 6 11" xfId="28850"/>
    <cellStyle name="Normal 3 2 7 6 12" xfId="28851"/>
    <cellStyle name="Normal 3 2 7 6 13" xfId="28852"/>
    <cellStyle name="Normal 3 2 7 6 14" xfId="28853"/>
    <cellStyle name="Normal 3 2 7 6 2" xfId="28854"/>
    <cellStyle name="Normal 3 2 7 6 2 10" xfId="28855"/>
    <cellStyle name="Normal 3 2 7 6 2 11" xfId="28856"/>
    <cellStyle name="Normal 3 2 7 6 2 12" xfId="28857"/>
    <cellStyle name="Normal 3 2 7 6 2 13" xfId="28858"/>
    <cellStyle name="Normal 3 2 7 6 2 2" xfId="28859"/>
    <cellStyle name="Normal 3 2 7 6 2 2 10" xfId="28860"/>
    <cellStyle name="Normal 3 2 7 6 2 2 11" xfId="28861"/>
    <cellStyle name="Normal 3 2 7 6 2 2 12" xfId="28862"/>
    <cellStyle name="Normal 3 2 7 6 2 2 2" xfId="28863"/>
    <cellStyle name="Normal 3 2 7 6 2 2 3" xfId="28864"/>
    <cellStyle name="Normal 3 2 7 6 2 2 4" xfId="28865"/>
    <cellStyle name="Normal 3 2 7 6 2 2 5" xfId="28866"/>
    <cellStyle name="Normal 3 2 7 6 2 2 6" xfId="28867"/>
    <cellStyle name="Normal 3 2 7 6 2 2 7" xfId="28868"/>
    <cellStyle name="Normal 3 2 7 6 2 2 8" xfId="28869"/>
    <cellStyle name="Normal 3 2 7 6 2 2 9" xfId="28870"/>
    <cellStyle name="Normal 3 2 7 6 2 3" xfId="28871"/>
    <cellStyle name="Normal 3 2 7 6 2 4" xfId="28872"/>
    <cellStyle name="Normal 3 2 7 6 2 5" xfId="28873"/>
    <cellStyle name="Normal 3 2 7 6 2 6" xfId="28874"/>
    <cellStyle name="Normal 3 2 7 6 2 7" xfId="28875"/>
    <cellStyle name="Normal 3 2 7 6 2 8" xfId="28876"/>
    <cellStyle name="Normal 3 2 7 6 2 9" xfId="28877"/>
    <cellStyle name="Normal 3 2 7 6 3" xfId="28878"/>
    <cellStyle name="Normal 3 2 7 6 3 10" xfId="28879"/>
    <cellStyle name="Normal 3 2 7 6 3 11" xfId="28880"/>
    <cellStyle name="Normal 3 2 7 6 3 12" xfId="28881"/>
    <cellStyle name="Normal 3 2 7 6 3 2" xfId="28882"/>
    <cellStyle name="Normal 3 2 7 6 3 3" xfId="28883"/>
    <cellStyle name="Normal 3 2 7 6 3 4" xfId="28884"/>
    <cellStyle name="Normal 3 2 7 6 3 5" xfId="28885"/>
    <cellStyle name="Normal 3 2 7 6 3 6" xfId="28886"/>
    <cellStyle name="Normal 3 2 7 6 3 7" xfId="28887"/>
    <cellStyle name="Normal 3 2 7 6 3 8" xfId="28888"/>
    <cellStyle name="Normal 3 2 7 6 3 9" xfId="28889"/>
    <cellStyle name="Normal 3 2 7 6 4" xfId="28890"/>
    <cellStyle name="Normal 3 2 7 6 5" xfId="28891"/>
    <cellStyle name="Normal 3 2 7 6 6" xfId="28892"/>
    <cellStyle name="Normal 3 2 7 6 7" xfId="28893"/>
    <cellStyle name="Normal 3 2 7 6 8" xfId="28894"/>
    <cellStyle name="Normal 3 2 7 6 9" xfId="28895"/>
    <cellStyle name="Normal 3 2 7 7" xfId="28896"/>
    <cellStyle name="Normal 3 2 7 7 10" xfId="28897"/>
    <cellStyle name="Normal 3 2 7 7 11" xfId="28898"/>
    <cellStyle name="Normal 3 2 7 7 12" xfId="28899"/>
    <cellStyle name="Normal 3 2 7 7 13" xfId="28900"/>
    <cellStyle name="Normal 3 2 7 7 14" xfId="28901"/>
    <cellStyle name="Normal 3 2 7 7 2" xfId="28902"/>
    <cellStyle name="Normal 3 2 7 7 2 10" xfId="28903"/>
    <cellStyle name="Normal 3 2 7 7 2 11" xfId="28904"/>
    <cellStyle name="Normal 3 2 7 7 2 12" xfId="28905"/>
    <cellStyle name="Normal 3 2 7 7 2 13" xfId="28906"/>
    <cellStyle name="Normal 3 2 7 7 2 2" xfId="28907"/>
    <cellStyle name="Normal 3 2 7 7 2 2 10" xfId="28908"/>
    <cellStyle name="Normal 3 2 7 7 2 2 11" xfId="28909"/>
    <cellStyle name="Normal 3 2 7 7 2 2 12" xfId="28910"/>
    <cellStyle name="Normal 3 2 7 7 2 2 2" xfId="28911"/>
    <cellStyle name="Normal 3 2 7 7 2 2 3" xfId="28912"/>
    <cellStyle name="Normal 3 2 7 7 2 2 4" xfId="28913"/>
    <cellStyle name="Normal 3 2 7 7 2 2 5" xfId="28914"/>
    <cellStyle name="Normal 3 2 7 7 2 2 6" xfId="28915"/>
    <cellStyle name="Normal 3 2 7 7 2 2 7" xfId="28916"/>
    <cellStyle name="Normal 3 2 7 7 2 2 8" xfId="28917"/>
    <cellStyle name="Normal 3 2 7 7 2 2 9" xfId="28918"/>
    <cellStyle name="Normal 3 2 7 7 2 3" xfId="28919"/>
    <cellStyle name="Normal 3 2 7 7 2 4" xfId="28920"/>
    <cellStyle name="Normal 3 2 7 7 2 5" xfId="28921"/>
    <cellStyle name="Normal 3 2 7 7 2 6" xfId="28922"/>
    <cellStyle name="Normal 3 2 7 7 2 7" xfId="28923"/>
    <cellStyle name="Normal 3 2 7 7 2 8" xfId="28924"/>
    <cellStyle name="Normal 3 2 7 7 2 9" xfId="28925"/>
    <cellStyle name="Normal 3 2 7 7 3" xfId="28926"/>
    <cellStyle name="Normal 3 2 7 7 3 10" xfId="28927"/>
    <cellStyle name="Normal 3 2 7 7 3 11" xfId="28928"/>
    <cellStyle name="Normal 3 2 7 7 3 12" xfId="28929"/>
    <cellStyle name="Normal 3 2 7 7 3 2" xfId="28930"/>
    <cellStyle name="Normal 3 2 7 7 3 3" xfId="28931"/>
    <cellStyle name="Normal 3 2 7 7 3 4" xfId="28932"/>
    <cellStyle name="Normal 3 2 7 7 3 5" xfId="28933"/>
    <cellStyle name="Normal 3 2 7 7 3 6" xfId="28934"/>
    <cellStyle name="Normal 3 2 7 7 3 7" xfId="28935"/>
    <cellStyle name="Normal 3 2 7 7 3 8" xfId="28936"/>
    <cellStyle name="Normal 3 2 7 7 3 9" xfId="28937"/>
    <cellStyle name="Normal 3 2 7 7 4" xfId="28938"/>
    <cellStyle name="Normal 3 2 7 7 5" xfId="28939"/>
    <cellStyle name="Normal 3 2 7 7 6" xfId="28940"/>
    <cellStyle name="Normal 3 2 7 7 7" xfId="28941"/>
    <cellStyle name="Normal 3 2 7 7 8" xfId="28942"/>
    <cellStyle name="Normal 3 2 7 7 9" xfId="28943"/>
    <cellStyle name="Normal 3 2 7 8" xfId="28944"/>
    <cellStyle name="Normal 3 2 7 8 10" xfId="28945"/>
    <cellStyle name="Normal 3 2 7 8 11" xfId="28946"/>
    <cellStyle name="Normal 3 2 7 8 12" xfId="28947"/>
    <cellStyle name="Normal 3 2 7 8 13" xfId="28948"/>
    <cellStyle name="Normal 3 2 7 8 14" xfId="28949"/>
    <cellStyle name="Normal 3 2 7 8 2" xfId="28950"/>
    <cellStyle name="Normal 3 2 7 8 2 10" xfId="28951"/>
    <cellStyle name="Normal 3 2 7 8 2 11" xfId="28952"/>
    <cellStyle name="Normal 3 2 7 8 2 12" xfId="28953"/>
    <cellStyle name="Normal 3 2 7 8 2 13" xfId="28954"/>
    <cellStyle name="Normal 3 2 7 8 2 2" xfId="28955"/>
    <cellStyle name="Normal 3 2 7 8 2 2 10" xfId="28956"/>
    <cellStyle name="Normal 3 2 7 8 2 2 11" xfId="28957"/>
    <cellStyle name="Normal 3 2 7 8 2 2 12" xfId="28958"/>
    <cellStyle name="Normal 3 2 7 8 2 2 2" xfId="28959"/>
    <cellStyle name="Normal 3 2 7 8 2 2 3" xfId="28960"/>
    <cellStyle name="Normal 3 2 7 8 2 2 4" xfId="28961"/>
    <cellStyle name="Normal 3 2 7 8 2 2 5" xfId="28962"/>
    <cellStyle name="Normal 3 2 7 8 2 2 6" xfId="28963"/>
    <cellStyle name="Normal 3 2 7 8 2 2 7" xfId="28964"/>
    <cellStyle name="Normal 3 2 7 8 2 2 8" xfId="28965"/>
    <cellStyle name="Normal 3 2 7 8 2 2 9" xfId="28966"/>
    <cellStyle name="Normal 3 2 7 8 2 3" xfId="28967"/>
    <cellStyle name="Normal 3 2 7 8 2 4" xfId="28968"/>
    <cellStyle name="Normal 3 2 7 8 2 5" xfId="28969"/>
    <cellStyle name="Normal 3 2 7 8 2 6" xfId="28970"/>
    <cellStyle name="Normal 3 2 7 8 2 7" xfId="28971"/>
    <cellStyle name="Normal 3 2 7 8 2 8" xfId="28972"/>
    <cellStyle name="Normal 3 2 7 8 2 9" xfId="28973"/>
    <cellStyle name="Normal 3 2 7 8 3" xfId="28974"/>
    <cellStyle name="Normal 3 2 7 8 3 10" xfId="28975"/>
    <cellStyle name="Normal 3 2 7 8 3 11" xfId="28976"/>
    <cellStyle name="Normal 3 2 7 8 3 12" xfId="28977"/>
    <cellStyle name="Normal 3 2 7 8 3 2" xfId="28978"/>
    <cellStyle name="Normal 3 2 7 8 3 3" xfId="28979"/>
    <cellStyle name="Normal 3 2 7 8 3 4" xfId="28980"/>
    <cellStyle name="Normal 3 2 7 8 3 5" xfId="28981"/>
    <cellStyle name="Normal 3 2 7 8 3 6" xfId="28982"/>
    <cellStyle name="Normal 3 2 7 8 3 7" xfId="28983"/>
    <cellStyle name="Normal 3 2 7 8 3 8" xfId="28984"/>
    <cellStyle name="Normal 3 2 7 8 3 9" xfId="28985"/>
    <cellStyle name="Normal 3 2 7 8 4" xfId="28986"/>
    <cellStyle name="Normal 3 2 7 8 5" xfId="28987"/>
    <cellStyle name="Normal 3 2 7 8 6" xfId="28988"/>
    <cellStyle name="Normal 3 2 7 8 7" xfId="28989"/>
    <cellStyle name="Normal 3 2 7 8 8" xfId="28990"/>
    <cellStyle name="Normal 3 2 7 8 9" xfId="28991"/>
    <cellStyle name="Normal 3 2 7 9" xfId="28992"/>
    <cellStyle name="Normal 3 2 7 9 10" xfId="28993"/>
    <cellStyle name="Normal 3 2 7 9 11" xfId="28994"/>
    <cellStyle name="Normal 3 2 7 9 12" xfId="28995"/>
    <cellStyle name="Normal 3 2 7 9 13" xfId="28996"/>
    <cellStyle name="Normal 3 2 7 9 14" xfId="28997"/>
    <cellStyle name="Normal 3 2 7 9 2" xfId="28998"/>
    <cellStyle name="Normal 3 2 7 9 2 10" xfId="28999"/>
    <cellStyle name="Normal 3 2 7 9 2 11" xfId="29000"/>
    <cellStyle name="Normal 3 2 7 9 2 12" xfId="29001"/>
    <cellStyle name="Normal 3 2 7 9 2 13" xfId="29002"/>
    <cellStyle name="Normal 3 2 7 9 2 2" xfId="29003"/>
    <cellStyle name="Normal 3 2 7 9 2 2 10" xfId="29004"/>
    <cellStyle name="Normal 3 2 7 9 2 2 11" xfId="29005"/>
    <cellStyle name="Normal 3 2 7 9 2 2 12" xfId="29006"/>
    <cellStyle name="Normal 3 2 7 9 2 2 2" xfId="29007"/>
    <cellStyle name="Normal 3 2 7 9 2 2 3" xfId="29008"/>
    <cellStyle name="Normal 3 2 7 9 2 2 4" xfId="29009"/>
    <cellStyle name="Normal 3 2 7 9 2 2 5" xfId="29010"/>
    <cellStyle name="Normal 3 2 7 9 2 2 6" xfId="29011"/>
    <cellStyle name="Normal 3 2 7 9 2 2 7" xfId="29012"/>
    <cellStyle name="Normal 3 2 7 9 2 2 8" xfId="29013"/>
    <cellStyle name="Normal 3 2 7 9 2 2 9" xfId="29014"/>
    <cellStyle name="Normal 3 2 7 9 2 3" xfId="29015"/>
    <cellStyle name="Normal 3 2 7 9 2 4" xfId="29016"/>
    <cellStyle name="Normal 3 2 7 9 2 5" xfId="29017"/>
    <cellStyle name="Normal 3 2 7 9 2 6" xfId="29018"/>
    <cellStyle name="Normal 3 2 7 9 2 7" xfId="29019"/>
    <cellStyle name="Normal 3 2 7 9 2 8" xfId="29020"/>
    <cellStyle name="Normal 3 2 7 9 2 9" xfId="29021"/>
    <cellStyle name="Normal 3 2 7 9 3" xfId="29022"/>
    <cellStyle name="Normal 3 2 7 9 3 10" xfId="29023"/>
    <cellStyle name="Normal 3 2 7 9 3 11" xfId="29024"/>
    <cellStyle name="Normal 3 2 7 9 3 12" xfId="29025"/>
    <cellStyle name="Normal 3 2 7 9 3 2" xfId="29026"/>
    <cellStyle name="Normal 3 2 7 9 3 3" xfId="29027"/>
    <cellStyle name="Normal 3 2 7 9 3 4" xfId="29028"/>
    <cellStyle name="Normal 3 2 7 9 3 5" xfId="29029"/>
    <cellStyle name="Normal 3 2 7 9 3 6" xfId="29030"/>
    <cellStyle name="Normal 3 2 7 9 3 7" xfId="29031"/>
    <cellStyle name="Normal 3 2 7 9 3 8" xfId="29032"/>
    <cellStyle name="Normal 3 2 7 9 3 9" xfId="29033"/>
    <cellStyle name="Normal 3 2 7 9 4" xfId="29034"/>
    <cellStyle name="Normal 3 2 7 9 5" xfId="29035"/>
    <cellStyle name="Normal 3 2 7 9 6" xfId="29036"/>
    <cellStyle name="Normal 3 2 7 9 7" xfId="29037"/>
    <cellStyle name="Normal 3 2 7 9 8" xfId="29038"/>
    <cellStyle name="Normal 3 2 7 9 9" xfId="29039"/>
    <cellStyle name="Normal 3 2 8" xfId="29040"/>
    <cellStyle name="Normal 3 2 8 10" xfId="29041"/>
    <cellStyle name="Normal 3 2 8 10 10" xfId="29042"/>
    <cellStyle name="Normal 3 2 8 10 11" xfId="29043"/>
    <cellStyle name="Normal 3 2 8 10 12" xfId="29044"/>
    <cellStyle name="Normal 3 2 8 10 13" xfId="29045"/>
    <cellStyle name="Normal 3 2 8 10 2" xfId="29046"/>
    <cellStyle name="Normal 3 2 8 10 2 10" xfId="29047"/>
    <cellStyle name="Normal 3 2 8 10 2 11" xfId="29048"/>
    <cellStyle name="Normal 3 2 8 10 2 12" xfId="29049"/>
    <cellStyle name="Normal 3 2 8 10 2 2" xfId="29050"/>
    <cellStyle name="Normal 3 2 8 10 2 3" xfId="29051"/>
    <cellStyle name="Normal 3 2 8 10 2 4" xfId="29052"/>
    <cellStyle name="Normal 3 2 8 10 2 5" xfId="29053"/>
    <cellStyle name="Normal 3 2 8 10 2 6" xfId="29054"/>
    <cellStyle name="Normal 3 2 8 10 2 7" xfId="29055"/>
    <cellStyle name="Normal 3 2 8 10 2 8" xfId="29056"/>
    <cellStyle name="Normal 3 2 8 10 2 9" xfId="29057"/>
    <cellStyle name="Normal 3 2 8 10 3" xfId="29058"/>
    <cellStyle name="Normal 3 2 8 10 4" xfId="29059"/>
    <cellStyle name="Normal 3 2 8 10 5" xfId="29060"/>
    <cellStyle name="Normal 3 2 8 10 6" xfId="29061"/>
    <cellStyle name="Normal 3 2 8 10 7" xfId="29062"/>
    <cellStyle name="Normal 3 2 8 10 8" xfId="29063"/>
    <cellStyle name="Normal 3 2 8 10 9" xfId="29064"/>
    <cellStyle name="Normal 3 2 8 11" xfId="29065"/>
    <cellStyle name="Normal 3 2 8 11 10" xfId="29066"/>
    <cellStyle name="Normal 3 2 8 11 11" xfId="29067"/>
    <cellStyle name="Normal 3 2 8 11 12" xfId="29068"/>
    <cellStyle name="Normal 3 2 8 11 2" xfId="29069"/>
    <cellStyle name="Normal 3 2 8 11 3" xfId="29070"/>
    <cellStyle name="Normal 3 2 8 11 4" xfId="29071"/>
    <cellStyle name="Normal 3 2 8 11 5" xfId="29072"/>
    <cellStyle name="Normal 3 2 8 11 6" xfId="29073"/>
    <cellStyle name="Normal 3 2 8 11 7" xfId="29074"/>
    <cellStyle name="Normal 3 2 8 11 8" xfId="29075"/>
    <cellStyle name="Normal 3 2 8 11 9" xfId="29076"/>
    <cellStyle name="Normal 3 2 8 12" xfId="29077"/>
    <cellStyle name="Normal 3 2 8 13" xfId="29078"/>
    <cellStyle name="Normal 3 2 8 14" xfId="29079"/>
    <cellStyle name="Normal 3 2 8 15" xfId="29080"/>
    <cellStyle name="Normal 3 2 8 16" xfId="29081"/>
    <cellStyle name="Normal 3 2 8 17" xfId="29082"/>
    <cellStyle name="Normal 3 2 8 18" xfId="29083"/>
    <cellStyle name="Normal 3 2 8 19" xfId="29084"/>
    <cellStyle name="Normal 3 2 8 2" xfId="29085"/>
    <cellStyle name="Normal 3 2 8 2 10" xfId="29086"/>
    <cellStyle name="Normal 3 2 8 2 11" xfId="29087"/>
    <cellStyle name="Normal 3 2 8 2 12" xfId="29088"/>
    <cellStyle name="Normal 3 2 8 2 13" xfId="29089"/>
    <cellStyle name="Normal 3 2 8 2 14" xfId="29090"/>
    <cellStyle name="Normal 3 2 8 2 15" xfId="29091"/>
    <cellStyle name="Normal 3 2 8 2 16" xfId="29092"/>
    <cellStyle name="Normal 3 2 8 2 17" xfId="29093"/>
    <cellStyle name="Normal 3 2 8 2 2" xfId="29094"/>
    <cellStyle name="Normal 3 2 8 2 2 10" xfId="29095"/>
    <cellStyle name="Normal 3 2 8 2 2 11" xfId="29096"/>
    <cellStyle name="Normal 3 2 8 2 2 12" xfId="29097"/>
    <cellStyle name="Normal 3 2 8 2 2 13" xfId="29098"/>
    <cellStyle name="Normal 3 2 8 2 2 14" xfId="29099"/>
    <cellStyle name="Normal 3 2 8 2 2 2" xfId="29100"/>
    <cellStyle name="Normal 3 2 8 2 2 2 10" xfId="29101"/>
    <cellStyle name="Normal 3 2 8 2 2 2 11" xfId="29102"/>
    <cellStyle name="Normal 3 2 8 2 2 2 12" xfId="29103"/>
    <cellStyle name="Normal 3 2 8 2 2 2 13" xfId="29104"/>
    <cellStyle name="Normal 3 2 8 2 2 2 2" xfId="29105"/>
    <cellStyle name="Normal 3 2 8 2 2 2 2 10" xfId="29106"/>
    <cellStyle name="Normal 3 2 8 2 2 2 2 11" xfId="29107"/>
    <cellStyle name="Normal 3 2 8 2 2 2 2 12" xfId="29108"/>
    <cellStyle name="Normal 3 2 8 2 2 2 2 2" xfId="29109"/>
    <cellStyle name="Normal 3 2 8 2 2 2 2 3" xfId="29110"/>
    <cellStyle name="Normal 3 2 8 2 2 2 2 4" xfId="29111"/>
    <cellStyle name="Normal 3 2 8 2 2 2 2 5" xfId="29112"/>
    <cellStyle name="Normal 3 2 8 2 2 2 2 6" xfId="29113"/>
    <cellStyle name="Normal 3 2 8 2 2 2 2 7" xfId="29114"/>
    <cellStyle name="Normal 3 2 8 2 2 2 2 8" xfId="29115"/>
    <cellStyle name="Normal 3 2 8 2 2 2 2 9" xfId="29116"/>
    <cellStyle name="Normal 3 2 8 2 2 2 3" xfId="29117"/>
    <cellStyle name="Normal 3 2 8 2 2 2 4" xfId="29118"/>
    <cellStyle name="Normal 3 2 8 2 2 2 5" xfId="29119"/>
    <cellStyle name="Normal 3 2 8 2 2 2 6" xfId="29120"/>
    <cellStyle name="Normal 3 2 8 2 2 2 7" xfId="29121"/>
    <cellStyle name="Normal 3 2 8 2 2 2 8" xfId="29122"/>
    <cellStyle name="Normal 3 2 8 2 2 2 9" xfId="29123"/>
    <cellStyle name="Normal 3 2 8 2 2 3" xfId="29124"/>
    <cellStyle name="Normal 3 2 8 2 2 3 10" xfId="29125"/>
    <cellStyle name="Normal 3 2 8 2 2 3 11" xfId="29126"/>
    <cellStyle name="Normal 3 2 8 2 2 3 12" xfId="29127"/>
    <cellStyle name="Normal 3 2 8 2 2 3 2" xfId="29128"/>
    <cellStyle name="Normal 3 2 8 2 2 3 3" xfId="29129"/>
    <cellStyle name="Normal 3 2 8 2 2 3 4" xfId="29130"/>
    <cellStyle name="Normal 3 2 8 2 2 3 5" xfId="29131"/>
    <cellStyle name="Normal 3 2 8 2 2 3 6" xfId="29132"/>
    <cellStyle name="Normal 3 2 8 2 2 3 7" xfId="29133"/>
    <cellStyle name="Normal 3 2 8 2 2 3 8" xfId="29134"/>
    <cellStyle name="Normal 3 2 8 2 2 3 9" xfId="29135"/>
    <cellStyle name="Normal 3 2 8 2 2 4" xfId="29136"/>
    <cellStyle name="Normal 3 2 8 2 2 5" xfId="29137"/>
    <cellStyle name="Normal 3 2 8 2 2 6" xfId="29138"/>
    <cellStyle name="Normal 3 2 8 2 2 7" xfId="29139"/>
    <cellStyle name="Normal 3 2 8 2 2 8" xfId="29140"/>
    <cellStyle name="Normal 3 2 8 2 2 9" xfId="29141"/>
    <cellStyle name="Normal 3 2 8 2 3" xfId="29142"/>
    <cellStyle name="Normal 3 2 8 2 3 10" xfId="29143"/>
    <cellStyle name="Normal 3 2 8 2 3 11" xfId="29144"/>
    <cellStyle name="Normal 3 2 8 2 3 12" xfId="29145"/>
    <cellStyle name="Normal 3 2 8 2 3 13" xfId="29146"/>
    <cellStyle name="Normal 3 2 8 2 3 14" xfId="29147"/>
    <cellStyle name="Normal 3 2 8 2 3 2" xfId="29148"/>
    <cellStyle name="Normal 3 2 8 2 3 2 10" xfId="29149"/>
    <cellStyle name="Normal 3 2 8 2 3 2 11" xfId="29150"/>
    <cellStyle name="Normal 3 2 8 2 3 2 12" xfId="29151"/>
    <cellStyle name="Normal 3 2 8 2 3 2 13" xfId="29152"/>
    <cellStyle name="Normal 3 2 8 2 3 2 2" xfId="29153"/>
    <cellStyle name="Normal 3 2 8 2 3 2 2 10" xfId="29154"/>
    <cellStyle name="Normal 3 2 8 2 3 2 2 11" xfId="29155"/>
    <cellStyle name="Normal 3 2 8 2 3 2 2 12" xfId="29156"/>
    <cellStyle name="Normal 3 2 8 2 3 2 2 2" xfId="29157"/>
    <cellStyle name="Normal 3 2 8 2 3 2 2 3" xfId="29158"/>
    <cellStyle name="Normal 3 2 8 2 3 2 2 4" xfId="29159"/>
    <cellStyle name="Normal 3 2 8 2 3 2 2 5" xfId="29160"/>
    <cellStyle name="Normal 3 2 8 2 3 2 2 6" xfId="29161"/>
    <cellStyle name="Normal 3 2 8 2 3 2 2 7" xfId="29162"/>
    <cellStyle name="Normal 3 2 8 2 3 2 2 8" xfId="29163"/>
    <cellStyle name="Normal 3 2 8 2 3 2 2 9" xfId="29164"/>
    <cellStyle name="Normal 3 2 8 2 3 2 3" xfId="29165"/>
    <cellStyle name="Normal 3 2 8 2 3 2 4" xfId="29166"/>
    <cellStyle name="Normal 3 2 8 2 3 2 5" xfId="29167"/>
    <cellStyle name="Normal 3 2 8 2 3 2 6" xfId="29168"/>
    <cellStyle name="Normal 3 2 8 2 3 2 7" xfId="29169"/>
    <cellStyle name="Normal 3 2 8 2 3 2 8" xfId="29170"/>
    <cellStyle name="Normal 3 2 8 2 3 2 9" xfId="29171"/>
    <cellStyle name="Normal 3 2 8 2 3 3" xfId="29172"/>
    <cellStyle name="Normal 3 2 8 2 3 3 10" xfId="29173"/>
    <cellStyle name="Normal 3 2 8 2 3 3 11" xfId="29174"/>
    <cellStyle name="Normal 3 2 8 2 3 3 12" xfId="29175"/>
    <cellStyle name="Normal 3 2 8 2 3 3 2" xfId="29176"/>
    <cellStyle name="Normal 3 2 8 2 3 3 3" xfId="29177"/>
    <cellStyle name="Normal 3 2 8 2 3 3 4" xfId="29178"/>
    <cellStyle name="Normal 3 2 8 2 3 3 5" xfId="29179"/>
    <cellStyle name="Normal 3 2 8 2 3 3 6" xfId="29180"/>
    <cellStyle name="Normal 3 2 8 2 3 3 7" xfId="29181"/>
    <cellStyle name="Normal 3 2 8 2 3 3 8" xfId="29182"/>
    <cellStyle name="Normal 3 2 8 2 3 3 9" xfId="29183"/>
    <cellStyle name="Normal 3 2 8 2 3 4" xfId="29184"/>
    <cellStyle name="Normal 3 2 8 2 3 5" xfId="29185"/>
    <cellStyle name="Normal 3 2 8 2 3 6" xfId="29186"/>
    <cellStyle name="Normal 3 2 8 2 3 7" xfId="29187"/>
    <cellStyle name="Normal 3 2 8 2 3 8" xfId="29188"/>
    <cellStyle name="Normal 3 2 8 2 3 9" xfId="29189"/>
    <cellStyle name="Normal 3 2 8 2 4" xfId="29190"/>
    <cellStyle name="Normal 3 2 8 2 4 10" xfId="29191"/>
    <cellStyle name="Normal 3 2 8 2 4 11" xfId="29192"/>
    <cellStyle name="Normal 3 2 8 2 4 12" xfId="29193"/>
    <cellStyle name="Normal 3 2 8 2 4 13" xfId="29194"/>
    <cellStyle name="Normal 3 2 8 2 4 2" xfId="29195"/>
    <cellStyle name="Normal 3 2 8 2 4 2 10" xfId="29196"/>
    <cellStyle name="Normal 3 2 8 2 4 2 11" xfId="29197"/>
    <cellStyle name="Normal 3 2 8 2 4 2 12" xfId="29198"/>
    <cellStyle name="Normal 3 2 8 2 4 2 2" xfId="29199"/>
    <cellStyle name="Normal 3 2 8 2 4 2 3" xfId="29200"/>
    <cellStyle name="Normal 3 2 8 2 4 2 4" xfId="29201"/>
    <cellStyle name="Normal 3 2 8 2 4 2 5" xfId="29202"/>
    <cellStyle name="Normal 3 2 8 2 4 2 6" xfId="29203"/>
    <cellStyle name="Normal 3 2 8 2 4 2 7" xfId="29204"/>
    <cellStyle name="Normal 3 2 8 2 4 2 8" xfId="29205"/>
    <cellStyle name="Normal 3 2 8 2 4 2 9" xfId="29206"/>
    <cellStyle name="Normal 3 2 8 2 4 3" xfId="29207"/>
    <cellStyle name="Normal 3 2 8 2 4 4" xfId="29208"/>
    <cellStyle name="Normal 3 2 8 2 4 5" xfId="29209"/>
    <cellStyle name="Normal 3 2 8 2 4 6" xfId="29210"/>
    <cellStyle name="Normal 3 2 8 2 4 7" xfId="29211"/>
    <cellStyle name="Normal 3 2 8 2 4 8" xfId="29212"/>
    <cellStyle name="Normal 3 2 8 2 4 9" xfId="29213"/>
    <cellStyle name="Normal 3 2 8 2 5" xfId="29214"/>
    <cellStyle name="Normal 3 2 8 2 5 10" xfId="29215"/>
    <cellStyle name="Normal 3 2 8 2 5 11" xfId="29216"/>
    <cellStyle name="Normal 3 2 8 2 5 12" xfId="29217"/>
    <cellStyle name="Normal 3 2 8 2 5 13" xfId="29218"/>
    <cellStyle name="Normal 3 2 8 2 5 2" xfId="29219"/>
    <cellStyle name="Normal 3 2 8 2 5 2 10" xfId="29220"/>
    <cellStyle name="Normal 3 2 8 2 5 2 11" xfId="29221"/>
    <cellStyle name="Normal 3 2 8 2 5 2 12" xfId="29222"/>
    <cellStyle name="Normal 3 2 8 2 5 2 2" xfId="29223"/>
    <cellStyle name="Normal 3 2 8 2 5 2 3" xfId="29224"/>
    <cellStyle name="Normal 3 2 8 2 5 2 4" xfId="29225"/>
    <cellStyle name="Normal 3 2 8 2 5 2 5" xfId="29226"/>
    <cellStyle name="Normal 3 2 8 2 5 2 6" xfId="29227"/>
    <cellStyle name="Normal 3 2 8 2 5 2 7" xfId="29228"/>
    <cellStyle name="Normal 3 2 8 2 5 2 8" xfId="29229"/>
    <cellStyle name="Normal 3 2 8 2 5 2 9" xfId="29230"/>
    <cellStyle name="Normal 3 2 8 2 5 3" xfId="29231"/>
    <cellStyle name="Normal 3 2 8 2 5 4" xfId="29232"/>
    <cellStyle name="Normal 3 2 8 2 5 5" xfId="29233"/>
    <cellStyle name="Normal 3 2 8 2 5 6" xfId="29234"/>
    <cellStyle name="Normal 3 2 8 2 5 7" xfId="29235"/>
    <cellStyle name="Normal 3 2 8 2 5 8" xfId="29236"/>
    <cellStyle name="Normal 3 2 8 2 5 9" xfId="29237"/>
    <cellStyle name="Normal 3 2 8 2 6" xfId="29238"/>
    <cellStyle name="Normal 3 2 8 2 6 10" xfId="29239"/>
    <cellStyle name="Normal 3 2 8 2 6 11" xfId="29240"/>
    <cellStyle name="Normal 3 2 8 2 6 12" xfId="29241"/>
    <cellStyle name="Normal 3 2 8 2 6 2" xfId="29242"/>
    <cellStyle name="Normal 3 2 8 2 6 3" xfId="29243"/>
    <cellStyle name="Normal 3 2 8 2 6 4" xfId="29244"/>
    <cellStyle name="Normal 3 2 8 2 6 5" xfId="29245"/>
    <cellStyle name="Normal 3 2 8 2 6 6" xfId="29246"/>
    <cellStyle name="Normal 3 2 8 2 6 7" xfId="29247"/>
    <cellStyle name="Normal 3 2 8 2 6 8" xfId="29248"/>
    <cellStyle name="Normal 3 2 8 2 6 9" xfId="29249"/>
    <cellStyle name="Normal 3 2 8 2 7" xfId="29250"/>
    <cellStyle name="Normal 3 2 8 2 8" xfId="29251"/>
    <cellStyle name="Normal 3 2 8 2 9" xfId="29252"/>
    <cellStyle name="Normal 3 2 8 20" xfId="29253"/>
    <cellStyle name="Normal 3 2 8 21" xfId="29254"/>
    <cellStyle name="Normal 3 2 8 22" xfId="29255"/>
    <cellStyle name="Normal 3 2 8 23" xfId="29256"/>
    <cellStyle name="Normal 3 2 8 3" xfId="29257"/>
    <cellStyle name="Normal 3 2 8 3 10" xfId="29258"/>
    <cellStyle name="Normal 3 2 8 3 11" xfId="29259"/>
    <cellStyle name="Normal 3 2 8 3 12" xfId="29260"/>
    <cellStyle name="Normal 3 2 8 3 13" xfId="29261"/>
    <cellStyle name="Normal 3 2 8 3 14" xfId="29262"/>
    <cellStyle name="Normal 3 2 8 3 2" xfId="29263"/>
    <cellStyle name="Normal 3 2 8 3 2 10" xfId="29264"/>
    <cellStyle name="Normal 3 2 8 3 2 11" xfId="29265"/>
    <cellStyle name="Normal 3 2 8 3 2 12" xfId="29266"/>
    <cellStyle name="Normal 3 2 8 3 2 13" xfId="29267"/>
    <cellStyle name="Normal 3 2 8 3 2 2" xfId="29268"/>
    <cellStyle name="Normal 3 2 8 3 2 2 10" xfId="29269"/>
    <cellStyle name="Normal 3 2 8 3 2 2 11" xfId="29270"/>
    <cellStyle name="Normal 3 2 8 3 2 2 12" xfId="29271"/>
    <cellStyle name="Normal 3 2 8 3 2 2 2" xfId="29272"/>
    <cellStyle name="Normal 3 2 8 3 2 2 3" xfId="29273"/>
    <cellStyle name="Normal 3 2 8 3 2 2 4" xfId="29274"/>
    <cellStyle name="Normal 3 2 8 3 2 2 5" xfId="29275"/>
    <cellStyle name="Normal 3 2 8 3 2 2 6" xfId="29276"/>
    <cellStyle name="Normal 3 2 8 3 2 2 7" xfId="29277"/>
    <cellStyle name="Normal 3 2 8 3 2 2 8" xfId="29278"/>
    <cellStyle name="Normal 3 2 8 3 2 2 9" xfId="29279"/>
    <cellStyle name="Normal 3 2 8 3 2 3" xfId="29280"/>
    <cellStyle name="Normal 3 2 8 3 2 4" xfId="29281"/>
    <cellStyle name="Normal 3 2 8 3 2 5" xfId="29282"/>
    <cellStyle name="Normal 3 2 8 3 2 6" xfId="29283"/>
    <cellStyle name="Normal 3 2 8 3 2 7" xfId="29284"/>
    <cellStyle name="Normal 3 2 8 3 2 8" xfId="29285"/>
    <cellStyle name="Normal 3 2 8 3 2 9" xfId="29286"/>
    <cellStyle name="Normal 3 2 8 3 3" xfId="29287"/>
    <cellStyle name="Normal 3 2 8 3 3 10" xfId="29288"/>
    <cellStyle name="Normal 3 2 8 3 3 11" xfId="29289"/>
    <cellStyle name="Normal 3 2 8 3 3 12" xfId="29290"/>
    <cellStyle name="Normal 3 2 8 3 3 2" xfId="29291"/>
    <cellStyle name="Normal 3 2 8 3 3 3" xfId="29292"/>
    <cellStyle name="Normal 3 2 8 3 3 4" xfId="29293"/>
    <cellStyle name="Normal 3 2 8 3 3 5" xfId="29294"/>
    <cellStyle name="Normal 3 2 8 3 3 6" xfId="29295"/>
    <cellStyle name="Normal 3 2 8 3 3 7" xfId="29296"/>
    <cellStyle name="Normal 3 2 8 3 3 8" xfId="29297"/>
    <cellStyle name="Normal 3 2 8 3 3 9" xfId="29298"/>
    <cellStyle name="Normal 3 2 8 3 4" xfId="29299"/>
    <cellStyle name="Normal 3 2 8 3 5" xfId="29300"/>
    <cellStyle name="Normal 3 2 8 3 6" xfId="29301"/>
    <cellStyle name="Normal 3 2 8 3 7" xfId="29302"/>
    <cellStyle name="Normal 3 2 8 3 8" xfId="29303"/>
    <cellStyle name="Normal 3 2 8 3 9" xfId="29304"/>
    <cellStyle name="Normal 3 2 8 4" xfId="29305"/>
    <cellStyle name="Normal 3 2 8 4 10" xfId="29306"/>
    <cellStyle name="Normal 3 2 8 4 11" xfId="29307"/>
    <cellStyle name="Normal 3 2 8 4 12" xfId="29308"/>
    <cellStyle name="Normal 3 2 8 4 13" xfId="29309"/>
    <cellStyle name="Normal 3 2 8 4 14" xfId="29310"/>
    <cellStyle name="Normal 3 2 8 4 2" xfId="29311"/>
    <cellStyle name="Normal 3 2 8 4 2 10" xfId="29312"/>
    <cellStyle name="Normal 3 2 8 4 2 11" xfId="29313"/>
    <cellStyle name="Normal 3 2 8 4 2 12" xfId="29314"/>
    <cellStyle name="Normal 3 2 8 4 2 13" xfId="29315"/>
    <cellStyle name="Normal 3 2 8 4 2 2" xfId="29316"/>
    <cellStyle name="Normal 3 2 8 4 2 2 10" xfId="29317"/>
    <cellStyle name="Normal 3 2 8 4 2 2 11" xfId="29318"/>
    <cellStyle name="Normal 3 2 8 4 2 2 12" xfId="29319"/>
    <cellStyle name="Normal 3 2 8 4 2 2 2" xfId="29320"/>
    <cellStyle name="Normal 3 2 8 4 2 2 3" xfId="29321"/>
    <cellStyle name="Normal 3 2 8 4 2 2 4" xfId="29322"/>
    <cellStyle name="Normal 3 2 8 4 2 2 5" xfId="29323"/>
    <cellStyle name="Normal 3 2 8 4 2 2 6" xfId="29324"/>
    <cellStyle name="Normal 3 2 8 4 2 2 7" xfId="29325"/>
    <cellStyle name="Normal 3 2 8 4 2 2 8" xfId="29326"/>
    <cellStyle name="Normal 3 2 8 4 2 2 9" xfId="29327"/>
    <cellStyle name="Normal 3 2 8 4 2 3" xfId="29328"/>
    <cellStyle name="Normal 3 2 8 4 2 4" xfId="29329"/>
    <cellStyle name="Normal 3 2 8 4 2 5" xfId="29330"/>
    <cellStyle name="Normal 3 2 8 4 2 6" xfId="29331"/>
    <cellStyle name="Normal 3 2 8 4 2 7" xfId="29332"/>
    <cellStyle name="Normal 3 2 8 4 2 8" xfId="29333"/>
    <cellStyle name="Normal 3 2 8 4 2 9" xfId="29334"/>
    <cellStyle name="Normal 3 2 8 4 3" xfId="29335"/>
    <cellStyle name="Normal 3 2 8 4 3 10" xfId="29336"/>
    <cellStyle name="Normal 3 2 8 4 3 11" xfId="29337"/>
    <cellStyle name="Normal 3 2 8 4 3 12" xfId="29338"/>
    <cellStyle name="Normal 3 2 8 4 3 2" xfId="29339"/>
    <cellStyle name="Normal 3 2 8 4 3 3" xfId="29340"/>
    <cellStyle name="Normal 3 2 8 4 3 4" xfId="29341"/>
    <cellStyle name="Normal 3 2 8 4 3 5" xfId="29342"/>
    <cellStyle name="Normal 3 2 8 4 3 6" xfId="29343"/>
    <cellStyle name="Normal 3 2 8 4 3 7" xfId="29344"/>
    <cellStyle name="Normal 3 2 8 4 3 8" xfId="29345"/>
    <cellStyle name="Normal 3 2 8 4 3 9" xfId="29346"/>
    <cellStyle name="Normal 3 2 8 4 4" xfId="29347"/>
    <cellStyle name="Normal 3 2 8 4 5" xfId="29348"/>
    <cellStyle name="Normal 3 2 8 4 6" xfId="29349"/>
    <cellStyle name="Normal 3 2 8 4 7" xfId="29350"/>
    <cellStyle name="Normal 3 2 8 4 8" xfId="29351"/>
    <cellStyle name="Normal 3 2 8 4 9" xfId="29352"/>
    <cellStyle name="Normal 3 2 8 5" xfId="29353"/>
    <cellStyle name="Normal 3 2 8 5 10" xfId="29354"/>
    <cellStyle name="Normal 3 2 8 5 11" xfId="29355"/>
    <cellStyle name="Normal 3 2 8 5 12" xfId="29356"/>
    <cellStyle name="Normal 3 2 8 5 13" xfId="29357"/>
    <cellStyle name="Normal 3 2 8 5 14" xfId="29358"/>
    <cellStyle name="Normal 3 2 8 5 2" xfId="29359"/>
    <cellStyle name="Normal 3 2 8 5 2 10" xfId="29360"/>
    <cellStyle name="Normal 3 2 8 5 2 11" xfId="29361"/>
    <cellStyle name="Normal 3 2 8 5 2 12" xfId="29362"/>
    <cellStyle name="Normal 3 2 8 5 2 13" xfId="29363"/>
    <cellStyle name="Normal 3 2 8 5 2 2" xfId="29364"/>
    <cellStyle name="Normal 3 2 8 5 2 2 10" xfId="29365"/>
    <cellStyle name="Normal 3 2 8 5 2 2 11" xfId="29366"/>
    <cellStyle name="Normal 3 2 8 5 2 2 12" xfId="29367"/>
    <cellStyle name="Normal 3 2 8 5 2 2 2" xfId="29368"/>
    <cellStyle name="Normal 3 2 8 5 2 2 3" xfId="29369"/>
    <cellStyle name="Normal 3 2 8 5 2 2 4" xfId="29370"/>
    <cellStyle name="Normal 3 2 8 5 2 2 5" xfId="29371"/>
    <cellStyle name="Normal 3 2 8 5 2 2 6" xfId="29372"/>
    <cellStyle name="Normal 3 2 8 5 2 2 7" xfId="29373"/>
    <cellStyle name="Normal 3 2 8 5 2 2 8" xfId="29374"/>
    <cellStyle name="Normal 3 2 8 5 2 2 9" xfId="29375"/>
    <cellStyle name="Normal 3 2 8 5 2 3" xfId="29376"/>
    <cellStyle name="Normal 3 2 8 5 2 4" xfId="29377"/>
    <cellStyle name="Normal 3 2 8 5 2 5" xfId="29378"/>
    <cellStyle name="Normal 3 2 8 5 2 6" xfId="29379"/>
    <cellStyle name="Normal 3 2 8 5 2 7" xfId="29380"/>
    <cellStyle name="Normal 3 2 8 5 2 8" xfId="29381"/>
    <cellStyle name="Normal 3 2 8 5 2 9" xfId="29382"/>
    <cellStyle name="Normal 3 2 8 5 3" xfId="29383"/>
    <cellStyle name="Normal 3 2 8 5 3 10" xfId="29384"/>
    <cellStyle name="Normal 3 2 8 5 3 11" xfId="29385"/>
    <cellStyle name="Normal 3 2 8 5 3 12" xfId="29386"/>
    <cellStyle name="Normal 3 2 8 5 3 2" xfId="29387"/>
    <cellStyle name="Normal 3 2 8 5 3 3" xfId="29388"/>
    <cellStyle name="Normal 3 2 8 5 3 4" xfId="29389"/>
    <cellStyle name="Normal 3 2 8 5 3 5" xfId="29390"/>
    <cellStyle name="Normal 3 2 8 5 3 6" xfId="29391"/>
    <cellStyle name="Normal 3 2 8 5 3 7" xfId="29392"/>
    <cellStyle name="Normal 3 2 8 5 3 8" xfId="29393"/>
    <cellStyle name="Normal 3 2 8 5 3 9" xfId="29394"/>
    <cellStyle name="Normal 3 2 8 5 4" xfId="29395"/>
    <cellStyle name="Normal 3 2 8 5 5" xfId="29396"/>
    <cellStyle name="Normal 3 2 8 5 6" xfId="29397"/>
    <cellStyle name="Normal 3 2 8 5 7" xfId="29398"/>
    <cellStyle name="Normal 3 2 8 5 8" xfId="29399"/>
    <cellStyle name="Normal 3 2 8 5 9" xfId="29400"/>
    <cellStyle name="Normal 3 2 8 6" xfId="29401"/>
    <cellStyle name="Normal 3 2 8 6 10" xfId="29402"/>
    <cellStyle name="Normal 3 2 8 6 11" xfId="29403"/>
    <cellStyle name="Normal 3 2 8 6 12" xfId="29404"/>
    <cellStyle name="Normal 3 2 8 6 13" xfId="29405"/>
    <cellStyle name="Normal 3 2 8 6 14" xfId="29406"/>
    <cellStyle name="Normal 3 2 8 6 2" xfId="29407"/>
    <cellStyle name="Normal 3 2 8 6 2 10" xfId="29408"/>
    <cellStyle name="Normal 3 2 8 6 2 11" xfId="29409"/>
    <cellStyle name="Normal 3 2 8 6 2 12" xfId="29410"/>
    <cellStyle name="Normal 3 2 8 6 2 13" xfId="29411"/>
    <cellStyle name="Normal 3 2 8 6 2 2" xfId="29412"/>
    <cellStyle name="Normal 3 2 8 6 2 2 10" xfId="29413"/>
    <cellStyle name="Normal 3 2 8 6 2 2 11" xfId="29414"/>
    <cellStyle name="Normal 3 2 8 6 2 2 12" xfId="29415"/>
    <cellStyle name="Normal 3 2 8 6 2 2 2" xfId="29416"/>
    <cellStyle name="Normal 3 2 8 6 2 2 3" xfId="29417"/>
    <cellStyle name="Normal 3 2 8 6 2 2 4" xfId="29418"/>
    <cellStyle name="Normal 3 2 8 6 2 2 5" xfId="29419"/>
    <cellStyle name="Normal 3 2 8 6 2 2 6" xfId="29420"/>
    <cellStyle name="Normal 3 2 8 6 2 2 7" xfId="29421"/>
    <cellStyle name="Normal 3 2 8 6 2 2 8" xfId="29422"/>
    <cellStyle name="Normal 3 2 8 6 2 2 9" xfId="29423"/>
    <cellStyle name="Normal 3 2 8 6 2 3" xfId="29424"/>
    <cellStyle name="Normal 3 2 8 6 2 4" xfId="29425"/>
    <cellStyle name="Normal 3 2 8 6 2 5" xfId="29426"/>
    <cellStyle name="Normal 3 2 8 6 2 6" xfId="29427"/>
    <cellStyle name="Normal 3 2 8 6 2 7" xfId="29428"/>
    <cellStyle name="Normal 3 2 8 6 2 8" xfId="29429"/>
    <cellStyle name="Normal 3 2 8 6 2 9" xfId="29430"/>
    <cellStyle name="Normal 3 2 8 6 3" xfId="29431"/>
    <cellStyle name="Normal 3 2 8 6 3 10" xfId="29432"/>
    <cellStyle name="Normal 3 2 8 6 3 11" xfId="29433"/>
    <cellStyle name="Normal 3 2 8 6 3 12" xfId="29434"/>
    <cellStyle name="Normal 3 2 8 6 3 2" xfId="29435"/>
    <cellStyle name="Normal 3 2 8 6 3 3" xfId="29436"/>
    <cellStyle name="Normal 3 2 8 6 3 4" xfId="29437"/>
    <cellStyle name="Normal 3 2 8 6 3 5" xfId="29438"/>
    <cellStyle name="Normal 3 2 8 6 3 6" xfId="29439"/>
    <cellStyle name="Normal 3 2 8 6 3 7" xfId="29440"/>
    <cellStyle name="Normal 3 2 8 6 3 8" xfId="29441"/>
    <cellStyle name="Normal 3 2 8 6 3 9" xfId="29442"/>
    <cellStyle name="Normal 3 2 8 6 4" xfId="29443"/>
    <cellStyle name="Normal 3 2 8 6 5" xfId="29444"/>
    <cellStyle name="Normal 3 2 8 6 6" xfId="29445"/>
    <cellStyle name="Normal 3 2 8 6 7" xfId="29446"/>
    <cellStyle name="Normal 3 2 8 6 8" xfId="29447"/>
    <cellStyle name="Normal 3 2 8 6 9" xfId="29448"/>
    <cellStyle name="Normal 3 2 8 7" xfId="29449"/>
    <cellStyle name="Normal 3 2 8 7 10" xfId="29450"/>
    <cellStyle name="Normal 3 2 8 7 11" xfId="29451"/>
    <cellStyle name="Normal 3 2 8 7 12" xfId="29452"/>
    <cellStyle name="Normal 3 2 8 7 13" xfId="29453"/>
    <cellStyle name="Normal 3 2 8 7 14" xfId="29454"/>
    <cellStyle name="Normal 3 2 8 7 2" xfId="29455"/>
    <cellStyle name="Normal 3 2 8 7 2 10" xfId="29456"/>
    <cellStyle name="Normal 3 2 8 7 2 11" xfId="29457"/>
    <cellStyle name="Normal 3 2 8 7 2 12" xfId="29458"/>
    <cellStyle name="Normal 3 2 8 7 2 13" xfId="29459"/>
    <cellStyle name="Normal 3 2 8 7 2 2" xfId="29460"/>
    <cellStyle name="Normal 3 2 8 7 2 2 10" xfId="29461"/>
    <cellStyle name="Normal 3 2 8 7 2 2 11" xfId="29462"/>
    <cellStyle name="Normal 3 2 8 7 2 2 12" xfId="29463"/>
    <cellStyle name="Normal 3 2 8 7 2 2 2" xfId="29464"/>
    <cellStyle name="Normal 3 2 8 7 2 2 3" xfId="29465"/>
    <cellStyle name="Normal 3 2 8 7 2 2 4" xfId="29466"/>
    <cellStyle name="Normal 3 2 8 7 2 2 5" xfId="29467"/>
    <cellStyle name="Normal 3 2 8 7 2 2 6" xfId="29468"/>
    <cellStyle name="Normal 3 2 8 7 2 2 7" xfId="29469"/>
    <cellStyle name="Normal 3 2 8 7 2 2 8" xfId="29470"/>
    <cellStyle name="Normal 3 2 8 7 2 2 9" xfId="29471"/>
    <cellStyle name="Normal 3 2 8 7 2 3" xfId="29472"/>
    <cellStyle name="Normal 3 2 8 7 2 4" xfId="29473"/>
    <cellStyle name="Normal 3 2 8 7 2 5" xfId="29474"/>
    <cellStyle name="Normal 3 2 8 7 2 6" xfId="29475"/>
    <cellStyle name="Normal 3 2 8 7 2 7" xfId="29476"/>
    <cellStyle name="Normal 3 2 8 7 2 8" xfId="29477"/>
    <cellStyle name="Normal 3 2 8 7 2 9" xfId="29478"/>
    <cellStyle name="Normal 3 2 8 7 3" xfId="29479"/>
    <cellStyle name="Normal 3 2 8 7 3 10" xfId="29480"/>
    <cellStyle name="Normal 3 2 8 7 3 11" xfId="29481"/>
    <cellStyle name="Normal 3 2 8 7 3 12" xfId="29482"/>
    <cellStyle name="Normal 3 2 8 7 3 2" xfId="29483"/>
    <cellStyle name="Normal 3 2 8 7 3 3" xfId="29484"/>
    <cellStyle name="Normal 3 2 8 7 3 4" xfId="29485"/>
    <cellStyle name="Normal 3 2 8 7 3 5" xfId="29486"/>
    <cellStyle name="Normal 3 2 8 7 3 6" xfId="29487"/>
    <cellStyle name="Normal 3 2 8 7 3 7" xfId="29488"/>
    <cellStyle name="Normal 3 2 8 7 3 8" xfId="29489"/>
    <cellStyle name="Normal 3 2 8 7 3 9" xfId="29490"/>
    <cellStyle name="Normal 3 2 8 7 4" xfId="29491"/>
    <cellStyle name="Normal 3 2 8 7 5" xfId="29492"/>
    <cellStyle name="Normal 3 2 8 7 6" xfId="29493"/>
    <cellStyle name="Normal 3 2 8 7 7" xfId="29494"/>
    <cellStyle name="Normal 3 2 8 7 8" xfId="29495"/>
    <cellStyle name="Normal 3 2 8 7 9" xfId="29496"/>
    <cellStyle name="Normal 3 2 8 8" xfId="29497"/>
    <cellStyle name="Normal 3 2 8 8 10" xfId="29498"/>
    <cellStyle name="Normal 3 2 8 8 11" xfId="29499"/>
    <cellStyle name="Normal 3 2 8 8 12" xfId="29500"/>
    <cellStyle name="Normal 3 2 8 8 13" xfId="29501"/>
    <cellStyle name="Normal 3 2 8 8 14" xfId="29502"/>
    <cellStyle name="Normal 3 2 8 8 2" xfId="29503"/>
    <cellStyle name="Normal 3 2 8 8 2 10" xfId="29504"/>
    <cellStyle name="Normal 3 2 8 8 2 11" xfId="29505"/>
    <cellStyle name="Normal 3 2 8 8 2 12" xfId="29506"/>
    <cellStyle name="Normal 3 2 8 8 2 13" xfId="29507"/>
    <cellStyle name="Normal 3 2 8 8 2 2" xfId="29508"/>
    <cellStyle name="Normal 3 2 8 8 2 2 10" xfId="29509"/>
    <cellStyle name="Normal 3 2 8 8 2 2 11" xfId="29510"/>
    <cellStyle name="Normal 3 2 8 8 2 2 12" xfId="29511"/>
    <cellStyle name="Normal 3 2 8 8 2 2 2" xfId="29512"/>
    <cellStyle name="Normal 3 2 8 8 2 2 3" xfId="29513"/>
    <cellStyle name="Normal 3 2 8 8 2 2 4" xfId="29514"/>
    <cellStyle name="Normal 3 2 8 8 2 2 5" xfId="29515"/>
    <cellStyle name="Normal 3 2 8 8 2 2 6" xfId="29516"/>
    <cellStyle name="Normal 3 2 8 8 2 2 7" xfId="29517"/>
    <cellStyle name="Normal 3 2 8 8 2 2 8" xfId="29518"/>
    <cellStyle name="Normal 3 2 8 8 2 2 9" xfId="29519"/>
    <cellStyle name="Normal 3 2 8 8 2 3" xfId="29520"/>
    <cellStyle name="Normal 3 2 8 8 2 4" xfId="29521"/>
    <cellStyle name="Normal 3 2 8 8 2 5" xfId="29522"/>
    <cellStyle name="Normal 3 2 8 8 2 6" xfId="29523"/>
    <cellStyle name="Normal 3 2 8 8 2 7" xfId="29524"/>
    <cellStyle name="Normal 3 2 8 8 2 8" xfId="29525"/>
    <cellStyle name="Normal 3 2 8 8 2 9" xfId="29526"/>
    <cellStyle name="Normal 3 2 8 8 3" xfId="29527"/>
    <cellStyle name="Normal 3 2 8 8 3 10" xfId="29528"/>
    <cellStyle name="Normal 3 2 8 8 3 11" xfId="29529"/>
    <cellStyle name="Normal 3 2 8 8 3 12" xfId="29530"/>
    <cellStyle name="Normal 3 2 8 8 3 2" xfId="29531"/>
    <cellStyle name="Normal 3 2 8 8 3 3" xfId="29532"/>
    <cellStyle name="Normal 3 2 8 8 3 4" xfId="29533"/>
    <cellStyle name="Normal 3 2 8 8 3 5" xfId="29534"/>
    <cellStyle name="Normal 3 2 8 8 3 6" xfId="29535"/>
    <cellStyle name="Normal 3 2 8 8 3 7" xfId="29536"/>
    <cellStyle name="Normal 3 2 8 8 3 8" xfId="29537"/>
    <cellStyle name="Normal 3 2 8 8 3 9" xfId="29538"/>
    <cellStyle name="Normal 3 2 8 8 4" xfId="29539"/>
    <cellStyle name="Normal 3 2 8 8 5" xfId="29540"/>
    <cellStyle name="Normal 3 2 8 8 6" xfId="29541"/>
    <cellStyle name="Normal 3 2 8 8 7" xfId="29542"/>
    <cellStyle name="Normal 3 2 8 8 8" xfId="29543"/>
    <cellStyle name="Normal 3 2 8 8 9" xfId="29544"/>
    <cellStyle name="Normal 3 2 8 9" xfId="29545"/>
    <cellStyle name="Normal 3 2 8 9 10" xfId="29546"/>
    <cellStyle name="Normal 3 2 8 9 11" xfId="29547"/>
    <cellStyle name="Normal 3 2 8 9 12" xfId="29548"/>
    <cellStyle name="Normal 3 2 8 9 13" xfId="29549"/>
    <cellStyle name="Normal 3 2 8 9 2" xfId="29550"/>
    <cellStyle name="Normal 3 2 8 9 2 10" xfId="29551"/>
    <cellStyle name="Normal 3 2 8 9 2 11" xfId="29552"/>
    <cellStyle name="Normal 3 2 8 9 2 12" xfId="29553"/>
    <cellStyle name="Normal 3 2 8 9 2 2" xfId="29554"/>
    <cellStyle name="Normal 3 2 8 9 2 3" xfId="29555"/>
    <cellStyle name="Normal 3 2 8 9 2 4" xfId="29556"/>
    <cellStyle name="Normal 3 2 8 9 2 5" xfId="29557"/>
    <cellStyle name="Normal 3 2 8 9 2 6" xfId="29558"/>
    <cellStyle name="Normal 3 2 8 9 2 7" xfId="29559"/>
    <cellStyle name="Normal 3 2 8 9 2 8" xfId="29560"/>
    <cellStyle name="Normal 3 2 8 9 2 9" xfId="29561"/>
    <cellStyle name="Normal 3 2 8 9 3" xfId="29562"/>
    <cellStyle name="Normal 3 2 8 9 4" xfId="29563"/>
    <cellStyle name="Normal 3 2 8 9 5" xfId="29564"/>
    <cellStyle name="Normal 3 2 8 9 6" xfId="29565"/>
    <cellStyle name="Normal 3 2 8 9 7" xfId="29566"/>
    <cellStyle name="Normal 3 2 8 9 8" xfId="29567"/>
    <cellStyle name="Normal 3 2 8 9 9" xfId="29568"/>
    <cellStyle name="Normal 3 2 9" xfId="29569"/>
    <cellStyle name="Normal 3 2 9 10" xfId="29570"/>
    <cellStyle name="Normal 3 2 9 11" xfId="29571"/>
    <cellStyle name="Normal 3 2 9 12" xfId="29572"/>
    <cellStyle name="Normal 3 2 9 13" xfId="29573"/>
    <cellStyle name="Normal 3 2 9 14" xfId="29574"/>
    <cellStyle name="Normal 3 2 9 15" xfId="29575"/>
    <cellStyle name="Normal 3 2 9 16" xfId="29576"/>
    <cellStyle name="Normal 3 2 9 17" xfId="29577"/>
    <cellStyle name="Normal 3 2 9 2" xfId="29578"/>
    <cellStyle name="Normal 3 2 9 2 10" xfId="29579"/>
    <cellStyle name="Normal 3 2 9 2 11" xfId="29580"/>
    <cellStyle name="Normal 3 2 9 2 12" xfId="29581"/>
    <cellStyle name="Normal 3 2 9 2 13" xfId="29582"/>
    <cellStyle name="Normal 3 2 9 2 14" xfId="29583"/>
    <cellStyle name="Normal 3 2 9 2 2" xfId="29584"/>
    <cellStyle name="Normal 3 2 9 2 2 10" xfId="29585"/>
    <cellStyle name="Normal 3 2 9 2 2 11" xfId="29586"/>
    <cellStyle name="Normal 3 2 9 2 2 12" xfId="29587"/>
    <cellStyle name="Normal 3 2 9 2 2 13" xfId="29588"/>
    <cellStyle name="Normal 3 2 9 2 2 2" xfId="29589"/>
    <cellStyle name="Normal 3 2 9 2 2 2 10" xfId="29590"/>
    <cellStyle name="Normal 3 2 9 2 2 2 11" xfId="29591"/>
    <cellStyle name="Normal 3 2 9 2 2 2 12" xfId="29592"/>
    <cellStyle name="Normal 3 2 9 2 2 2 2" xfId="29593"/>
    <cellStyle name="Normal 3 2 9 2 2 2 3" xfId="29594"/>
    <cellStyle name="Normal 3 2 9 2 2 2 4" xfId="29595"/>
    <cellStyle name="Normal 3 2 9 2 2 2 5" xfId="29596"/>
    <cellStyle name="Normal 3 2 9 2 2 2 6" xfId="29597"/>
    <cellStyle name="Normal 3 2 9 2 2 2 7" xfId="29598"/>
    <cellStyle name="Normal 3 2 9 2 2 2 8" xfId="29599"/>
    <cellStyle name="Normal 3 2 9 2 2 2 9" xfId="29600"/>
    <cellStyle name="Normal 3 2 9 2 2 3" xfId="29601"/>
    <cellStyle name="Normal 3 2 9 2 2 4" xfId="29602"/>
    <cellStyle name="Normal 3 2 9 2 2 5" xfId="29603"/>
    <cellStyle name="Normal 3 2 9 2 2 6" xfId="29604"/>
    <cellStyle name="Normal 3 2 9 2 2 7" xfId="29605"/>
    <cellStyle name="Normal 3 2 9 2 2 8" xfId="29606"/>
    <cellStyle name="Normal 3 2 9 2 2 9" xfId="29607"/>
    <cellStyle name="Normal 3 2 9 2 3" xfId="29608"/>
    <cellStyle name="Normal 3 2 9 2 3 10" xfId="29609"/>
    <cellStyle name="Normal 3 2 9 2 3 11" xfId="29610"/>
    <cellStyle name="Normal 3 2 9 2 3 12" xfId="29611"/>
    <cellStyle name="Normal 3 2 9 2 3 2" xfId="29612"/>
    <cellStyle name="Normal 3 2 9 2 3 3" xfId="29613"/>
    <cellStyle name="Normal 3 2 9 2 3 4" xfId="29614"/>
    <cellStyle name="Normal 3 2 9 2 3 5" xfId="29615"/>
    <cellStyle name="Normal 3 2 9 2 3 6" xfId="29616"/>
    <cellStyle name="Normal 3 2 9 2 3 7" xfId="29617"/>
    <cellStyle name="Normal 3 2 9 2 3 8" xfId="29618"/>
    <cellStyle name="Normal 3 2 9 2 3 9" xfId="29619"/>
    <cellStyle name="Normal 3 2 9 2 4" xfId="29620"/>
    <cellStyle name="Normal 3 2 9 2 5" xfId="29621"/>
    <cellStyle name="Normal 3 2 9 2 6" xfId="29622"/>
    <cellStyle name="Normal 3 2 9 2 7" xfId="29623"/>
    <cellStyle name="Normal 3 2 9 2 8" xfId="29624"/>
    <cellStyle name="Normal 3 2 9 2 9" xfId="29625"/>
    <cellStyle name="Normal 3 2 9 3" xfId="29626"/>
    <cellStyle name="Normal 3 2 9 3 10" xfId="29627"/>
    <cellStyle name="Normal 3 2 9 3 11" xfId="29628"/>
    <cellStyle name="Normal 3 2 9 3 12" xfId="29629"/>
    <cellStyle name="Normal 3 2 9 3 13" xfId="29630"/>
    <cellStyle name="Normal 3 2 9 3 14" xfId="29631"/>
    <cellStyle name="Normal 3 2 9 3 2" xfId="29632"/>
    <cellStyle name="Normal 3 2 9 3 2 10" xfId="29633"/>
    <cellStyle name="Normal 3 2 9 3 2 11" xfId="29634"/>
    <cellStyle name="Normal 3 2 9 3 2 12" xfId="29635"/>
    <cellStyle name="Normal 3 2 9 3 2 13" xfId="29636"/>
    <cellStyle name="Normal 3 2 9 3 2 2" xfId="29637"/>
    <cellStyle name="Normal 3 2 9 3 2 2 10" xfId="29638"/>
    <cellStyle name="Normal 3 2 9 3 2 2 11" xfId="29639"/>
    <cellStyle name="Normal 3 2 9 3 2 2 12" xfId="29640"/>
    <cellStyle name="Normal 3 2 9 3 2 2 2" xfId="29641"/>
    <cellStyle name="Normal 3 2 9 3 2 2 3" xfId="29642"/>
    <cellStyle name="Normal 3 2 9 3 2 2 4" xfId="29643"/>
    <cellStyle name="Normal 3 2 9 3 2 2 5" xfId="29644"/>
    <cellStyle name="Normal 3 2 9 3 2 2 6" xfId="29645"/>
    <cellStyle name="Normal 3 2 9 3 2 2 7" xfId="29646"/>
    <cellStyle name="Normal 3 2 9 3 2 2 8" xfId="29647"/>
    <cellStyle name="Normal 3 2 9 3 2 2 9" xfId="29648"/>
    <cellStyle name="Normal 3 2 9 3 2 3" xfId="29649"/>
    <cellStyle name="Normal 3 2 9 3 2 4" xfId="29650"/>
    <cellStyle name="Normal 3 2 9 3 2 5" xfId="29651"/>
    <cellStyle name="Normal 3 2 9 3 2 6" xfId="29652"/>
    <cellStyle name="Normal 3 2 9 3 2 7" xfId="29653"/>
    <cellStyle name="Normal 3 2 9 3 2 8" xfId="29654"/>
    <cellStyle name="Normal 3 2 9 3 2 9" xfId="29655"/>
    <cellStyle name="Normal 3 2 9 3 3" xfId="29656"/>
    <cellStyle name="Normal 3 2 9 3 3 10" xfId="29657"/>
    <cellStyle name="Normal 3 2 9 3 3 11" xfId="29658"/>
    <cellStyle name="Normal 3 2 9 3 3 12" xfId="29659"/>
    <cellStyle name="Normal 3 2 9 3 3 2" xfId="29660"/>
    <cellStyle name="Normal 3 2 9 3 3 3" xfId="29661"/>
    <cellStyle name="Normal 3 2 9 3 3 4" xfId="29662"/>
    <cellStyle name="Normal 3 2 9 3 3 5" xfId="29663"/>
    <cellStyle name="Normal 3 2 9 3 3 6" xfId="29664"/>
    <cellStyle name="Normal 3 2 9 3 3 7" xfId="29665"/>
    <cellStyle name="Normal 3 2 9 3 3 8" xfId="29666"/>
    <cellStyle name="Normal 3 2 9 3 3 9" xfId="29667"/>
    <cellStyle name="Normal 3 2 9 3 4" xfId="29668"/>
    <cellStyle name="Normal 3 2 9 3 5" xfId="29669"/>
    <cellStyle name="Normal 3 2 9 3 6" xfId="29670"/>
    <cellStyle name="Normal 3 2 9 3 7" xfId="29671"/>
    <cellStyle name="Normal 3 2 9 3 8" xfId="29672"/>
    <cellStyle name="Normal 3 2 9 3 9" xfId="29673"/>
    <cellStyle name="Normal 3 2 9 4" xfId="29674"/>
    <cellStyle name="Normal 3 2 9 4 10" xfId="29675"/>
    <cellStyle name="Normal 3 2 9 4 11" xfId="29676"/>
    <cellStyle name="Normal 3 2 9 4 12" xfId="29677"/>
    <cellStyle name="Normal 3 2 9 4 13" xfId="29678"/>
    <cellStyle name="Normal 3 2 9 4 2" xfId="29679"/>
    <cellStyle name="Normal 3 2 9 4 2 10" xfId="29680"/>
    <cellStyle name="Normal 3 2 9 4 2 11" xfId="29681"/>
    <cellStyle name="Normal 3 2 9 4 2 12" xfId="29682"/>
    <cellStyle name="Normal 3 2 9 4 2 2" xfId="29683"/>
    <cellStyle name="Normal 3 2 9 4 2 3" xfId="29684"/>
    <cellStyle name="Normal 3 2 9 4 2 4" xfId="29685"/>
    <cellStyle name="Normal 3 2 9 4 2 5" xfId="29686"/>
    <cellStyle name="Normal 3 2 9 4 2 6" xfId="29687"/>
    <cellStyle name="Normal 3 2 9 4 2 7" xfId="29688"/>
    <cellStyle name="Normal 3 2 9 4 2 8" xfId="29689"/>
    <cellStyle name="Normal 3 2 9 4 2 9" xfId="29690"/>
    <cellStyle name="Normal 3 2 9 4 3" xfId="29691"/>
    <cellStyle name="Normal 3 2 9 4 4" xfId="29692"/>
    <cellStyle name="Normal 3 2 9 4 5" xfId="29693"/>
    <cellStyle name="Normal 3 2 9 4 6" xfId="29694"/>
    <cellStyle name="Normal 3 2 9 4 7" xfId="29695"/>
    <cellStyle name="Normal 3 2 9 4 8" xfId="29696"/>
    <cellStyle name="Normal 3 2 9 4 9" xfId="29697"/>
    <cellStyle name="Normal 3 2 9 5" xfId="29698"/>
    <cellStyle name="Normal 3 2 9 6" xfId="29699"/>
    <cellStyle name="Normal 3 2 9 6 10" xfId="29700"/>
    <cellStyle name="Normal 3 2 9 6 11" xfId="29701"/>
    <cellStyle name="Normal 3 2 9 6 12" xfId="29702"/>
    <cellStyle name="Normal 3 2 9 6 2" xfId="29703"/>
    <cellStyle name="Normal 3 2 9 6 3" xfId="29704"/>
    <cellStyle name="Normal 3 2 9 6 4" xfId="29705"/>
    <cellStyle name="Normal 3 2 9 6 5" xfId="29706"/>
    <cellStyle name="Normal 3 2 9 6 6" xfId="29707"/>
    <cellStyle name="Normal 3 2 9 6 7" xfId="29708"/>
    <cellStyle name="Normal 3 2 9 6 8" xfId="29709"/>
    <cellStyle name="Normal 3 2 9 6 9" xfId="29710"/>
    <cellStyle name="Normal 3 2 9 7" xfId="29711"/>
    <cellStyle name="Normal 3 2 9 8" xfId="29712"/>
    <cellStyle name="Normal 3 2 9 9" xfId="29713"/>
    <cellStyle name="Normal 3 20" xfId="29714"/>
    <cellStyle name="Normal 3 20 2" xfId="29715"/>
    <cellStyle name="Normal 3 21" xfId="29716"/>
    <cellStyle name="Normal 3 21 2" xfId="29717"/>
    <cellStyle name="Normal 3 22" xfId="29718"/>
    <cellStyle name="Normal 3 22 2" xfId="29719"/>
    <cellStyle name="Normal 3 23" xfId="29720"/>
    <cellStyle name="Normal 3 23 2" xfId="29721"/>
    <cellStyle name="Normal 3 24" xfId="29722"/>
    <cellStyle name="Normal 3 24 2" xfId="29723"/>
    <cellStyle name="Normal 3 25" xfId="29724"/>
    <cellStyle name="Normal 3 25 2" xfId="29725"/>
    <cellStyle name="Normal 3 26" xfId="29726"/>
    <cellStyle name="Normal 3 26 2" xfId="29727"/>
    <cellStyle name="Normal 3 27" xfId="29728"/>
    <cellStyle name="Normal 3 27 2" xfId="29729"/>
    <cellStyle name="Normal 3 28" xfId="29730"/>
    <cellStyle name="Normal 3 28 2" xfId="29731"/>
    <cellStyle name="Normal 3 28 2 10" xfId="29732"/>
    <cellStyle name="Normal 3 28 2 11" xfId="29733"/>
    <cellStyle name="Normal 3 28 2 12" xfId="29734"/>
    <cellStyle name="Normal 3 28 2 13" xfId="29735"/>
    <cellStyle name="Normal 3 28 2 14" xfId="29736"/>
    <cellStyle name="Normal 3 28 2 2" xfId="29737"/>
    <cellStyle name="Normal 3 28 2 2 10" xfId="29738"/>
    <cellStyle name="Normal 3 28 2 2 11" xfId="29739"/>
    <cellStyle name="Normal 3 28 2 2 12" xfId="29740"/>
    <cellStyle name="Normal 3 28 2 2 13" xfId="29741"/>
    <cellStyle name="Normal 3 28 2 2 2" xfId="29742"/>
    <cellStyle name="Normal 3 28 2 2 2 10" xfId="29743"/>
    <cellStyle name="Normal 3 28 2 2 2 11" xfId="29744"/>
    <cellStyle name="Normal 3 28 2 2 2 12" xfId="29745"/>
    <cellStyle name="Normal 3 28 2 2 2 2" xfId="29746"/>
    <cellStyle name="Normal 3 28 2 2 2 3" xfId="29747"/>
    <cellStyle name="Normal 3 28 2 2 2 4" xfId="29748"/>
    <cellStyle name="Normal 3 28 2 2 2 5" xfId="29749"/>
    <cellStyle name="Normal 3 28 2 2 2 6" xfId="29750"/>
    <cellStyle name="Normal 3 28 2 2 2 7" xfId="29751"/>
    <cellStyle name="Normal 3 28 2 2 2 8" xfId="29752"/>
    <cellStyle name="Normal 3 28 2 2 2 9" xfId="29753"/>
    <cellStyle name="Normal 3 28 2 2 3" xfId="29754"/>
    <cellStyle name="Normal 3 28 2 2 4" xfId="29755"/>
    <cellStyle name="Normal 3 28 2 2 5" xfId="29756"/>
    <cellStyle name="Normal 3 28 2 2 6" xfId="29757"/>
    <cellStyle name="Normal 3 28 2 2 7" xfId="29758"/>
    <cellStyle name="Normal 3 28 2 2 8" xfId="29759"/>
    <cellStyle name="Normal 3 28 2 2 9" xfId="29760"/>
    <cellStyle name="Normal 3 28 2 3" xfId="29761"/>
    <cellStyle name="Normal 3 28 2 3 10" xfId="29762"/>
    <cellStyle name="Normal 3 28 2 3 11" xfId="29763"/>
    <cellStyle name="Normal 3 28 2 3 12" xfId="29764"/>
    <cellStyle name="Normal 3 28 2 3 2" xfId="29765"/>
    <cellStyle name="Normal 3 28 2 3 3" xfId="29766"/>
    <cellStyle name="Normal 3 28 2 3 4" xfId="29767"/>
    <cellStyle name="Normal 3 28 2 3 5" xfId="29768"/>
    <cellStyle name="Normal 3 28 2 3 6" xfId="29769"/>
    <cellStyle name="Normal 3 28 2 3 7" xfId="29770"/>
    <cellStyle name="Normal 3 28 2 3 8" xfId="29771"/>
    <cellStyle name="Normal 3 28 2 3 9" xfId="29772"/>
    <cellStyle name="Normal 3 28 2 4" xfId="29773"/>
    <cellStyle name="Normal 3 28 2 5" xfId="29774"/>
    <cellStyle name="Normal 3 28 2 6" xfId="29775"/>
    <cellStyle name="Normal 3 28 2 7" xfId="29776"/>
    <cellStyle name="Normal 3 28 2 8" xfId="29777"/>
    <cellStyle name="Normal 3 28 2 9" xfId="29778"/>
    <cellStyle name="Normal 3 28 3" xfId="29779"/>
    <cellStyle name="Normal 3 29" xfId="29780"/>
    <cellStyle name="Normal 3 3" xfId="29781"/>
    <cellStyle name="Normal 3 3 2" xfId="29782"/>
    <cellStyle name="Normal 3 3 2 2" xfId="29783"/>
    <cellStyle name="Normal 3 3 3" xfId="29784"/>
    <cellStyle name="Normal 3 3 3 2" xfId="29785"/>
    <cellStyle name="Normal 3 4" xfId="29786"/>
    <cellStyle name="Normal 3 4 2" xfId="29787"/>
    <cellStyle name="Normal 3 4 3" xfId="29788"/>
    <cellStyle name="Normal 3 4 4" xfId="29789"/>
    <cellStyle name="Normal 3 4 4 2" xfId="29790"/>
    <cellStyle name="Normal 3 5" xfId="29791"/>
    <cellStyle name="Normal 3 5 2" xfId="29792"/>
    <cellStyle name="Normal 3 6" xfId="29793"/>
    <cellStyle name="Normal 3 6 2" xfId="29794"/>
    <cellStyle name="Normal 3 7" xfId="29795"/>
    <cellStyle name="Normal 3 7 2" xfId="29796"/>
    <cellStyle name="Normal 3 8" xfId="29797"/>
    <cellStyle name="Normal 3 8 2" xfId="29798"/>
    <cellStyle name="Normal 3 9" xfId="29799"/>
    <cellStyle name="Normal 3 9 2" xfId="29800"/>
    <cellStyle name="Normal 30" xfId="29801"/>
    <cellStyle name="Normal 30 2" xfId="29802"/>
    <cellStyle name="Normal 30 2 2" xfId="29803"/>
    <cellStyle name="Normal 30 3" xfId="29804"/>
    <cellStyle name="Normal 31" xfId="29805"/>
    <cellStyle name="Normal 31 2" xfId="29806"/>
    <cellStyle name="Normal 31 2 2" xfId="29807"/>
    <cellStyle name="Normal 31 3" xfId="29808"/>
    <cellStyle name="Normal 32" xfId="29809"/>
    <cellStyle name="Normal 32 2" xfId="29810"/>
    <cellStyle name="Normal 32 2 2" xfId="29811"/>
    <cellStyle name="Normal 32 3" xfId="29812"/>
    <cellStyle name="Normal 33" xfId="29813"/>
    <cellStyle name="Normal 33 2" xfId="29814"/>
    <cellStyle name="Normal 33 2 2" xfId="29815"/>
    <cellStyle name="Normal 33 3" xfId="29816"/>
    <cellStyle name="Normal 34" xfId="29817"/>
    <cellStyle name="Normal 34 2" xfId="29818"/>
    <cellStyle name="Normal 34 2 2" xfId="29819"/>
    <cellStyle name="Normal 34 3" xfId="29820"/>
    <cellStyle name="Normal 35" xfId="29821"/>
    <cellStyle name="Normal 35 2" xfId="29822"/>
    <cellStyle name="Normal 35 2 2" xfId="29823"/>
    <cellStyle name="Normal 35 3" xfId="29824"/>
    <cellStyle name="Normal 36" xfId="29825"/>
    <cellStyle name="Normal 36 2" xfId="29826"/>
    <cellStyle name="Normal 36 2 2" xfId="29827"/>
    <cellStyle name="Normal 36 3" xfId="29828"/>
    <cellStyle name="Normal 36 4" xfId="29829"/>
    <cellStyle name="Normal 36 4 2" xfId="29830"/>
    <cellStyle name="Normal 37" xfId="29831"/>
    <cellStyle name="Normal 37 2" xfId="29832"/>
    <cellStyle name="Normal 37 2 2" xfId="29833"/>
    <cellStyle name="Normal 37 3" xfId="29834"/>
    <cellStyle name="Normal 38" xfId="29835"/>
    <cellStyle name="Normal 38 2" xfId="29836"/>
    <cellStyle name="Normal 38 2 2" xfId="29837"/>
    <cellStyle name="Normal 38 3" xfId="29838"/>
    <cellStyle name="Normal 39" xfId="29839"/>
    <cellStyle name="Normal 39 2" xfId="29840"/>
    <cellStyle name="Normal 39 2 2" xfId="29841"/>
    <cellStyle name="Normal 39 3" xfId="29842"/>
    <cellStyle name="Normal 4" xfId="29843"/>
    <cellStyle name="Normal 4 10" xfId="29844"/>
    <cellStyle name="Normal 4 10 2" xfId="29845"/>
    <cellStyle name="Normal 4 10 3" xfId="29846"/>
    <cellStyle name="Normal 4 11" xfId="29847"/>
    <cellStyle name="Normal 4 11 2" xfId="29848"/>
    <cellStyle name="Normal 4 12" xfId="29849"/>
    <cellStyle name="Normal 4 12 2" xfId="29850"/>
    <cellStyle name="Normal 4 13" xfId="29851"/>
    <cellStyle name="Normal 4 13 2" xfId="29852"/>
    <cellStyle name="Normal 4 14" xfId="29853"/>
    <cellStyle name="Normal 4 14 2" xfId="29854"/>
    <cellStyle name="Normal 4 15" xfId="29855"/>
    <cellStyle name="Normal 4 15 2" xfId="29856"/>
    <cellStyle name="Normal 4 16" xfId="29857"/>
    <cellStyle name="Normal 4 16 2" xfId="29858"/>
    <cellStyle name="Normal 4 17" xfId="29859"/>
    <cellStyle name="Normal 4 17 2" xfId="29860"/>
    <cellStyle name="Normal 4 18" xfId="29861"/>
    <cellStyle name="Normal 4 18 2" xfId="29862"/>
    <cellStyle name="Normal 4 19" xfId="29863"/>
    <cellStyle name="Normal 4 19 10" xfId="29864"/>
    <cellStyle name="Normal 4 19 11" xfId="29865"/>
    <cellStyle name="Normal 4 19 12" xfId="29866"/>
    <cellStyle name="Normal 4 19 13" xfId="29867"/>
    <cellStyle name="Normal 4 19 14" xfId="29868"/>
    <cellStyle name="Normal 4 19 2" xfId="29869"/>
    <cellStyle name="Normal 4 19 2 10" xfId="29870"/>
    <cellStyle name="Normal 4 19 2 11" xfId="29871"/>
    <cellStyle name="Normal 4 19 2 12" xfId="29872"/>
    <cellStyle name="Normal 4 19 2 13" xfId="29873"/>
    <cellStyle name="Normal 4 19 2 2" xfId="29874"/>
    <cellStyle name="Normal 4 19 2 2 10" xfId="29875"/>
    <cellStyle name="Normal 4 19 2 2 11" xfId="29876"/>
    <cellStyle name="Normal 4 19 2 2 12" xfId="29877"/>
    <cellStyle name="Normal 4 19 2 2 2" xfId="29878"/>
    <cellStyle name="Normal 4 19 2 2 3" xfId="29879"/>
    <cellStyle name="Normal 4 19 2 2 4" xfId="29880"/>
    <cellStyle name="Normal 4 19 2 2 5" xfId="29881"/>
    <cellStyle name="Normal 4 19 2 2 6" xfId="29882"/>
    <cellStyle name="Normal 4 19 2 2 7" xfId="29883"/>
    <cellStyle name="Normal 4 19 2 2 8" xfId="29884"/>
    <cellStyle name="Normal 4 19 2 2 9" xfId="29885"/>
    <cellStyle name="Normal 4 19 2 3" xfId="29886"/>
    <cellStyle name="Normal 4 19 2 4" xfId="29887"/>
    <cellStyle name="Normal 4 19 2 5" xfId="29888"/>
    <cellStyle name="Normal 4 19 2 6" xfId="29889"/>
    <cellStyle name="Normal 4 19 2 7" xfId="29890"/>
    <cellStyle name="Normal 4 19 2 8" xfId="29891"/>
    <cellStyle name="Normal 4 19 2 9" xfId="29892"/>
    <cellStyle name="Normal 4 19 3" xfId="29893"/>
    <cellStyle name="Normal 4 19 3 10" xfId="29894"/>
    <cellStyle name="Normal 4 19 3 11" xfId="29895"/>
    <cellStyle name="Normal 4 19 3 12" xfId="29896"/>
    <cellStyle name="Normal 4 19 3 2" xfId="29897"/>
    <cellStyle name="Normal 4 19 3 3" xfId="29898"/>
    <cellStyle name="Normal 4 19 3 4" xfId="29899"/>
    <cellStyle name="Normal 4 19 3 5" xfId="29900"/>
    <cellStyle name="Normal 4 19 3 6" xfId="29901"/>
    <cellStyle name="Normal 4 19 3 7" xfId="29902"/>
    <cellStyle name="Normal 4 19 3 8" xfId="29903"/>
    <cellStyle name="Normal 4 19 3 9" xfId="29904"/>
    <cellStyle name="Normal 4 19 4" xfId="29905"/>
    <cellStyle name="Normal 4 19 5" xfId="29906"/>
    <cellStyle name="Normal 4 19 6" xfId="29907"/>
    <cellStyle name="Normal 4 19 7" xfId="29908"/>
    <cellStyle name="Normal 4 19 8" xfId="29909"/>
    <cellStyle name="Normal 4 19 9" xfId="29910"/>
    <cellStyle name="Normal 4 2" xfId="29911"/>
    <cellStyle name="Normal 4 2 10" xfId="29912"/>
    <cellStyle name="Normal 4 2 11" xfId="29913"/>
    <cellStyle name="Normal 4 2 12" xfId="29914"/>
    <cellStyle name="Normal 4 2 13" xfId="29915"/>
    <cellStyle name="Normal 4 2 14" xfId="29916"/>
    <cellStyle name="Normal 4 2 15" xfId="29917"/>
    <cellStyle name="Normal 4 2 16" xfId="29918"/>
    <cellStyle name="Normal 4 2 2" xfId="29919"/>
    <cellStyle name="Normal 4 2 3" xfId="29920"/>
    <cellStyle name="Normal 4 2 3 2" xfId="29921"/>
    <cellStyle name="Normal 4 2 4" xfId="29922"/>
    <cellStyle name="Normal 4 2 4 10" xfId="29923"/>
    <cellStyle name="Normal 4 2 4 11" xfId="29924"/>
    <cellStyle name="Normal 4 2 4 12" xfId="29925"/>
    <cellStyle name="Normal 4 2 4 13" xfId="29926"/>
    <cellStyle name="Normal 4 2 4 2" xfId="29927"/>
    <cellStyle name="Normal 4 2 4 2 10" xfId="29928"/>
    <cellStyle name="Normal 4 2 4 2 11" xfId="29929"/>
    <cellStyle name="Normal 4 2 4 2 12" xfId="29930"/>
    <cellStyle name="Normal 4 2 4 2 2" xfId="29931"/>
    <cellStyle name="Normal 4 2 4 2 3" xfId="29932"/>
    <cellStyle name="Normal 4 2 4 2 4" xfId="29933"/>
    <cellStyle name="Normal 4 2 4 2 5" xfId="29934"/>
    <cellStyle name="Normal 4 2 4 2 6" xfId="29935"/>
    <cellStyle name="Normal 4 2 4 2 7" xfId="29936"/>
    <cellStyle name="Normal 4 2 4 2 8" xfId="29937"/>
    <cellStyle name="Normal 4 2 4 2 9" xfId="29938"/>
    <cellStyle name="Normal 4 2 4 3" xfId="29939"/>
    <cellStyle name="Normal 4 2 4 4" xfId="29940"/>
    <cellStyle name="Normal 4 2 4 5" xfId="29941"/>
    <cellStyle name="Normal 4 2 4 6" xfId="29942"/>
    <cellStyle name="Normal 4 2 4 7" xfId="29943"/>
    <cellStyle name="Normal 4 2 4 8" xfId="29944"/>
    <cellStyle name="Normal 4 2 4 9" xfId="29945"/>
    <cellStyle name="Normal 4 2 5" xfId="29946"/>
    <cellStyle name="Normal 4 2 5 10" xfId="29947"/>
    <cellStyle name="Normal 4 2 5 11" xfId="29948"/>
    <cellStyle name="Normal 4 2 5 12" xfId="29949"/>
    <cellStyle name="Normal 4 2 5 2" xfId="29950"/>
    <cellStyle name="Normal 4 2 5 3" xfId="29951"/>
    <cellStyle name="Normal 4 2 5 4" xfId="29952"/>
    <cellStyle name="Normal 4 2 5 5" xfId="29953"/>
    <cellStyle name="Normal 4 2 5 6" xfId="29954"/>
    <cellStyle name="Normal 4 2 5 7" xfId="29955"/>
    <cellStyle name="Normal 4 2 5 8" xfId="29956"/>
    <cellStyle name="Normal 4 2 5 9" xfId="29957"/>
    <cellStyle name="Normal 4 2 6" xfId="29958"/>
    <cellStyle name="Normal 4 2 7" xfId="29959"/>
    <cellStyle name="Normal 4 2 8" xfId="29960"/>
    <cellStyle name="Normal 4 2 9" xfId="29961"/>
    <cellStyle name="Normal 4 20" xfId="29962"/>
    <cellStyle name="Normal 4 21" xfId="29963"/>
    <cellStyle name="Normal 4 3" xfId="29964"/>
    <cellStyle name="Normal 4 3 2" xfId="29965"/>
    <cellStyle name="Normal 4 3 3" xfId="29966"/>
    <cellStyle name="Normal 4 3 3 2" xfId="29967"/>
    <cellStyle name="Normal 4 4" xfId="29968"/>
    <cellStyle name="Normal 4 4 2" xfId="29969"/>
    <cellStyle name="Normal 4 5" xfId="29970"/>
    <cellStyle name="Normal 4 5 2" xfId="29971"/>
    <cellStyle name="Normal 4 5 2 2" xfId="29972"/>
    <cellStyle name="Normal 4 5 3" xfId="29973"/>
    <cellStyle name="Normal 4 6" xfId="29974"/>
    <cellStyle name="Normal 4 6 2" xfId="29975"/>
    <cellStyle name="Normal 4 6 2 2" xfId="29976"/>
    <cellStyle name="Normal 4 6 3" xfId="29977"/>
    <cellStyle name="Normal 4 7" xfId="29978"/>
    <cellStyle name="Normal 4 7 2" xfId="29979"/>
    <cellStyle name="Normal 4 8" xfId="29980"/>
    <cellStyle name="Normal 4 8 2" xfId="29981"/>
    <cellStyle name="Normal 4 9" xfId="29982"/>
    <cellStyle name="Normal 4 9 2" xfId="29983"/>
    <cellStyle name="Normal 40" xfId="29984"/>
    <cellStyle name="Normal 40 2" xfId="29985"/>
    <cellStyle name="Normal 40 2 2" xfId="29986"/>
    <cellStyle name="Normal 40 3" xfId="29987"/>
    <cellStyle name="Normal 41" xfId="29988"/>
    <cellStyle name="Normal 41 2" xfId="29989"/>
    <cellStyle name="Normal 41 2 2" xfId="29990"/>
    <cellStyle name="Normal 41 3" xfId="29991"/>
    <cellStyle name="Normal 42" xfId="29992"/>
    <cellStyle name="Normal 42 2" xfId="29993"/>
    <cellStyle name="Normal 42 2 2" xfId="29994"/>
    <cellStyle name="Normal 42 3" xfId="29995"/>
    <cellStyle name="Normal 43" xfId="29996"/>
    <cellStyle name="Normal 43 2" xfId="29997"/>
    <cellStyle name="Normal 44" xfId="29998"/>
    <cellStyle name="Normal 44 2" xfId="29999"/>
    <cellStyle name="Normal 45" xfId="30000"/>
    <cellStyle name="Normal 45 2" xfId="30001"/>
    <cellStyle name="Normal 46" xfId="30002"/>
    <cellStyle name="Normal 46 2" xfId="30003"/>
    <cellStyle name="Normal 46 2 2" xfId="30004"/>
    <cellStyle name="Normal 46 3" xfId="30005"/>
    <cellStyle name="Normal 46 4" xfId="30006"/>
    <cellStyle name="Normal 46 5" xfId="30007"/>
    <cellStyle name="Normal 47" xfId="30008"/>
    <cellStyle name="Normal 47 2" xfId="30009"/>
    <cellStyle name="Normal 47 2 2" xfId="30010"/>
    <cellStyle name="Normal 47 3" xfId="30011"/>
    <cellStyle name="Normal 48" xfId="30012"/>
    <cellStyle name="Normal 48 2" xfId="30013"/>
    <cellStyle name="Normal 48 2 2" xfId="30014"/>
    <cellStyle name="Normal 48 3" xfId="30015"/>
    <cellStyle name="Normal 49" xfId="30016"/>
    <cellStyle name="Normal 49 2" xfId="30017"/>
    <cellStyle name="Normal 5" xfId="30018"/>
    <cellStyle name="Normal 5 2" xfId="30019"/>
    <cellStyle name="Normal 5 2 2" xfId="30020"/>
    <cellStyle name="Normal 5 2 2 10" xfId="30021"/>
    <cellStyle name="Normal 5 2 2 11" xfId="30022"/>
    <cellStyle name="Normal 5 2 2 12" xfId="30023"/>
    <cellStyle name="Normal 5 2 2 13" xfId="30024"/>
    <cellStyle name="Normal 5 2 2 14" xfId="30025"/>
    <cellStyle name="Normal 5 2 2 2" xfId="30026"/>
    <cellStyle name="Normal 5 2 2 2 10" xfId="30027"/>
    <cellStyle name="Normal 5 2 2 2 11" xfId="30028"/>
    <cellStyle name="Normal 5 2 2 2 12" xfId="30029"/>
    <cellStyle name="Normal 5 2 2 2 13" xfId="30030"/>
    <cellStyle name="Normal 5 2 2 2 2" xfId="30031"/>
    <cellStyle name="Normal 5 2 2 2 2 10" xfId="30032"/>
    <cellStyle name="Normal 5 2 2 2 2 11" xfId="30033"/>
    <cellStyle name="Normal 5 2 2 2 2 12" xfId="30034"/>
    <cellStyle name="Normal 5 2 2 2 2 2" xfId="30035"/>
    <cellStyle name="Normal 5 2 2 2 2 3" xfId="30036"/>
    <cellStyle name="Normal 5 2 2 2 2 4" xfId="30037"/>
    <cellStyle name="Normal 5 2 2 2 2 5" xfId="30038"/>
    <cellStyle name="Normal 5 2 2 2 2 6" xfId="30039"/>
    <cellStyle name="Normal 5 2 2 2 2 7" xfId="30040"/>
    <cellStyle name="Normal 5 2 2 2 2 8" xfId="30041"/>
    <cellStyle name="Normal 5 2 2 2 2 9" xfId="30042"/>
    <cellStyle name="Normal 5 2 2 2 3" xfId="30043"/>
    <cellStyle name="Normal 5 2 2 2 4" xfId="30044"/>
    <cellStyle name="Normal 5 2 2 2 5" xfId="30045"/>
    <cellStyle name="Normal 5 2 2 2 6" xfId="30046"/>
    <cellStyle name="Normal 5 2 2 2 7" xfId="30047"/>
    <cellStyle name="Normal 5 2 2 2 8" xfId="30048"/>
    <cellStyle name="Normal 5 2 2 2 9" xfId="30049"/>
    <cellStyle name="Normal 5 2 2 3" xfId="30050"/>
    <cellStyle name="Normal 5 2 2 3 10" xfId="30051"/>
    <cellStyle name="Normal 5 2 2 3 11" xfId="30052"/>
    <cellStyle name="Normal 5 2 2 3 12" xfId="30053"/>
    <cellStyle name="Normal 5 2 2 3 2" xfId="30054"/>
    <cellStyle name="Normal 5 2 2 3 3" xfId="30055"/>
    <cellStyle name="Normal 5 2 2 3 4" xfId="30056"/>
    <cellStyle name="Normal 5 2 2 3 5" xfId="30057"/>
    <cellStyle name="Normal 5 2 2 3 6" xfId="30058"/>
    <cellStyle name="Normal 5 2 2 3 7" xfId="30059"/>
    <cellStyle name="Normal 5 2 2 3 8" xfId="30060"/>
    <cellStyle name="Normal 5 2 2 3 9" xfId="30061"/>
    <cellStyle name="Normal 5 2 2 4" xfId="30062"/>
    <cellStyle name="Normal 5 2 2 5" xfId="30063"/>
    <cellStyle name="Normal 5 2 2 6" xfId="30064"/>
    <cellStyle name="Normal 5 2 2 7" xfId="30065"/>
    <cellStyle name="Normal 5 2 2 8" xfId="30066"/>
    <cellStyle name="Normal 5 2 2 9" xfId="30067"/>
    <cellStyle name="Normal 5 2 3" xfId="30068"/>
    <cellStyle name="Normal 5 3" xfId="30069"/>
    <cellStyle name="Normal 5 3 2" xfId="30070"/>
    <cellStyle name="Normal 5 4" xfId="30071"/>
    <cellStyle name="Normal 5 4 2" xfId="30072"/>
    <cellStyle name="Normal 5 4 2 2" xfId="30073"/>
    <cellStyle name="Normal 5 5" xfId="30074"/>
    <cellStyle name="Normal 5 6" xfId="30075"/>
    <cellStyle name="Normal 50" xfId="30076"/>
    <cellStyle name="Normal 50 2" xfId="30077"/>
    <cellStyle name="Normal 50 2 2" xfId="30078"/>
    <cellStyle name="Normal 50 3" xfId="30079"/>
    <cellStyle name="Normal 51" xfId="30080"/>
    <cellStyle name="Normal 51 2" xfId="30081"/>
    <cellStyle name="Normal 52" xfId="30082"/>
    <cellStyle name="Normal 52 2" xfId="30083"/>
    <cellStyle name="Normal 52 2 2" xfId="30084"/>
    <cellStyle name="Normal 52 3" xfId="30085"/>
    <cellStyle name="Normal 53" xfId="30086"/>
    <cellStyle name="Normal 53 2" xfId="30087"/>
    <cellStyle name="Normal 54" xfId="30088"/>
    <cellStyle name="Normal 54 2" xfId="30089"/>
    <cellStyle name="Normal 55" xfId="30090"/>
    <cellStyle name="Normal 55 2" xfId="30091"/>
    <cellStyle name="Normal 56" xfId="30092"/>
    <cellStyle name="Normal 56 2" xfId="30093"/>
    <cellStyle name="Normal 56 2 2" xfId="30094"/>
    <cellStyle name="Normal 56 3" xfId="30095"/>
    <cellStyle name="Normal 57" xfId="30096"/>
    <cellStyle name="Normal 57 2" xfId="30097"/>
    <cellStyle name="Normal 57 2 2" xfId="30098"/>
    <cellStyle name="Normal 57 3" xfId="30099"/>
    <cellStyle name="Normal 58" xfId="30100"/>
    <cellStyle name="Normal 58 2" xfId="30101"/>
    <cellStyle name="Normal 59" xfId="30102"/>
    <cellStyle name="Normal 59 2" xfId="30103"/>
    <cellStyle name="Normal 6" xfId="30104"/>
    <cellStyle name="Normal 6 2" xfId="30105"/>
    <cellStyle name="Normal 6 2 10" xfId="30106"/>
    <cellStyle name="Normal 6 2 11" xfId="30107"/>
    <cellStyle name="Normal 6 2 12" xfId="30108"/>
    <cellStyle name="Normal 6 2 13" xfId="30109"/>
    <cellStyle name="Normal 6 2 14" xfId="30110"/>
    <cellStyle name="Normal 6 2 15" xfId="30111"/>
    <cellStyle name="Normal 6 2 16" xfId="30112"/>
    <cellStyle name="Normal 6 2 2" xfId="30113"/>
    <cellStyle name="Normal 6 2 3" xfId="30114"/>
    <cellStyle name="Normal 6 2 3 2" xfId="30115"/>
    <cellStyle name="Normal 6 2 4" xfId="30116"/>
    <cellStyle name="Normal 6 2 4 10" xfId="30117"/>
    <cellStyle name="Normal 6 2 4 11" xfId="30118"/>
    <cellStyle name="Normal 6 2 4 12" xfId="30119"/>
    <cellStyle name="Normal 6 2 4 13" xfId="30120"/>
    <cellStyle name="Normal 6 2 4 2" xfId="30121"/>
    <cellStyle name="Normal 6 2 4 2 10" xfId="30122"/>
    <cellStyle name="Normal 6 2 4 2 11" xfId="30123"/>
    <cellStyle name="Normal 6 2 4 2 12" xfId="30124"/>
    <cellStyle name="Normal 6 2 4 2 2" xfId="30125"/>
    <cellStyle name="Normal 6 2 4 2 3" xfId="30126"/>
    <cellStyle name="Normal 6 2 4 2 4" xfId="30127"/>
    <cellStyle name="Normal 6 2 4 2 5" xfId="30128"/>
    <cellStyle name="Normal 6 2 4 2 6" xfId="30129"/>
    <cellStyle name="Normal 6 2 4 2 7" xfId="30130"/>
    <cellStyle name="Normal 6 2 4 2 8" xfId="30131"/>
    <cellStyle name="Normal 6 2 4 2 9" xfId="30132"/>
    <cellStyle name="Normal 6 2 4 3" xfId="30133"/>
    <cellStyle name="Normal 6 2 4 4" xfId="30134"/>
    <cellStyle name="Normal 6 2 4 5" xfId="30135"/>
    <cellStyle name="Normal 6 2 4 6" xfId="30136"/>
    <cellStyle name="Normal 6 2 4 7" xfId="30137"/>
    <cellStyle name="Normal 6 2 4 8" xfId="30138"/>
    <cellStyle name="Normal 6 2 4 9" xfId="30139"/>
    <cellStyle name="Normal 6 2 5" xfId="30140"/>
    <cellStyle name="Normal 6 2 5 10" xfId="30141"/>
    <cellStyle name="Normal 6 2 5 11" xfId="30142"/>
    <cellStyle name="Normal 6 2 5 12" xfId="30143"/>
    <cellStyle name="Normal 6 2 5 2" xfId="30144"/>
    <cellStyle name="Normal 6 2 5 3" xfId="30145"/>
    <cellStyle name="Normal 6 2 5 4" xfId="30146"/>
    <cellStyle name="Normal 6 2 5 5" xfId="30147"/>
    <cellStyle name="Normal 6 2 5 6" xfId="30148"/>
    <cellStyle name="Normal 6 2 5 7" xfId="30149"/>
    <cellStyle name="Normal 6 2 5 8" xfId="30150"/>
    <cellStyle name="Normal 6 2 5 9" xfId="30151"/>
    <cellStyle name="Normal 6 2 6" xfId="30152"/>
    <cellStyle name="Normal 6 2 7" xfId="30153"/>
    <cellStyle name="Normal 6 2 8" xfId="30154"/>
    <cellStyle name="Normal 6 2 9" xfId="30155"/>
    <cellStyle name="Normal 6 3" xfId="30156"/>
    <cellStyle name="Normal 6 3 2" xfId="30157"/>
    <cellStyle name="Normal 6 4" xfId="30158"/>
    <cellStyle name="Normal 6 4 10" xfId="30159"/>
    <cellStyle name="Normal 6 4 11" xfId="30160"/>
    <cellStyle name="Normal 6 4 12" xfId="30161"/>
    <cellStyle name="Normal 6 4 13" xfId="30162"/>
    <cellStyle name="Normal 6 4 14" xfId="30163"/>
    <cellStyle name="Normal 6 4 2" xfId="30164"/>
    <cellStyle name="Normal 6 4 2 10" xfId="30165"/>
    <cellStyle name="Normal 6 4 2 11" xfId="30166"/>
    <cellStyle name="Normal 6 4 2 12" xfId="30167"/>
    <cellStyle name="Normal 6 4 2 13" xfId="30168"/>
    <cellStyle name="Normal 6 4 2 2" xfId="30169"/>
    <cellStyle name="Normal 6 4 2 2 10" xfId="30170"/>
    <cellStyle name="Normal 6 4 2 2 11" xfId="30171"/>
    <cellStyle name="Normal 6 4 2 2 12" xfId="30172"/>
    <cellStyle name="Normal 6 4 2 2 2" xfId="30173"/>
    <cellStyle name="Normal 6 4 2 2 3" xfId="30174"/>
    <cellStyle name="Normal 6 4 2 2 4" xfId="30175"/>
    <cellStyle name="Normal 6 4 2 2 5" xfId="30176"/>
    <cellStyle name="Normal 6 4 2 2 6" xfId="30177"/>
    <cellStyle name="Normal 6 4 2 2 7" xfId="30178"/>
    <cellStyle name="Normal 6 4 2 2 8" xfId="30179"/>
    <cellStyle name="Normal 6 4 2 2 9" xfId="30180"/>
    <cellStyle name="Normal 6 4 2 3" xfId="30181"/>
    <cellStyle name="Normal 6 4 2 4" xfId="30182"/>
    <cellStyle name="Normal 6 4 2 5" xfId="30183"/>
    <cellStyle name="Normal 6 4 2 6" xfId="30184"/>
    <cellStyle name="Normal 6 4 2 7" xfId="30185"/>
    <cellStyle name="Normal 6 4 2 8" xfId="30186"/>
    <cellStyle name="Normal 6 4 2 9" xfId="30187"/>
    <cellStyle name="Normal 6 4 3" xfId="30188"/>
    <cellStyle name="Normal 6 4 3 10" xfId="30189"/>
    <cellStyle name="Normal 6 4 3 11" xfId="30190"/>
    <cellStyle name="Normal 6 4 3 12" xfId="30191"/>
    <cellStyle name="Normal 6 4 3 2" xfId="30192"/>
    <cellStyle name="Normal 6 4 3 3" xfId="30193"/>
    <cellStyle name="Normal 6 4 3 4" xfId="30194"/>
    <cellStyle name="Normal 6 4 3 5" xfId="30195"/>
    <cellStyle name="Normal 6 4 3 6" xfId="30196"/>
    <cellStyle name="Normal 6 4 3 7" xfId="30197"/>
    <cellStyle name="Normal 6 4 3 8" xfId="30198"/>
    <cellStyle name="Normal 6 4 3 9" xfId="30199"/>
    <cellStyle name="Normal 6 4 4" xfId="30200"/>
    <cellStyle name="Normal 6 4 5" xfId="30201"/>
    <cellStyle name="Normal 6 4 6" xfId="30202"/>
    <cellStyle name="Normal 6 4 7" xfId="30203"/>
    <cellStyle name="Normal 6 4 8" xfId="30204"/>
    <cellStyle name="Normal 6 4 9" xfId="30205"/>
    <cellStyle name="Normal 6 5" xfId="30206"/>
    <cellStyle name="Normal 6 6" xfId="30207"/>
    <cellStyle name="Normal 60" xfId="30208"/>
    <cellStyle name="Normal 60 2" xfId="30209"/>
    <cellStyle name="Normal 60 3" xfId="30210"/>
    <cellStyle name="Normal 60 4" xfId="30211"/>
    <cellStyle name="Normal 61" xfId="30212"/>
    <cellStyle name="Normal 61 2" xfId="30213"/>
    <cellStyle name="Normal 62" xfId="30214"/>
    <cellStyle name="Normal 62 2" xfId="30215"/>
    <cellStyle name="Normal 63" xfId="30216"/>
    <cellStyle name="Normal 63 2" xfId="30217"/>
    <cellStyle name="Normal 64" xfId="30218"/>
    <cellStyle name="Normal 64 2" xfId="30219"/>
    <cellStyle name="Normal 65" xfId="30220"/>
    <cellStyle name="Normal 65 2" xfId="30221"/>
    <cellStyle name="Normal 66" xfId="30222"/>
    <cellStyle name="Normal 66 2" xfId="30223"/>
    <cellStyle name="Normal 67" xfId="30224"/>
    <cellStyle name="Normal 67 2" xfId="30225"/>
    <cellStyle name="Normal 68" xfId="30226"/>
    <cellStyle name="Normal 68 2" xfId="30227"/>
    <cellStyle name="Normal 69" xfId="30228"/>
    <cellStyle name="Normal 69 2" xfId="30229"/>
    <cellStyle name="Normal 7" xfId="30230"/>
    <cellStyle name="Normal 7 2" xfId="30231"/>
    <cellStyle name="Normal 7 2 2" xfId="30232"/>
    <cellStyle name="Normal 7 2 2 2" xfId="30233"/>
    <cellStyle name="Normal 7 3" xfId="30234"/>
    <cellStyle name="Normal 7 3 10" xfId="30235"/>
    <cellStyle name="Normal 7 3 11" xfId="30236"/>
    <cellStyle name="Normal 7 3 12" xfId="30237"/>
    <cellStyle name="Normal 7 3 13" xfId="30238"/>
    <cellStyle name="Normal 7 3 14" xfId="30239"/>
    <cellStyle name="Normal 7 3 15" xfId="30240"/>
    <cellStyle name="Normal 7 3 16" xfId="30241"/>
    <cellStyle name="Normal 7 3 17" xfId="30242"/>
    <cellStyle name="Normal 7 3 2" xfId="30243"/>
    <cellStyle name="Normal 7 3 3" xfId="30244"/>
    <cellStyle name="Normal 7 3 4" xfId="30245"/>
    <cellStyle name="Normal 7 3 4 2" xfId="30246"/>
    <cellStyle name="Normal 7 3 5" xfId="30247"/>
    <cellStyle name="Normal 7 3 5 10" xfId="30248"/>
    <cellStyle name="Normal 7 3 5 11" xfId="30249"/>
    <cellStyle name="Normal 7 3 5 12" xfId="30250"/>
    <cellStyle name="Normal 7 3 5 13" xfId="30251"/>
    <cellStyle name="Normal 7 3 5 2" xfId="30252"/>
    <cellStyle name="Normal 7 3 5 2 10" xfId="30253"/>
    <cellStyle name="Normal 7 3 5 2 11" xfId="30254"/>
    <cellStyle name="Normal 7 3 5 2 12" xfId="30255"/>
    <cellStyle name="Normal 7 3 5 2 2" xfId="30256"/>
    <cellStyle name="Normal 7 3 5 2 3" xfId="30257"/>
    <cellStyle name="Normal 7 3 5 2 4" xfId="30258"/>
    <cellStyle name="Normal 7 3 5 2 5" xfId="30259"/>
    <cellStyle name="Normal 7 3 5 2 6" xfId="30260"/>
    <cellStyle name="Normal 7 3 5 2 7" xfId="30261"/>
    <cellStyle name="Normal 7 3 5 2 8" xfId="30262"/>
    <cellStyle name="Normal 7 3 5 2 9" xfId="30263"/>
    <cellStyle name="Normal 7 3 5 3" xfId="30264"/>
    <cellStyle name="Normal 7 3 5 4" xfId="30265"/>
    <cellStyle name="Normal 7 3 5 5" xfId="30266"/>
    <cellStyle name="Normal 7 3 5 6" xfId="30267"/>
    <cellStyle name="Normal 7 3 5 7" xfId="30268"/>
    <cellStyle name="Normal 7 3 5 8" xfId="30269"/>
    <cellStyle name="Normal 7 3 5 9" xfId="30270"/>
    <cellStyle name="Normal 7 3 6" xfId="30271"/>
    <cellStyle name="Normal 7 3 6 10" xfId="30272"/>
    <cellStyle name="Normal 7 3 6 11" xfId="30273"/>
    <cellStyle name="Normal 7 3 6 12" xfId="30274"/>
    <cellStyle name="Normal 7 3 6 2" xfId="30275"/>
    <cellStyle name="Normal 7 3 6 3" xfId="30276"/>
    <cellStyle name="Normal 7 3 6 4" xfId="30277"/>
    <cellStyle name="Normal 7 3 6 5" xfId="30278"/>
    <cellStyle name="Normal 7 3 6 6" xfId="30279"/>
    <cellStyle name="Normal 7 3 6 7" xfId="30280"/>
    <cellStyle name="Normal 7 3 6 8" xfId="30281"/>
    <cellStyle name="Normal 7 3 6 9" xfId="30282"/>
    <cellStyle name="Normal 7 3 7" xfId="30283"/>
    <cellStyle name="Normal 7 3 8" xfId="30284"/>
    <cellStyle name="Normal 7 3 9" xfId="30285"/>
    <cellStyle name="Normal 7 4" xfId="30286"/>
    <cellStyle name="Normal 7 4 10" xfId="30287"/>
    <cellStyle name="Normal 7 4 11" xfId="30288"/>
    <cellStyle name="Normal 7 4 12" xfId="30289"/>
    <cellStyle name="Normal 7 4 13" xfId="30290"/>
    <cellStyle name="Normal 7 4 14" xfId="30291"/>
    <cellStyle name="Normal 7 4 2" xfId="30292"/>
    <cellStyle name="Normal 7 4 2 10" xfId="30293"/>
    <cellStyle name="Normal 7 4 2 11" xfId="30294"/>
    <cellStyle name="Normal 7 4 2 12" xfId="30295"/>
    <cellStyle name="Normal 7 4 2 13" xfId="30296"/>
    <cellStyle name="Normal 7 4 2 2" xfId="30297"/>
    <cellStyle name="Normal 7 4 2 2 10" xfId="30298"/>
    <cellStyle name="Normal 7 4 2 2 11" xfId="30299"/>
    <cellStyle name="Normal 7 4 2 2 12" xfId="30300"/>
    <cellStyle name="Normal 7 4 2 2 2" xfId="30301"/>
    <cellStyle name="Normal 7 4 2 2 3" xfId="30302"/>
    <cellStyle name="Normal 7 4 2 2 4" xfId="30303"/>
    <cellStyle name="Normal 7 4 2 2 5" xfId="30304"/>
    <cellStyle name="Normal 7 4 2 2 6" xfId="30305"/>
    <cellStyle name="Normal 7 4 2 2 7" xfId="30306"/>
    <cellStyle name="Normal 7 4 2 2 8" xfId="30307"/>
    <cellStyle name="Normal 7 4 2 2 9" xfId="30308"/>
    <cellStyle name="Normal 7 4 2 3" xfId="30309"/>
    <cellStyle name="Normal 7 4 2 4" xfId="30310"/>
    <cellStyle name="Normal 7 4 2 5" xfId="30311"/>
    <cellStyle name="Normal 7 4 2 6" xfId="30312"/>
    <cellStyle name="Normal 7 4 2 7" xfId="30313"/>
    <cellStyle name="Normal 7 4 2 8" xfId="30314"/>
    <cellStyle name="Normal 7 4 2 9" xfId="30315"/>
    <cellStyle name="Normal 7 4 3" xfId="30316"/>
    <cellStyle name="Normal 7 4 3 10" xfId="30317"/>
    <cellStyle name="Normal 7 4 3 11" xfId="30318"/>
    <cellStyle name="Normal 7 4 3 12" xfId="30319"/>
    <cellStyle name="Normal 7 4 3 2" xfId="30320"/>
    <cellStyle name="Normal 7 4 3 3" xfId="30321"/>
    <cellStyle name="Normal 7 4 3 4" xfId="30322"/>
    <cellStyle name="Normal 7 4 3 5" xfId="30323"/>
    <cellStyle name="Normal 7 4 3 6" xfId="30324"/>
    <cellStyle name="Normal 7 4 3 7" xfId="30325"/>
    <cellStyle name="Normal 7 4 3 8" xfId="30326"/>
    <cellStyle name="Normal 7 4 3 9" xfId="30327"/>
    <cellStyle name="Normal 7 4 4" xfId="30328"/>
    <cellStyle name="Normal 7 4 5" xfId="30329"/>
    <cellStyle name="Normal 7 4 6" xfId="30330"/>
    <cellStyle name="Normal 7 4 7" xfId="30331"/>
    <cellStyle name="Normal 7 4 8" xfId="30332"/>
    <cellStyle name="Normal 7 4 9" xfId="30333"/>
    <cellStyle name="Normal 7 5" xfId="30334"/>
    <cellStyle name="Normal 70" xfId="30335"/>
    <cellStyle name="Normal 70 2" xfId="30336"/>
    <cellStyle name="Normal 71" xfId="30337"/>
    <cellStyle name="Normal 71 2" xfId="30338"/>
    <cellStyle name="Normal 72" xfId="30339"/>
    <cellStyle name="Normal 72 2" xfId="30340"/>
    <cellStyle name="Normal 73" xfId="30341"/>
    <cellStyle name="Normal 73 2" xfId="30342"/>
    <cellStyle name="Normal 74" xfId="30343"/>
    <cellStyle name="Normal 74 2" xfId="30344"/>
    <cellStyle name="Normal 75" xfId="30345"/>
    <cellStyle name="Normal 75 2" xfId="30346"/>
    <cellStyle name="Normal 76" xfId="30347"/>
    <cellStyle name="Normal 76 2" xfId="30348"/>
    <cellStyle name="Normal 77" xfId="30349"/>
    <cellStyle name="Normal 77 2" xfId="30350"/>
    <cellStyle name="Normal 78" xfId="30351"/>
    <cellStyle name="Normal 78 2" xfId="30352"/>
    <cellStyle name="Normal 79" xfId="30353"/>
    <cellStyle name="Normal 79 2" xfId="30354"/>
    <cellStyle name="Normal 8" xfId="30355"/>
    <cellStyle name="Normal 8 2" xfId="30356"/>
    <cellStyle name="Normal 8 2 2" xfId="30357"/>
    <cellStyle name="Normal 80" xfId="30358"/>
    <cellStyle name="Normal 80 2" xfId="30359"/>
    <cellStyle name="Normal 81" xfId="30360"/>
    <cellStyle name="Normal 81 2" xfId="30361"/>
    <cellStyle name="Normal 82" xfId="30362"/>
    <cellStyle name="Normal 82 2" xfId="30363"/>
    <cellStyle name="Normal 83" xfId="30364"/>
    <cellStyle name="Normal 83 2" xfId="30365"/>
    <cellStyle name="Normal 84" xfId="30366"/>
    <cellStyle name="Normal 84 2" xfId="30367"/>
    <cellStyle name="Normal 85" xfId="30368"/>
    <cellStyle name="Normal 85 2" xfId="30369"/>
    <cellStyle name="Normal 86" xfId="30370"/>
    <cellStyle name="Normal 86 2" xfId="30371"/>
    <cellStyle name="Normal 87" xfId="30372"/>
    <cellStyle name="Normal 87 2" xfId="30373"/>
    <cellStyle name="Normal 88" xfId="30374"/>
    <cellStyle name="Normal 88 2" xfId="30375"/>
    <cellStyle name="Normal 89" xfId="30376"/>
    <cellStyle name="Normal 89 2" xfId="30377"/>
    <cellStyle name="Normal 9" xfId="30378"/>
    <cellStyle name="Normal 9 2" xfId="30379"/>
    <cellStyle name="Normal 9 2 2" xfId="30380"/>
    <cellStyle name="Normal 9 2 2 2" xfId="30381"/>
    <cellStyle name="Normal 9 3" xfId="30382"/>
    <cellStyle name="Normal 9 3 2" xfId="30383"/>
    <cellStyle name="Normal 9 4" xfId="30384"/>
    <cellStyle name="Normal 9 5" xfId="30385"/>
    <cellStyle name="Normal 90" xfId="30386"/>
    <cellStyle name="Normal 90 2" xfId="30387"/>
    <cellStyle name="Normal 91" xfId="30388"/>
    <cellStyle name="Normal 91 2" xfId="30389"/>
    <cellStyle name="Normal 92" xfId="30390"/>
    <cellStyle name="Normal 92 2" xfId="30391"/>
    <cellStyle name="Normal 93" xfId="30392"/>
    <cellStyle name="Normal 93 2" xfId="30393"/>
    <cellStyle name="Normal 94" xfId="30394"/>
    <cellStyle name="Normal 94 2" xfId="30395"/>
    <cellStyle name="Normal 95" xfId="30396"/>
    <cellStyle name="Normal 95 2" xfId="30397"/>
    <cellStyle name="Normal 96" xfId="30398"/>
    <cellStyle name="Normal 96 2" xfId="30399"/>
    <cellStyle name="Normal 97" xfId="30400"/>
    <cellStyle name="Normal 97 2" xfId="30401"/>
    <cellStyle name="Normal 98" xfId="30402"/>
    <cellStyle name="Normal 98 2" xfId="30403"/>
    <cellStyle name="Normal 99" xfId="30404"/>
    <cellStyle name="Normal 99 2" xfId="30405"/>
    <cellStyle name="Nota 10" xfId="30406"/>
    <cellStyle name="Nota 10 10" xfId="30407"/>
    <cellStyle name="Nota 10 11" xfId="30408"/>
    <cellStyle name="Nota 10 12" xfId="30409"/>
    <cellStyle name="Nota 10 13" xfId="30410"/>
    <cellStyle name="Nota 10 14" xfId="30411"/>
    <cellStyle name="Nota 10 15" xfId="30412"/>
    <cellStyle name="Nota 10 16" xfId="30413"/>
    <cellStyle name="Nota 10 17" xfId="30414"/>
    <cellStyle name="Nota 10 2" xfId="30415"/>
    <cellStyle name="Nota 10 2 2" xfId="30416"/>
    <cellStyle name="Nota 10 3" xfId="30417"/>
    <cellStyle name="Nota 10 4" xfId="30418"/>
    <cellStyle name="Nota 10 5" xfId="30419"/>
    <cellStyle name="Nota 10 5 10" xfId="30420"/>
    <cellStyle name="Nota 10 5 11" xfId="30421"/>
    <cellStyle name="Nota 10 5 12" xfId="30422"/>
    <cellStyle name="Nota 10 5 13" xfId="30423"/>
    <cellStyle name="Nota 10 5 2" xfId="30424"/>
    <cellStyle name="Nota 10 5 2 10" xfId="30425"/>
    <cellStyle name="Nota 10 5 2 11" xfId="30426"/>
    <cellStyle name="Nota 10 5 2 12" xfId="30427"/>
    <cellStyle name="Nota 10 5 2 2" xfId="30428"/>
    <cellStyle name="Nota 10 5 2 3" xfId="30429"/>
    <cellStyle name="Nota 10 5 2 4" xfId="30430"/>
    <cellStyle name="Nota 10 5 2 5" xfId="30431"/>
    <cellStyle name="Nota 10 5 2 6" xfId="30432"/>
    <cellStyle name="Nota 10 5 2 7" xfId="30433"/>
    <cellStyle name="Nota 10 5 2 8" xfId="30434"/>
    <cellStyle name="Nota 10 5 2 9" xfId="30435"/>
    <cellStyle name="Nota 10 5 3" xfId="30436"/>
    <cellStyle name="Nota 10 5 4" xfId="30437"/>
    <cellStyle name="Nota 10 5 5" xfId="30438"/>
    <cellStyle name="Nota 10 5 6" xfId="30439"/>
    <cellStyle name="Nota 10 5 7" xfId="30440"/>
    <cellStyle name="Nota 10 5 8" xfId="30441"/>
    <cellStyle name="Nota 10 5 9" xfId="30442"/>
    <cellStyle name="Nota 10 6" xfId="30443"/>
    <cellStyle name="Nota 10 6 10" xfId="30444"/>
    <cellStyle name="Nota 10 6 11" xfId="30445"/>
    <cellStyle name="Nota 10 6 12" xfId="30446"/>
    <cellStyle name="Nota 10 6 2" xfId="30447"/>
    <cellStyle name="Nota 10 6 3" xfId="30448"/>
    <cellStyle name="Nota 10 6 4" xfId="30449"/>
    <cellStyle name="Nota 10 6 5" xfId="30450"/>
    <cellStyle name="Nota 10 6 6" xfId="30451"/>
    <cellStyle name="Nota 10 6 7" xfId="30452"/>
    <cellStyle name="Nota 10 6 8" xfId="30453"/>
    <cellStyle name="Nota 10 6 9" xfId="30454"/>
    <cellStyle name="Nota 10 7" xfId="30455"/>
    <cellStyle name="Nota 10 8" xfId="30456"/>
    <cellStyle name="Nota 10 9" xfId="30457"/>
    <cellStyle name="Nota 11" xfId="30458"/>
    <cellStyle name="Nota 11 10" xfId="30459"/>
    <cellStyle name="Nota 11 11" xfId="30460"/>
    <cellStyle name="Nota 11 12" xfId="30461"/>
    <cellStyle name="Nota 11 13" xfId="30462"/>
    <cellStyle name="Nota 11 14" xfId="30463"/>
    <cellStyle name="Nota 11 15" xfId="30464"/>
    <cellStyle name="Nota 11 16" xfId="30465"/>
    <cellStyle name="Nota 11 17" xfId="30466"/>
    <cellStyle name="Nota 11 2" xfId="30467"/>
    <cellStyle name="Nota 11 2 2" xfId="30468"/>
    <cellStyle name="Nota 11 3" xfId="30469"/>
    <cellStyle name="Nota 11 4" xfId="30470"/>
    <cellStyle name="Nota 11 5" xfId="30471"/>
    <cellStyle name="Nota 11 5 10" xfId="30472"/>
    <cellStyle name="Nota 11 5 11" xfId="30473"/>
    <cellStyle name="Nota 11 5 12" xfId="30474"/>
    <cellStyle name="Nota 11 5 13" xfId="30475"/>
    <cellStyle name="Nota 11 5 2" xfId="30476"/>
    <cellStyle name="Nota 11 5 2 10" xfId="30477"/>
    <cellStyle name="Nota 11 5 2 11" xfId="30478"/>
    <cellStyle name="Nota 11 5 2 12" xfId="30479"/>
    <cellStyle name="Nota 11 5 2 2" xfId="30480"/>
    <cellStyle name="Nota 11 5 2 3" xfId="30481"/>
    <cellStyle name="Nota 11 5 2 4" xfId="30482"/>
    <cellStyle name="Nota 11 5 2 5" xfId="30483"/>
    <cellStyle name="Nota 11 5 2 6" xfId="30484"/>
    <cellStyle name="Nota 11 5 2 7" xfId="30485"/>
    <cellStyle name="Nota 11 5 2 8" xfId="30486"/>
    <cellStyle name="Nota 11 5 2 9" xfId="30487"/>
    <cellStyle name="Nota 11 5 3" xfId="30488"/>
    <cellStyle name="Nota 11 5 4" xfId="30489"/>
    <cellStyle name="Nota 11 5 5" xfId="30490"/>
    <cellStyle name="Nota 11 5 6" xfId="30491"/>
    <cellStyle name="Nota 11 5 7" xfId="30492"/>
    <cellStyle name="Nota 11 5 8" xfId="30493"/>
    <cellStyle name="Nota 11 5 9" xfId="30494"/>
    <cellStyle name="Nota 11 6" xfId="30495"/>
    <cellStyle name="Nota 11 6 10" xfId="30496"/>
    <cellStyle name="Nota 11 6 11" xfId="30497"/>
    <cellStyle name="Nota 11 6 12" xfId="30498"/>
    <cellStyle name="Nota 11 6 2" xfId="30499"/>
    <cellStyle name="Nota 11 6 3" xfId="30500"/>
    <cellStyle name="Nota 11 6 4" xfId="30501"/>
    <cellStyle name="Nota 11 6 5" xfId="30502"/>
    <cellStyle name="Nota 11 6 6" xfId="30503"/>
    <cellStyle name="Nota 11 6 7" xfId="30504"/>
    <cellStyle name="Nota 11 6 8" xfId="30505"/>
    <cellStyle name="Nota 11 6 9" xfId="30506"/>
    <cellStyle name="Nota 11 7" xfId="30507"/>
    <cellStyle name="Nota 11 8" xfId="30508"/>
    <cellStyle name="Nota 11 9" xfId="30509"/>
    <cellStyle name="Nota 12" xfId="30510"/>
    <cellStyle name="Nota 12 10" xfId="30511"/>
    <cellStyle name="Nota 12 11" xfId="30512"/>
    <cellStyle name="Nota 12 12" xfId="30513"/>
    <cellStyle name="Nota 12 13" xfId="30514"/>
    <cellStyle name="Nota 12 14" xfId="30515"/>
    <cellStyle name="Nota 12 15" xfId="30516"/>
    <cellStyle name="Nota 12 16" xfId="30517"/>
    <cellStyle name="Nota 12 17" xfId="30518"/>
    <cellStyle name="Nota 12 2" xfId="30519"/>
    <cellStyle name="Nota 12 2 2" xfId="30520"/>
    <cellStyle name="Nota 12 3" xfId="30521"/>
    <cellStyle name="Nota 12 4" xfId="30522"/>
    <cellStyle name="Nota 12 5" xfId="30523"/>
    <cellStyle name="Nota 12 5 10" xfId="30524"/>
    <cellStyle name="Nota 12 5 11" xfId="30525"/>
    <cellStyle name="Nota 12 5 12" xfId="30526"/>
    <cellStyle name="Nota 12 5 13" xfId="30527"/>
    <cellStyle name="Nota 12 5 2" xfId="30528"/>
    <cellStyle name="Nota 12 5 2 10" xfId="30529"/>
    <cellStyle name="Nota 12 5 2 11" xfId="30530"/>
    <cellStyle name="Nota 12 5 2 12" xfId="30531"/>
    <cellStyle name="Nota 12 5 2 2" xfId="30532"/>
    <cellStyle name="Nota 12 5 2 3" xfId="30533"/>
    <cellStyle name="Nota 12 5 2 4" xfId="30534"/>
    <cellStyle name="Nota 12 5 2 5" xfId="30535"/>
    <cellStyle name="Nota 12 5 2 6" xfId="30536"/>
    <cellStyle name="Nota 12 5 2 7" xfId="30537"/>
    <cellStyle name="Nota 12 5 2 8" xfId="30538"/>
    <cellStyle name="Nota 12 5 2 9" xfId="30539"/>
    <cellStyle name="Nota 12 5 3" xfId="30540"/>
    <cellStyle name="Nota 12 5 4" xfId="30541"/>
    <cellStyle name="Nota 12 5 5" xfId="30542"/>
    <cellStyle name="Nota 12 5 6" xfId="30543"/>
    <cellStyle name="Nota 12 5 7" xfId="30544"/>
    <cellStyle name="Nota 12 5 8" xfId="30545"/>
    <cellStyle name="Nota 12 5 9" xfId="30546"/>
    <cellStyle name="Nota 12 6" xfId="30547"/>
    <cellStyle name="Nota 12 6 10" xfId="30548"/>
    <cellStyle name="Nota 12 6 11" xfId="30549"/>
    <cellStyle name="Nota 12 6 12" xfId="30550"/>
    <cellStyle name="Nota 12 6 2" xfId="30551"/>
    <cellStyle name="Nota 12 6 3" xfId="30552"/>
    <cellStyle name="Nota 12 6 4" xfId="30553"/>
    <cellStyle name="Nota 12 6 5" xfId="30554"/>
    <cellStyle name="Nota 12 6 6" xfId="30555"/>
    <cellStyle name="Nota 12 6 7" xfId="30556"/>
    <cellStyle name="Nota 12 6 8" xfId="30557"/>
    <cellStyle name="Nota 12 6 9" xfId="30558"/>
    <cellStyle name="Nota 12 7" xfId="30559"/>
    <cellStyle name="Nota 12 8" xfId="30560"/>
    <cellStyle name="Nota 12 9" xfId="30561"/>
    <cellStyle name="Nota 13" xfId="30562"/>
    <cellStyle name="Nota 13 10" xfId="30563"/>
    <cellStyle name="Nota 13 11" xfId="30564"/>
    <cellStyle name="Nota 13 12" xfId="30565"/>
    <cellStyle name="Nota 13 13" xfId="30566"/>
    <cellStyle name="Nota 13 14" xfId="30567"/>
    <cellStyle name="Nota 13 15" xfId="30568"/>
    <cellStyle name="Nota 13 16" xfId="30569"/>
    <cellStyle name="Nota 13 17" xfId="30570"/>
    <cellStyle name="Nota 13 2" xfId="30571"/>
    <cellStyle name="Nota 13 2 2" xfId="30572"/>
    <cellStyle name="Nota 13 3" xfId="30573"/>
    <cellStyle name="Nota 13 4" xfId="30574"/>
    <cellStyle name="Nota 13 5" xfId="30575"/>
    <cellStyle name="Nota 13 5 10" xfId="30576"/>
    <cellStyle name="Nota 13 5 11" xfId="30577"/>
    <cellStyle name="Nota 13 5 12" xfId="30578"/>
    <cellStyle name="Nota 13 5 13" xfId="30579"/>
    <cellStyle name="Nota 13 5 2" xfId="30580"/>
    <cellStyle name="Nota 13 5 2 10" xfId="30581"/>
    <cellStyle name="Nota 13 5 2 11" xfId="30582"/>
    <cellStyle name="Nota 13 5 2 12" xfId="30583"/>
    <cellStyle name="Nota 13 5 2 2" xfId="30584"/>
    <cellStyle name="Nota 13 5 2 3" xfId="30585"/>
    <cellStyle name="Nota 13 5 2 4" xfId="30586"/>
    <cellStyle name="Nota 13 5 2 5" xfId="30587"/>
    <cellStyle name="Nota 13 5 2 6" xfId="30588"/>
    <cellStyle name="Nota 13 5 2 7" xfId="30589"/>
    <cellStyle name="Nota 13 5 2 8" xfId="30590"/>
    <cellStyle name="Nota 13 5 2 9" xfId="30591"/>
    <cellStyle name="Nota 13 5 3" xfId="30592"/>
    <cellStyle name="Nota 13 5 4" xfId="30593"/>
    <cellStyle name="Nota 13 5 5" xfId="30594"/>
    <cellStyle name="Nota 13 5 6" xfId="30595"/>
    <cellStyle name="Nota 13 5 7" xfId="30596"/>
    <cellStyle name="Nota 13 5 8" xfId="30597"/>
    <cellStyle name="Nota 13 5 9" xfId="30598"/>
    <cellStyle name="Nota 13 6" xfId="30599"/>
    <cellStyle name="Nota 13 6 10" xfId="30600"/>
    <cellStyle name="Nota 13 6 11" xfId="30601"/>
    <cellStyle name="Nota 13 6 12" xfId="30602"/>
    <cellStyle name="Nota 13 6 2" xfId="30603"/>
    <cellStyle name="Nota 13 6 3" xfId="30604"/>
    <cellStyle name="Nota 13 6 4" xfId="30605"/>
    <cellStyle name="Nota 13 6 5" xfId="30606"/>
    <cellStyle name="Nota 13 6 6" xfId="30607"/>
    <cellStyle name="Nota 13 6 7" xfId="30608"/>
    <cellStyle name="Nota 13 6 8" xfId="30609"/>
    <cellStyle name="Nota 13 6 9" xfId="30610"/>
    <cellStyle name="Nota 13 7" xfId="30611"/>
    <cellStyle name="Nota 13 8" xfId="30612"/>
    <cellStyle name="Nota 13 9" xfId="30613"/>
    <cellStyle name="Nota 14" xfId="30614"/>
    <cellStyle name="Nota 14 2" xfId="30615"/>
    <cellStyle name="Nota 14 2 2" xfId="30616"/>
    <cellStyle name="Nota 14 3" xfId="30617"/>
    <cellStyle name="Nota 15" xfId="30618"/>
    <cellStyle name="Nota 15 2" xfId="30619"/>
    <cellStyle name="Nota 15 2 2" xfId="30620"/>
    <cellStyle name="Nota 15 3" xfId="30621"/>
    <cellStyle name="Nota 16" xfId="30622"/>
    <cellStyle name="Nota 16 2" xfId="30623"/>
    <cellStyle name="Nota 16 2 2" xfId="30624"/>
    <cellStyle name="Nota 16 3" xfId="30625"/>
    <cellStyle name="Nota 17" xfId="30626"/>
    <cellStyle name="Nota 17 2" xfId="30627"/>
    <cellStyle name="Nota 17 2 2" xfId="30628"/>
    <cellStyle name="Nota 17 3" xfId="30629"/>
    <cellStyle name="Nota 18" xfId="30630"/>
    <cellStyle name="Nota 18 2" xfId="30631"/>
    <cellStyle name="Nota 19" xfId="30632"/>
    <cellStyle name="Nota 19 2" xfId="30633"/>
    <cellStyle name="Nota 2" xfId="30634"/>
    <cellStyle name="Nota 2 10" xfId="30635"/>
    <cellStyle name="Nota 2 10 10" xfId="30636"/>
    <cellStyle name="Nota 2 10 11" xfId="30637"/>
    <cellStyle name="Nota 2 10 12" xfId="30638"/>
    <cellStyle name="Nota 2 10 13" xfId="30639"/>
    <cellStyle name="Nota 2 10 14" xfId="30640"/>
    <cellStyle name="Nota 2 10 15" xfId="30641"/>
    <cellStyle name="Nota 2 10 2" xfId="30642"/>
    <cellStyle name="Nota 2 10 3" xfId="30643"/>
    <cellStyle name="Nota 2 10 3 10" xfId="30644"/>
    <cellStyle name="Nota 2 10 3 11" xfId="30645"/>
    <cellStyle name="Nota 2 10 3 12" xfId="30646"/>
    <cellStyle name="Nota 2 10 3 13" xfId="30647"/>
    <cellStyle name="Nota 2 10 3 2" xfId="30648"/>
    <cellStyle name="Nota 2 10 3 2 10" xfId="30649"/>
    <cellStyle name="Nota 2 10 3 2 11" xfId="30650"/>
    <cellStyle name="Nota 2 10 3 2 12" xfId="30651"/>
    <cellStyle name="Nota 2 10 3 2 2" xfId="30652"/>
    <cellStyle name="Nota 2 10 3 2 3" xfId="30653"/>
    <cellStyle name="Nota 2 10 3 2 4" xfId="30654"/>
    <cellStyle name="Nota 2 10 3 2 5" xfId="30655"/>
    <cellStyle name="Nota 2 10 3 2 6" xfId="30656"/>
    <cellStyle name="Nota 2 10 3 2 7" xfId="30657"/>
    <cellStyle name="Nota 2 10 3 2 8" xfId="30658"/>
    <cellStyle name="Nota 2 10 3 2 9" xfId="30659"/>
    <cellStyle name="Nota 2 10 3 3" xfId="30660"/>
    <cellStyle name="Nota 2 10 3 4" xfId="30661"/>
    <cellStyle name="Nota 2 10 3 5" xfId="30662"/>
    <cellStyle name="Nota 2 10 3 6" xfId="30663"/>
    <cellStyle name="Nota 2 10 3 7" xfId="30664"/>
    <cellStyle name="Nota 2 10 3 8" xfId="30665"/>
    <cellStyle name="Nota 2 10 3 9" xfId="30666"/>
    <cellStyle name="Nota 2 10 4" xfId="30667"/>
    <cellStyle name="Nota 2 10 4 10" xfId="30668"/>
    <cellStyle name="Nota 2 10 4 11" xfId="30669"/>
    <cellStyle name="Nota 2 10 4 12" xfId="30670"/>
    <cellStyle name="Nota 2 10 4 2" xfId="30671"/>
    <cellStyle name="Nota 2 10 4 3" xfId="30672"/>
    <cellStyle name="Nota 2 10 4 4" xfId="30673"/>
    <cellStyle name="Nota 2 10 4 5" xfId="30674"/>
    <cellStyle name="Nota 2 10 4 6" xfId="30675"/>
    <cellStyle name="Nota 2 10 4 7" xfId="30676"/>
    <cellStyle name="Nota 2 10 4 8" xfId="30677"/>
    <cellStyle name="Nota 2 10 4 9" xfId="30678"/>
    <cellStyle name="Nota 2 10 5" xfId="30679"/>
    <cellStyle name="Nota 2 10 6" xfId="30680"/>
    <cellStyle name="Nota 2 10 7" xfId="30681"/>
    <cellStyle name="Nota 2 10 8" xfId="30682"/>
    <cellStyle name="Nota 2 10 9" xfId="30683"/>
    <cellStyle name="Nota 2 11" xfId="30684"/>
    <cellStyle name="Nota 2 11 10" xfId="30685"/>
    <cellStyle name="Nota 2 11 11" xfId="30686"/>
    <cellStyle name="Nota 2 11 12" xfId="30687"/>
    <cellStyle name="Nota 2 11 13" xfId="30688"/>
    <cellStyle name="Nota 2 11 14" xfId="30689"/>
    <cellStyle name="Nota 2 11 15" xfId="30690"/>
    <cellStyle name="Nota 2 11 2" xfId="30691"/>
    <cellStyle name="Nota 2 11 3" xfId="30692"/>
    <cellStyle name="Nota 2 11 3 10" xfId="30693"/>
    <cellStyle name="Nota 2 11 3 11" xfId="30694"/>
    <cellStyle name="Nota 2 11 3 12" xfId="30695"/>
    <cellStyle name="Nota 2 11 3 13" xfId="30696"/>
    <cellStyle name="Nota 2 11 3 2" xfId="30697"/>
    <cellStyle name="Nota 2 11 3 2 10" xfId="30698"/>
    <cellStyle name="Nota 2 11 3 2 11" xfId="30699"/>
    <cellStyle name="Nota 2 11 3 2 12" xfId="30700"/>
    <cellStyle name="Nota 2 11 3 2 2" xfId="30701"/>
    <cellStyle name="Nota 2 11 3 2 3" xfId="30702"/>
    <cellStyle name="Nota 2 11 3 2 4" xfId="30703"/>
    <cellStyle name="Nota 2 11 3 2 5" xfId="30704"/>
    <cellStyle name="Nota 2 11 3 2 6" xfId="30705"/>
    <cellStyle name="Nota 2 11 3 2 7" xfId="30706"/>
    <cellStyle name="Nota 2 11 3 2 8" xfId="30707"/>
    <cellStyle name="Nota 2 11 3 2 9" xfId="30708"/>
    <cellStyle name="Nota 2 11 3 3" xfId="30709"/>
    <cellStyle name="Nota 2 11 3 4" xfId="30710"/>
    <cellStyle name="Nota 2 11 3 5" xfId="30711"/>
    <cellStyle name="Nota 2 11 3 6" xfId="30712"/>
    <cellStyle name="Nota 2 11 3 7" xfId="30713"/>
    <cellStyle name="Nota 2 11 3 8" xfId="30714"/>
    <cellStyle name="Nota 2 11 3 9" xfId="30715"/>
    <cellStyle name="Nota 2 11 4" xfId="30716"/>
    <cellStyle name="Nota 2 11 4 10" xfId="30717"/>
    <cellStyle name="Nota 2 11 4 11" xfId="30718"/>
    <cellStyle name="Nota 2 11 4 12" xfId="30719"/>
    <cellStyle name="Nota 2 11 4 2" xfId="30720"/>
    <cellStyle name="Nota 2 11 4 3" xfId="30721"/>
    <cellStyle name="Nota 2 11 4 4" xfId="30722"/>
    <cellStyle name="Nota 2 11 4 5" xfId="30723"/>
    <cellStyle name="Nota 2 11 4 6" xfId="30724"/>
    <cellStyle name="Nota 2 11 4 7" xfId="30725"/>
    <cellStyle name="Nota 2 11 4 8" xfId="30726"/>
    <cellStyle name="Nota 2 11 4 9" xfId="30727"/>
    <cellStyle name="Nota 2 11 5" xfId="30728"/>
    <cellStyle name="Nota 2 11 6" xfId="30729"/>
    <cellStyle name="Nota 2 11 7" xfId="30730"/>
    <cellStyle name="Nota 2 11 8" xfId="30731"/>
    <cellStyle name="Nota 2 11 9" xfId="30732"/>
    <cellStyle name="Nota 2 12" xfId="30733"/>
    <cellStyle name="Nota 2 12 10" xfId="30734"/>
    <cellStyle name="Nota 2 12 11" xfId="30735"/>
    <cellStyle name="Nota 2 12 12" xfId="30736"/>
    <cellStyle name="Nota 2 12 13" xfId="30737"/>
    <cellStyle name="Nota 2 12 14" xfId="30738"/>
    <cellStyle name="Nota 2 12 15" xfId="30739"/>
    <cellStyle name="Nota 2 12 2" xfId="30740"/>
    <cellStyle name="Nota 2 12 3" xfId="30741"/>
    <cellStyle name="Nota 2 12 3 10" xfId="30742"/>
    <cellStyle name="Nota 2 12 3 11" xfId="30743"/>
    <cellStyle name="Nota 2 12 3 12" xfId="30744"/>
    <cellStyle name="Nota 2 12 3 13" xfId="30745"/>
    <cellStyle name="Nota 2 12 3 2" xfId="30746"/>
    <cellStyle name="Nota 2 12 3 2 10" xfId="30747"/>
    <cellStyle name="Nota 2 12 3 2 11" xfId="30748"/>
    <cellStyle name="Nota 2 12 3 2 12" xfId="30749"/>
    <cellStyle name="Nota 2 12 3 2 2" xfId="30750"/>
    <cellStyle name="Nota 2 12 3 2 3" xfId="30751"/>
    <cellStyle name="Nota 2 12 3 2 4" xfId="30752"/>
    <cellStyle name="Nota 2 12 3 2 5" xfId="30753"/>
    <cellStyle name="Nota 2 12 3 2 6" xfId="30754"/>
    <cellStyle name="Nota 2 12 3 2 7" xfId="30755"/>
    <cellStyle name="Nota 2 12 3 2 8" xfId="30756"/>
    <cellStyle name="Nota 2 12 3 2 9" xfId="30757"/>
    <cellStyle name="Nota 2 12 3 3" xfId="30758"/>
    <cellStyle name="Nota 2 12 3 4" xfId="30759"/>
    <cellStyle name="Nota 2 12 3 5" xfId="30760"/>
    <cellStyle name="Nota 2 12 3 6" xfId="30761"/>
    <cellStyle name="Nota 2 12 3 7" xfId="30762"/>
    <cellStyle name="Nota 2 12 3 8" xfId="30763"/>
    <cellStyle name="Nota 2 12 3 9" xfId="30764"/>
    <cellStyle name="Nota 2 12 4" xfId="30765"/>
    <cellStyle name="Nota 2 12 4 10" xfId="30766"/>
    <cellStyle name="Nota 2 12 4 11" xfId="30767"/>
    <cellStyle name="Nota 2 12 4 12" xfId="30768"/>
    <cellStyle name="Nota 2 12 4 2" xfId="30769"/>
    <cellStyle name="Nota 2 12 4 3" xfId="30770"/>
    <cellStyle name="Nota 2 12 4 4" xfId="30771"/>
    <cellStyle name="Nota 2 12 4 5" xfId="30772"/>
    <cellStyle name="Nota 2 12 4 6" xfId="30773"/>
    <cellStyle name="Nota 2 12 4 7" xfId="30774"/>
    <cellStyle name="Nota 2 12 4 8" xfId="30775"/>
    <cellStyle name="Nota 2 12 4 9" xfId="30776"/>
    <cellStyle name="Nota 2 12 5" xfId="30777"/>
    <cellStyle name="Nota 2 12 6" xfId="30778"/>
    <cellStyle name="Nota 2 12 7" xfId="30779"/>
    <cellStyle name="Nota 2 12 8" xfId="30780"/>
    <cellStyle name="Nota 2 12 9" xfId="30781"/>
    <cellStyle name="Nota 2 13" xfId="30782"/>
    <cellStyle name="Nota 2 14" xfId="30783"/>
    <cellStyle name="Nota 2 15" xfId="30784"/>
    <cellStyle name="Nota 2 16" xfId="30785"/>
    <cellStyle name="Nota 2 17" xfId="30786"/>
    <cellStyle name="Nota 2 18" xfId="30787"/>
    <cellStyle name="Nota 2 18 2" xfId="30788"/>
    <cellStyle name="Nota 2 19" xfId="30789"/>
    <cellStyle name="Nota 2 2" xfId="30790"/>
    <cellStyle name="Nota 2 2 10" xfId="30791"/>
    <cellStyle name="Nota 2 2 10 10" xfId="30792"/>
    <cellStyle name="Nota 2 2 10 11" xfId="30793"/>
    <cellStyle name="Nota 2 2 10 12" xfId="30794"/>
    <cellStyle name="Nota 2 2 10 13" xfId="30795"/>
    <cellStyle name="Nota 2 2 10 14" xfId="30796"/>
    <cellStyle name="Nota 2 2 10 2" xfId="30797"/>
    <cellStyle name="Nota 2 2 10 2 10" xfId="30798"/>
    <cellStyle name="Nota 2 2 10 2 11" xfId="30799"/>
    <cellStyle name="Nota 2 2 10 2 12" xfId="30800"/>
    <cellStyle name="Nota 2 2 10 2 13" xfId="30801"/>
    <cellStyle name="Nota 2 2 10 2 2" xfId="30802"/>
    <cellStyle name="Nota 2 2 10 2 2 10" xfId="30803"/>
    <cellStyle name="Nota 2 2 10 2 2 11" xfId="30804"/>
    <cellStyle name="Nota 2 2 10 2 2 12" xfId="30805"/>
    <cellStyle name="Nota 2 2 10 2 2 2" xfId="30806"/>
    <cellStyle name="Nota 2 2 10 2 2 3" xfId="30807"/>
    <cellStyle name="Nota 2 2 10 2 2 4" xfId="30808"/>
    <cellStyle name="Nota 2 2 10 2 2 5" xfId="30809"/>
    <cellStyle name="Nota 2 2 10 2 2 6" xfId="30810"/>
    <cellStyle name="Nota 2 2 10 2 2 7" xfId="30811"/>
    <cellStyle name="Nota 2 2 10 2 2 8" xfId="30812"/>
    <cellStyle name="Nota 2 2 10 2 2 9" xfId="30813"/>
    <cellStyle name="Nota 2 2 10 2 3" xfId="30814"/>
    <cellStyle name="Nota 2 2 10 2 4" xfId="30815"/>
    <cellStyle name="Nota 2 2 10 2 5" xfId="30816"/>
    <cellStyle name="Nota 2 2 10 2 6" xfId="30817"/>
    <cellStyle name="Nota 2 2 10 2 7" xfId="30818"/>
    <cellStyle name="Nota 2 2 10 2 8" xfId="30819"/>
    <cellStyle name="Nota 2 2 10 2 9" xfId="30820"/>
    <cellStyle name="Nota 2 2 10 3" xfId="30821"/>
    <cellStyle name="Nota 2 2 10 3 10" xfId="30822"/>
    <cellStyle name="Nota 2 2 10 3 11" xfId="30823"/>
    <cellStyle name="Nota 2 2 10 3 12" xfId="30824"/>
    <cellStyle name="Nota 2 2 10 3 2" xfId="30825"/>
    <cellStyle name="Nota 2 2 10 3 3" xfId="30826"/>
    <cellStyle name="Nota 2 2 10 3 4" xfId="30827"/>
    <cellStyle name="Nota 2 2 10 3 5" xfId="30828"/>
    <cellStyle name="Nota 2 2 10 3 6" xfId="30829"/>
    <cellStyle name="Nota 2 2 10 3 7" xfId="30830"/>
    <cellStyle name="Nota 2 2 10 3 8" xfId="30831"/>
    <cellStyle name="Nota 2 2 10 3 9" xfId="30832"/>
    <cellStyle name="Nota 2 2 10 4" xfId="30833"/>
    <cellStyle name="Nota 2 2 10 5" xfId="30834"/>
    <cellStyle name="Nota 2 2 10 6" xfId="30835"/>
    <cellStyle name="Nota 2 2 10 7" xfId="30836"/>
    <cellStyle name="Nota 2 2 10 8" xfId="30837"/>
    <cellStyle name="Nota 2 2 10 9" xfId="30838"/>
    <cellStyle name="Nota 2 2 11" xfId="30839"/>
    <cellStyle name="Nota 2 2 12" xfId="30840"/>
    <cellStyle name="Nota 2 2 12 10" xfId="30841"/>
    <cellStyle name="Nota 2 2 12 11" xfId="30842"/>
    <cellStyle name="Nota 2 2 12 12" xfId="30843"/>
    <cellStyle name="Nota 2 2 12 13" xfId="30844"/>
    <cellStyle name="Nota 2 2 12 14" xfId="30845"/>
    <cellStyle name="Nota 2 2 12 2" xfId="30846"/>
    <cellStyle name="Nota 2 2 12 2 10" xfId="30847"/>
    <cellStyle name="Nota 2 2 12 2 11" xfId="30848"/>
    <cellStyle name="Nota 2 2 12 2 12" xfId="30849"/>
    <cellStyle name="Nota 2 2 12 2 13" xfId="30850"/>
    <cellStyle name="Nota 2 2 12 2 2" xfId="30851"/>
    <cellStyle name="Nota 2 2 12 2 2 10" xfId="30852"/>
    <cellStyle name="Nota 2 2 12 2 2 11" xfId="30853"/>
    <cellStyle name="Nota 2 2 12 2 2 12" xfId="30854"/>
    <cellStyle name="Nota 2 2 12 2 2 2" xfId="30855"/>
    <cellStyle name="Nota 2 2 12 2 2 3" xfId="30856"/>
    <cellStyle name="Nota 2 2 12 2 2 4" xfId="30857"/>
    <cellStyle name="Nota 2 2 12 2 2 5" xfId="30858"/>
    <cellStyle name="Nota 2 2 12 2 2 6" xfId="30859"/>
    <cellStyle name="Nota 2 2 12 2 2 7" xfId="30860"/>
    <cellStyle name="Nota 2 2 12 2 2 8" xfId="30861"/>
    <cellStyle name="Nota 2 2 12 2 2 9" xfId="30862"/>
    <cellStyle name="Nota 2 2 12 2 3" xfId="30863"/>
    <cellStyle name="Nota 2 2 12 2 4" xfId="30864"/>
    <cellStyle name="Nota 2 2 12 2 5" xfId="30865"/>
    <cellStyle name="Nota 2 2 12 2 6" xfId="30866"/>
    <cellStyle name="Nota 2 2 12 2 7" xfId="30867"/>
    <cellStyle name="Nota 2 2 12 2 8" xfId="30868"/>
    <cellStyle name="Nota 2 2 12 2 9" xfId="30869"/>
    <cellStyle name="Nota 2 2 12 3" xfId="30870"/>
    <cellStyle name="Nota 2 2 12 3 10" xfId="30871"/>
    <cellStyle name="Nota 2 2 12 3 11" xfId="30872"/>
    <cellStyle name="Nota 2 2 12 3 12" xfId="30873"/>
    <cellStyle name="Nota 2 2 12 3 2" xfId="30874"/>
    <cellStyle name="Nota 2 2 12 3 3" xfId="30875"/>
    <cellStyle name="Nota 2 2 12 3 4" xfId="30876"/>
    <cellStyle name="Nota 2 2 12 3 5" xfId="30877"/>
    <cellStyle name="Nota 2 2 12 3 6" xfId="30878"/>
    <cellStyle name="Nota 2 2 12 3 7" xfId="30879"/>
    <cellStyle name="Nota 2 2 12 3 8" xfId="30880"/>
    <cellStyle name="Nota 2 2 12 3 9" xfId="30881"/>
    <cellStyle name="Nota 2 2 12 4" xfId="30882"/>
    <cellStyle name="Nota 2 2 12 5" xfId="30883"/>
    <cellStyle name="Nota 2 2 12 6" xfId="30884"/>
    <cellStyle name="Nota 2 2 12 7" xfId="30885"/>
    <cellStyle name="Nota 2 2 12 8" xfId="30886"/>
    <cellStyle name="Nota 2 2 12 9" xfId="30887"/>
    <cellStyle name="Nota 2 2 13" xfId="30888"/>
    <cellStyle name="Nota 2 2 13 10" xfId="30889"/>
    <cellStyle name="Nota 2 2 13 11" xfId="30890"/>
    <cellStyle name="Nota 2 2 13 12" xfId="30891"/>
    <cellStyle name="Nota 2 2 13 13" xfId="30892"/>
    <cellStyle name="Nota 2 2 13 14" xfId="30893"/>
    <cellStyle name="Nota 2 2 13 2" xfId="30894"/>
    <cellStyle name="Nota 2 2 13 2 10" xfId="30895"/>
    <cellStyle name="Nota 2 2 13 2 11" xfId="30896"/>
    <cellStyle name="Nota 2 2 13 2 12" xfId="30897"/>
    <cellStyle name="Nota 2 2 13 2 13" xfId="30898"/>
    <cellStyle name="Nota 2 2 13 2 2" xfId="30899"/>
    <cellStyle name="Nota 2 2 13 2 2 10" xfId="30900"/>
    <cellStyle name="Nota 2 2 13 2 2 11" xfId="30901"/>
    <cellStyle name="Nota 2 2 13 2 2 12" xfId="30902"/>
    <cellStyle name="Nota 2 2 13 2 2 2" xfId="30903"/>
    <cellStyle name="Nota 2 2 13 2 2 3" xfId="30904"/>
    <cellStyle name="Nota 2 2 13 2 2 4" xfId="30905"/>
    <cellStyle name="Nota 2 2 13 2 2 5" xfId="30906"/>
    <cellStyle name="Nota 2 2 13 2 2 6" xfId="30907"/>
    <cellStyle name="Nota 2 2 13 2 2 7" xfId="30908"/>
    <cellStyle name="Nota 2 2 13 2 2 8" xfId="30909"/>
    <cellStyle name="Nota 2 2 13 2 2 9" xfId="30910"/>
    <cellStyle name="Nota 2 2 13 2 3" xfId="30911"/>
    <cellStyle name="Nota 2 2 13 2 4" xfId="30912"/>
    <cellStyle name="Nota 2 2 13 2 5" xfId="30913"/>
    <cellStyle name="Nota 2 2 13 2 6" xfId="30914"/>
    <cellStyle name="Nota 2 2 13 2 7" xfId="30915"/>
    <cellStyle name="Nota 2 2 13 2 8" xfId="30916"/>
    <cellStyle name="Nota 2 2 13 2 9" xfId="30917"/>
    <cellStyle name="Nota 2 2 13 3" xfId="30918"/>
    <cellStyle name="Nota 2 2 13 3 10" xfId="30919"/>
    <cellStyle name="Nota 2 2 13 3 11" xfId="30920"/>
    <cellStyle name="Nota 2 2 13 3 12" xfId="30921"/>
    <cellStyle name="Nota 2 2 13 3 2" xfId="30922"/>
    <cellStyle name="Nota 2 2 13 3 3" xfId="30923"/>
    <cellStyle name="Nota 2 2 13 3 4" xfId="30924"/>
    <cellStyle name="Nota 2 2 13 3 5" xfId="30925"/>
    <cellStyle name="Nota 2 2 13 3 6" xfId="30926"/>
    <cellStyle name="Nota 2 2 13 3 7" xfId="30927"/>
    <cellStyle name="Nota 2 2 13 3 8" xfId="30928"/>
    <cellStyle name="Nota 2 2 13 3 9" xfId="30929"/>
    <cellStyle name="Nota 2 2 13 4" xfId="30930"/>
    <cellStyle name="Nota 2 2 13 5" xfId="30931"/>
    <cellStyle name="Nota 2 2 13 6" xfId="30932"/>
    <cellStyle name="Nota 2 2 13 7" xfId="30933"/>
    <cellStyle name="Nota 2 2 13 8" xfId="30934"/>
    <cellStyle name="Nota 2 2 13 9" xfId="30935"/>
    <cellStyle name="Nota 2 2 14" xfId="30936"/>
    <cellStyle name="Nota 2 2 14 10" xfId="30937"/>
    <cellStyle name="Nota 2 2 14 11" xfId="30938"/>
    <cellStyle name="Nota 2 2 14 12" xfId="30939"/>
    <cellStyle name="Nota 2 2 14 13" xfId="30940"/>
    <cellStyle name="Nota 2 2 14 14" xfId="30941"/>
    <cellStyle name="Nota 2 2 14 2" xfId="30942"/>
    <cellStyle name="Nota 2 2 14 2 10" xfId="30943"/>
    <cellStyle name="Nota 2 2 14 2 11" xfId="30944"/>
    <cellStyle name="Nota 2 2 14 2 12" xfId="30945"/>
    <cellStyle name="Nota 2 2 14 2 13" xfId="30946"/>
    <cellStyle name="Nota 2 2 14 2 2" xfId="30947"/>
    <cellStyle name="Nota 2 2 14 2 2 10" xfId="30948"/>
    <cellStyle name="Nota 2 2 14 2 2 11" xfId="30949"/>
    <cellStyle name="Nota 2 2 14 2 2 12" xfId="30950"/>
    <cellStyle name="Nota 2 2 14 2 2 2" xfId="30951"/>
    <cellStyle name="Nota 2 2 14 2 2 3" xfId="30952"/>
    <cellStyle name="Nota 2 2 14 2 2 4" xfId="30953"/>
    <cellStyle name="Nota 2 2 14 2 2 5" xfId="30954"/>
    <cellStyle name="Nota 2 2 14 2 2 6" xfId="30955"/>
    <cellStyle name="Nota 2 2 14 2 2 7" xfId="30956"/>
    <cellStyle name="Nota 2 2 14 2 2 8" xfId="30957"/>
    <cellStyle name="Nota 2 2 14 2 2 9" xfId="30958"/>
    <cellStyle name="Nota 2 2 14 2 3" xfId="30959"/>
    <cellStyle name="Nota 2 2 14 2 4" xfId="30960"/>
    <cellStyle name="Nota 2 2 14 2 5" xfId="30961"/>
    <cellStyle name="Nota 2 2 14 2 6" xfId="30962"/>
    <cellStyle name="Nota 2 2 14 2 7" xfId="30963"/>
    <cellStyle name="Nota 2 2 14 2 8" xfId="30964"/>
    <cellStyle name="Nota 2 2 14 2 9" xfId="30965"/>
    <cellStyle name="Nota 2 2 14 3" xfId="30966"/>
    <cellStyle name="Nota 2 2 14 3 10" xfId="30967"/>
    <cellStyle name="Nota 2 2 14 3 11" xfId="30968"/>
    <cellStyle name="Nota 2 2 14 3 12" xfId="30969"/>
    <cellStyle name="Nota 2 2 14 3 2" xfId="30970"/>
    <cellStyle name="Nota 2 2 14 3 3" xfId="30971"/>
    <cellStyle name="Nota 2 2 14 3 4" xfId="30972"/>
    <cellStyle name="Nota 2 2 14 3 5" xfId="30973"/>
    <cellStyle name="Nota 2 2 14 3 6" xfId="30974"/>
    <cellStyle name="Nota 2 2 14 3 7" xfId="30975"/>
    <cellStyle name="Nota 2 2 14 3 8" xfId="30976"/>
    <cellStyle name="Nota 2 2 14 3 9" xfId="30977"/>
    <cellStyle name="Nota 2 2 14 4" xfId="30978"/>
    <cellStyle name="Nota 2 2 14 5" xfId="30979"/>
    <cellStyle name="Nota 2 2 14 6" xfId="30980"/>
    <cellStyle name="Nota 2 2 14 7" xfId="30981"/>
    <cellStyle name="Nota 2 2 14 8" xfId="30982"/>
    <cellStyle name="Nota 2 2 14 9" xfId="30983"/>
    <cellStyle name="Nota 2 2 15" xfId="30984"/>
    <cellStyle name="Nota 2 2 15 10" xfId="30985"/>
    <cellStyle name="Nota 2 2 15 11" xfId="30986"/>
    <cellStyle name="Nota 2 2 15 12" xfId="30987"/>
    <cellStyle name="Nota 2 2 15 13" xfId="30988"/>
    <cellStyle name="Nota 2 2 15 14" xfId="30989"/>
    <cellStyle name="Nota 2 2 15 2" xfId="30990"/>
    <cellStyle name="Nota 2 2 15 2 10" xfId="30991"/>
    <cellStyle name="Nota 2 2 15 2 11" xfId="30992"/>
    <cellStyle name="Nota 2 2 15 2 12" xfId="30993"/>
    <cellStyle name="Nota 2 2 15 2 13" xfId="30994"/>
    <cellStyle name="Nota 2 2 15 2 2" xfId="30995"/>
    <cellStyle name="Nota 2 2 15 2 2 10" xfId="30996"/>
    <cellStyle name="Nota 2 2 15 2 2 11" xfId="30997"/>
    <cellStyle name="Nota 2 2 15 2 2 12" xfId="30998"/>
    <cellStyle name="Nota 2 2 15 2 2 2" xfId="30999"/>
    <cellStyle name="Nota 2 2 15 2 2 3" xfId="31000"/>
    <cellStyle name="Nota 2 2 15 2 2 4" xfId="31001"/>
    <cellStyle name="Nota 2 2 15 2 2 5" xfId="31002"/>
    <cellStyle name="Nota 2 2 15 2 2 6" xfId="31003"/>
    <cellStyle name="Nota 2 2 15 2 2 7" xfId="31004"/>
    <cellStyle name="Nota 2 2 15 2 2 8" xfId="31005"/>
    <cellStyle name="Nota 2 2 15 2 2 9" xfId="31006"/>
    <cellStyle name="Nota 2 2 15 2 3" xfId="31007"/>
    <cellStyle name="Nota 2 2 15 2 4" xfId="31008"/>
    <cellStyle name="Nota 2 2 15 2 5" xfId="31009"/>
    <cellStyle name="Nota 2 2 15 2 6" xfId="31010"/>
    <cellStyle name="Nota 2 2 15 2 7" xfId="31011"/>
    <cellStyle name="Nota 2 2 15 2 8" xfId="31012"/>
    <cellStyle name="Nota 2 2 15 2 9" xfId="31013"/>
    <cellStyle name="Nota 2 2 15 3" xfId="31014"/>
    <cellStyle name="Nota 2 2 15 3 10" xfId="31015"/>
    <cellStyle name="Nota 2 2 15 3 11" xfId="31016"/>
    <cellStyle name="Nota 2 2 15 3 12" xfId="31017"/>
    <cellStyle name="Nota 2 2 15 3 2" xfId="31018"/>
    <cellStyle name="Nota 2 2 15 3 3" xfId="31019"/>
    <cellStyle name="Nota 2 2 15 3 4" xfId="31020"/>
    <cellStyle name="Nota 2 2 15 3 5" xfId="31021"/>
    <cellStyle name="Nota 2 2 15 3 6" xfId="31022"/>
    <cellStyle name="Nota 2 2 15 3 7" xfId="31023"/>
    <cellStyle name="Nota 2 2 15 3 8" xfId="31024"/>
    <cellStyle name="Nota 2 2 15 3 9" xfId="31025"/>
    <cellStyle name="Nota 2 2 15 4" xfId="31026"/>
    <cellStyle name="Nota 2 2 15 5" xfId="31027"/>
    <cellStyle name="Nota 2 2 15 6" xfId="31028"/>
    <cellStyle name="Nota 2 2 15 7" xfId="31029"/>
    <cellStyle name="Nota 2 2 15 8" xfId="31030"/>
    <cellStyle name="Nota 2 2 15 9" xfId="31031"/>
    <cellStyle name="Nota 2 2 16" xfId="31032"/>
    <cellStyle name="Nota 2 2 16 10" xfId="31033"/>
    <cellStyle name="Nota 2 2 16 11" xfId="31034"/>
    <cellStyle name="Nota 2 2 16 12" xfId="31035"/>
    <cellStyle name="Nota 2 2 16 13" xfId="31036"/>
    <cellStyle name="Nota 2 2 16 14" xfId="31037"/>
    <cellStyle name="Nota 2 2 16 2" xfId="31038"/>
    <cellStyle name="Nota 2 2 16 2 10" xfId="31039"/>
    <cellStyle name="Nota 2 2 16 2 11" xfId="31040"/>
    <cellStyle name="Nota 2 2 16 2 12" xfId="31041"/>
    <cellStyle name="Nota 2 2 16 2 13" xfId="31042"/>
    <cellStyle name="Nota 2 2 16 2 2" xfId="31043"/>
    <cellStyle name="Nota 2 2 16 2 2 10" xfId="31044"/>
    <cellStyle name="Nota 2 2 16 2 2 11" xfId="31045"/>
    <cellStyle name="Nota 2 2 16 2 2 12" xfId="31046"/>
    <cellStyle name="Nota 2 2 16 2 2 2" xfId="31047"/>
    <cellStyle name="Nota 2 2 16 2 2 3" xfId="31048"/>
    <cellStyle name="Nota 2 2 16 2 2 4" xfId="31049"/>
    <cellStyle name="Nota 2 2 16 2 2 5" xfId="31050"/>
    <cellStyle name="Nota 2 2 16 2 2 6" xfId="31051"/>
    <cellStyle name="Nota 2 2 16 2 2 7" xfId="31052"/>
    <cellStyle name="Nota 2 2 16 2 2 8" xfId="31053"/>
    <cellStyle name="Nota 2 2 16 2 2 9" xfId="31054"/>
    <cellStyle name="Nota 2 2 16 2 3" xfId="31055"/>
    <cellStyle name="Nota 2 2 16 2 4" xfId="31056"/>
    <cellStyle name="Nota 2 2 16 2 5" xfId="31057"/>
    <cellStyle name="Nota 2 2 16 2 6" xfId="31058"/>
    <cellStyle name="Nota 2 2 16 2 7" xfId="31059"/>
    <cellStyle name="Nota 2 2 16 2 8" xfId="31060"/>
    <cellStyle name="Nota 2 2 16 2 9" xfId="31061"/>
    <cellStyle name="Nota 2 2 16 3" xfId="31062"/>
    <cellStyle name="Nota 2 2 16 3 10" xfId="31063"/>
    <cellStyle name="Nota 2 2 16 3 11" xfId="31064"/>
    <cellStyle name="Nota 2 2 16 3 12" xfId="31065"/>
    <cellStyle name="Nota 2 2 16 3 2" xfId="31066"/>
    <cellStyle name="Nota 2 2 16 3 3" xfId="31067"/>
    <cellStyle name="Nota 2 2 16 3 4" xfId="31068"/>
    <cellStyle name="Nota 2 2 16 3 5" xfId="31069"/>
    <cellStyle name="Nota 2 2 16 3 6" xfId="31070"/>
    <cellStyle name="Nota 2 2 16 3 7" xfId="31071"/>
    <cellStyle name="Nota 2 2 16 3 8" xfId="31072"/>
    <cellStyle name="Nota 2 2 16 3 9" xfId="31073"/>
    <cellStyle name="Nota 2 2 16 4" xfId="31074"/>
    <cellStyle name="Nota 2 2 16 5" xfId="31075"/>
    <cellStyle name="Nota 2 2 16 6" xfId="31076"/>
    <cellStyle name="Nota 2 2 16 7" xfId="31077"/>
    <cellStyle name="Nota 2 2 16 8" xfId="31078"/>
    <cellStyle name="Nota 2 2 16 9" xfId="31079"/>
    <cellStyle name="Nota 2 2 17" xfId="31080"/>
    <cellStyle name="Nota 2 2 17 10" xfId="31081"/>
    <cellStyle name="Nota 2 2 17 11" xfId="31082"/>
    <cellStyle name="Nota 2 2 17 12" xfId="31083"/>
    <cellStyle name="Nota 2 2 17 13" xfId="31084"/>
    <cellStyle name="Nota 2 2 17 2" xfId="31085"/>
    <cellStyle name="Nota 2 2 17 2 10" xfId="31086"/>
    <cellStyle name="Nota 2 2 17 2 11" xfId="31087"/>
    <cellStyle name="Nota 2 2 17 2 12" xfId="31088"/>
    <cellStyle name="Nota 2 2 17 2 2" xfId="31089"/>
    <cellStyle name="Nota 2 2 17 2 3" xfId="31090"/>
    <cellStyle name="Nota 2 2 17 2 4" xfId="31091"/>
    <cellStyle name="Nota 2 2 17 2 5" xfId="31092"/>
    <cellStyle name="Nota 2 2 17 2 6" xfId="31093"/>
    <cellStyle name="Nota 2 2 17 2 7" xfId="31094"/>
    <cellStyle name="Nota 2 2 17 2 8" xfId="31095"/>
    <cellStyle name="Nota 2 2 17 2 9" xfId="31096"/>
    <cellStyle name="Nota 2 2 17 3" xfId="31097"/>
    <cellStyle name="Nota 2 2 17 4" xfId="31098"/>
    <cellStyle name="Nota 2 2 17 5" xfId="31099"/>
    <cellStyle name="Nota 2 2 17 6" xfId="31100"/>
    <cellStyle name="Nota 2 2 17 7" xfId="31101"/>
    <cellStyle name="Nota 2 2 17 8" xfId="31102"/>
    <cellStyle name="Nota 2 2 17 9" xfId="31103"/>
    <cellStyle name="Nota 2 2 18" xfId="31104"/>
    <cellStyle name="Nota 2 2 18 10" xfId="31105"/>
    <cellStyle name="Nota 2 2 18 11" xfId="31106"/>
    <cellStyle name="Nota 2 2 18 12" xfId="31107"/>
    <cellStyle name="Nota 2 2 18 13" xfId="31108"/>
    <cellStyle name="Nota 2 2 18 2" xfId="31109"/>
    <cellStyle name="Nota 2 2 18 2 10" xfId="31110"/>
    <cellStyle name="Nota 2 2 18 2 11" xfId="31111"/>
    <cellStyle name="Nota 2 2 18 2 12" xfId="31112"/>
    <cellStyle name="Nota 2 2 18 2 2" xfId="31113"/>
    <cellStyle name="Nota 2 2 18 2 3" xfId="31114"/>
    <cellStyle name="Nota 2 2 18 2 4" xfId="31115"/>
    <cellStyle name="Nota 2 2 18 2 5" xfId="31116"/>
    <cellStyle name="Nota 2 2 18 2 6" xfId="31117"/>
    <cellStyle name="Nota 2 2 18 2 7" xfId="31118"/>
    <cellStyle name="Nota 2 2 18 2 8" xfId="31119"/>
    <cellStyle name="Nota 2 2 18 2 9" xfId="31120"/>
    <cellStyle name="Nota 2 2 18 3" xfId="31121"/>
    <cellStyle name="Nota 2 2 18 4" xfId="31122"/>
    <cellStyle name="Nota 2 2 18 5" xfId="31123"/>
    <cellStyle name="Nota 2 2 18 6" xfId="31124"/>
    <cellStyle name="Nota 2 2 18 7" xfId="31125"/>
    <cellStyle name="Nota 2 2 18 8" xfId="31126"/>
    <cellStyle name="Nota 2 2 18 9" xfId="31127"/>
    <cellStyle name="Nota 2 2 19" xfId="31128"/>
    <cellStyle name="Nota 2 2 19 10" xfId="31129"/>
    <cellStyle name="Nota 2 2 19 11" xfId="31130"/>
    <cellStyle name="Nota 2 2 19 12" xfId="31131"/>
    <cellStyle name="Nota 2 2 19 2" xfId="31132"/>
    <cellStyle name="Nota 2 2 19 3" xfId="31133"/>
    <cellStyle name="Nota 2 2 19 4" xfId="31134"/>
    <cellStyle name="Nota 2 2 19 5" xfId="31135"/>
    <cellStyle name="Nota 2 2 19 6" xfId="31136"/>
    <cellStyle name="Nota 2 2 19 7" xfId="31137"/>
    <cellStyle name="Nota 2 2 19 8" xfId="31138"/>
    <cellStyle name="Nota 2 2 19 9" xfId="31139"/>
    <cellStyle name="Nota 2 2 2" xfId="31140"/>
    <cellStyle name="Nota 2 2 2 10" xfId="31141"/>
    <cellStyle name="Nota 2 2 2 10 10" xfId="31142"/>
    <cellStyle name="Nota 2 2 2 10 11" xfId="31143"/>
    <cellStyle name="Nota 2 2 2 10 12" xfId="31144"/>
    <cellStyle name="Nota 2 2 2 10 13" xfId="31145"/>
    <cellStyle name="Nota 2 2 2 10 14" xfId="31146"/>
    <cellStyle name="Nota 2 2 2 10 2" xfId="31147"/>
    <cellStyle name="Nota 2 2 2 10 2 10" xfId="31148"/>
    <cellStyle name="Nota 2 2 2 10 2 11" xfId="31149"/>
    <cellStyle name="Nota 2 2 2 10 2 12" xfId="31150"/>
    <cellStyle name="Nota 2 2 2 10 2 13" xfId="31151"/>
    <cellStyle name="Nota 2 2 2 10 2 2" xfId="31152"/>
    <cellStyle name="Nota 2 2 2 10 2 2 10" xfId="31153"/>
    <cellStyle name="Nota 2 2 2 10 2 2 11" xfId="31154"/>
    <cellStyle name="Nota 2 2 2 10 2 2 12" xfId="31155"/>
    <cellStyle name="Nota 2 2 2 10 2 2 2" xfId="31156"/>
    <cellStyle name="Nota 2 2 2 10 2 2 3" xfId="31157"/>
    <cellStyle name="Nota 2 2 2 10 2 2 4" xfId="31158"/>
    <cellStyle name="Nota 2 2 2 10 2 2 5" xfId="31159"/>
    <cellStyle name="Nota 2 2 2 10 2 2 6" xfId="31160"/>
    <cellStyle name="Nota 2 2 2 10 2 2 7" xfId="31161"/>
    <cellStyle name="Nota 2 2 2 10 2 2 8" xfId="31162"/>
    <cellStyle name="Nota 2 2 2 10 2 2 9" xfId="31163"/>
    <cellStyle name="Nota 2 2 2 10 2 3" xfId="31164"/>
    <cellStyle name="Nota 2 2 2 10 2 4" xfId="31165"/>
    <cellStyle name="Nota 2 2 2 10 2 5" xfId="31166"/>
    <cellStyle name="Nota 2 2 2 10 2 6" xfId="31167"/>
    <cellStyle name="Nota 2 2 2 10 2 7" xfId="31168"/>
    <cellStyle name="Nota 2 2 2 10 2 8" xfId="31169"/>
    <cellStyle name="Nota 2 2 2 10 2 9" xfId="31170"/>
    <cellStyle name="Nota 2 2 2 10 3" xfId="31171"/>
    <cellStyle name="Nota 2 2 2 10 3 10" xfId="31172"/>
    <cellStyle name="Nota 2 2 2 10 3 11" xfId="31173"/>
    <cellStyle name="Nota 2 2 2 10 3 12" xfId="31174"/>
    <cellStyle name="Nota 2 2 2 10 3 2" xfId="31175"/>
    <cellStyle name="Nota 2 2 2 10 3 3" xfId="31176"/>
    <cellStyle name="Nota 2 2 2 10 3 4" xfId="31177"/>
    <cellStyle name="Nota 2 2 2 10 3 5" xfId="31178"/>
    <cellStyle name="Nota 2 2 2 10 3 6" xfId="31179"/>
    <cellStyle name="Nota 2 2 2 10 3 7" xfId="31180"/>
    <cellStyle name="Nota 2 2 2 10 3 8" xfId="31181"/>
    <cellStyle name="Nota 2 2 2 10 3 9" xfId="31182"/>
    <cellStyle name="Nota 2 2 2 10 4" xfId="31183"/>
    <cellStyle name="Nota 2 2 2 10 5" xfId="31184"/>
    <cellStyle name="Nota 2 2 2 10 6" xfId="31185"/>
    <cellStyle name="Nota 2 2 2 10 7" xfId="31186"/>
    <cellStyle name="Nota 2 2 2 10 8" xfId="31187"/>
    <cellStyle name="Nota 2 2 2 10 9" xfId="31188"/>
    <cellStyle name="Nota 2 2 2 11" xfId="31189"/>
    <cellStyle name="Nota 2 2 2 11 10" xfId="31190"/>
    <cellStyle name="Nota 2 2 2 11 11" xfId="31191"/>
    <cellStyle name="Nota 2 2 2 11 12" xfId="31192"/>
    <cellStyle name="Nota 2 2 2 11 13" xfId="31193"/>
    <cellStyle name="Nota 2 2 2 11 14" xfId="31194"/>
    <cellStyle name="Nota 2 2 2 11 2" xfId="31195"/>
    <cellStyle name="Nota 2 2 2 11 2 10" xfId="31196"/>
    <cellStyle name="Nota 2 2 2 11 2 11" xfId="31197"/>
    <cellStyle name="Nota 2 2 2 11 2 12" xfId="31198"/>
    <cellStyle name="Nota 2 2 2 11 2 13" xfId="31199"/>
    <cellStyle name="Nota 2 2 2 11 2 2" xfId="31200"/>
    <cellStyle name="Nota 2 2 2 11 2 2 10" xfId="31201"/>
    <cellStyle name="Nota 2 2 2 11 2 2 11" xfId="31202"/>
    <cellStyle name="Nota 2 2 2 11 2 2 12" xfId="31203"/>
    <cellStyle name="Nota 2 2 2 11 2 2 2" xfId="31204"/>
    <cellStyle name="Nota 2 2 2 11 2 2 3" xfId="31205"/>
    <cellStyle name="Nota 2 2 2 11 2 2 4" xfId="31206"/>
    <cellStyle name="Nota 2 2 2 11 2 2 5" xfId="31207"/>
    <cellStyle name="Nota 2 2 2 11 2 2 6" xfId="31208"/>
    <cellStyle name="Nota 2 2 2 11 2 2 7" xfId="31209"/>
    <cellStyle name="Nota 2 2 2 11 2 2 8" xfId="31210"/>
    <cellStyle name="Nota 2 2 2 11 2 2 9" xfId="31211"/>
    <cellStyle name="Nota 2 2 2 11 2 3" xfId="31212"/>
    <cellStyle name="Nota 2 2 2 11 2 4" xfId="31213"/>
    <cellStyle name="Nota 2 2 2 11 2 5" xfId="31214"/>
    <cellStyle name="Nota 2 2 2 11 2 6" xfId="31215"/>
    <cellStyle name="Nota 2 2 2 11 2 7" xfId="31216"/>
    <cellStyle name="Nota 2 2 2 11 2 8" xfId="31217"/>
    <cellStyle name="Nota 2 2 2 11 2 9" xfId="31218"/>
    <cellStyle name="Nota 2 2 2 11 3" xfId="31219"/>
    <cellStyle name="Nota 2 2 2 11 3 10" xfId="31220"/>
    <cellStyle name="Nota 2 2 2 11 3 11" xfId="31221"/>
    <cellStyle name="Nota 2 2 2 11 3 12" xfId="31222"/>
    <cellStyle name="Nota 2 2 2 11 3 2" xfId="31223"/>
    <cellStyle name="Nota 2 2 2 11 3 3" xfId="31224"/>
    <cellStyle name="Nota 2 2 2 11 3 4" xfId="31225"/>
    <cellStyle name="Nota 2 2 2 11 3 5" xfId="31226"/>
    <cellStyle name="Nota 2 2 2 11 3 6" xfId="31227"/>
    <cellStyle name="Nota 2 2 2 11 3 7" xfId="31228"/>
    <cellStyle name="Nota 2 2 2 11 3 8" xfId="31229"/>
    <cellStyle name="Nota 2 2 2 11 3 9" xfId="31230"/>
    <cellStyle name="Nota 2 2 2 11 4" xfId="31231"/>
    <cellStyle name="Nota 2 2 2 11 5" xfId="31232"/>
    <cellStyle name="Nota 2 2 2 11 6" xfId="31233"/>
    <cellStyle name="Nota 2 2 2 11 7" xfId="31234"/>
    <cellStyle name="Nota 2 2 2 11 8" xfId="31235"/>
    <cellStyle name="Nota 2 2 2 11 9" xfId="31236"/>
    <cellStyle name="Nota 2 2 2 12" xfId="31237"/>
    <cellStyle name="Nota 2 2 2 12 10" xfId="31238"/>
    <cellStyle name="Nota 2 2 2 12 11" xfId="31239"/>
    <cellStyle name="Nota 2 2 2 12 12" xfId="31240"/>
    <cellStyle name="Nota 2 2 2 12 13" xfId="31241"/>
    <cellStyle name="Nota 2 2 2 12 14" xfId="31242"/>
    <cellStyle name="Nota 2 2 2 12 2" xfId="31243"/>
    <cellStyle name="Nota 2 2 2 12 2 10" xfId="31244"/>
    <cellStyle name="Nota 2 2 2 12 2 11" xfId="31245"/>
    <cellStyle name="Nota 2 2 2 12 2 12" xfId="31246"/>
    <cellStyle name="Nota 2 2 2 12 2 13" xfId="31247"/>
    <cellStyle name="Nota 2 2 2 12 2 2" xfId="31248"/>
    <cellStyle name="Nota 2 2 2 12 2 2 10" xfId="31249"/>
    <cellStyle name="Nota 2 2 2 12 2 2 11" xfId="31250"/>
    <cellStyle name="Nota 2 2 2 12 2 2 12" xfId="31251"/>
    <cellStyle name="Nota 2 2 2 12 2 2 2" xfId="31252"/>
    <cellStyle name="Nota 2 2 2 12 2 2 3" xfId="31253"/>
    <cellStyle name="Nota 2 2 2 12 2 2 4" xfId="31254"/>
    <cellStyle name="Nota 2 2 2 12 2 2 5" xfId="31255"/>
    <cellStyle name="Nota 2 2 2 12 2 2 6" xfId="31256"/>
    <cellStyle name="Nota 2 2 2 12 2 2 7" xfId="31257"/>
    <cellStyle name="Nota 2 2 2 12 2 2 8" xfId="31258"/>
    <cellStyle name="Nota 2 2 2 12 2 2 9" xfId="31259"/>
    <cellStyle name="Nota 2 2 2 12 2 3" xfId="31260"/>
    <cellStyle name="Nota 2 2 2 12 2 4" xfId="31261"/>
    <cellStyle name="Nota 2 2 2 12 2 5" xfId="31262"/>
    <cellStyle name="Nota 2 2 2 12 2 6" xfId="31263"/>
    <cellStyle name="Nota 2 2 2 12 2 7" xfId="31264"/>
    <cellStyle name="Nota 2 2 2 12 2 8" xfId="31265"/>
    <cellStyle name="Nota 2 2 2 12 2 9" xfId="31266"/>
    <cellStyle name="Nota 2 2 2 12 3" xfId="31267"/>
    <cellStyle name="Nota 2 2 2 12 3 10" xfId="31268"/>
    <cellStyle name="Nota 2 2 2 12 3 11" xfId="31269"/>
    <cellStyle name="Nota 2 2 2 12 3 12" xfId="31270"/>
    <cellStyle name="Nota 2 2 2 12 3 2" xfId="31271"/>
    <cellStyle name="Nota 2 2 2 12 3 3" xfId="31272"/>
    <cellStyle name="Nota 2 2 2 12 3 4" xfId="31273"/>
    <cellStyle name="Nota 2 2 2 12 3 5" xfId="31274"/>
    <cellStyle name="Nota 2 2 2 12 3 6" xfId="31275"/>
    <cellStyle name="Nota 2 2 2 12 3 7" xfId="31276"/>
    <cellStyle name="Nota 2 2 2 12 3 8" xfId="31277"/>
    <cellStyle name="Nota 2 2 2 12 3 9" xfId="31278"/>
    <cellStyle name="Nota 2 2 2 12 4" xfId="31279"/>
    <cellStyle name="Nota 2 2 2 12 5" xfId="31280"/>
    <cellStyle name="Nota 2 2 2 12 6" xfId="31281"/>
    <cellStyle name="Nota 2 2 2 12 7" xfId="31282"/>
    <cellStyle name="Nota 2 2 2 12 8" xfId="31283"/>
    <cellStyle name="Nota 2 2 2 12 9" xfId="31284"/>
    <cellStyle name="Nota 2 2 2 13" xfId="31285"/>
    <cellStyle name="Nota 2 2 2 13 10" xfId="31286"/>
    <cellStyle name="Nota 2 2 2 13 11" xfId="31287"/>
    <cellStyle name="Nota 2 2 2 13 12" xfId="31288"/>
    <cellStyle name="Nota 2 2 2 13 13" xfId="31289"/>
    <cellStyle name="Nota 2 2 2 13 14" xfId="31290"/>
    <cellStyle name="Nota 2 2 2 13 2" xfId="31291"/>
    <cellStyle name="Nota 2 2 2 13 2 10" xfId="31292"/>
    <cellStyle name="Nota 2 2 2 13 2 11" xfId="31293"/>
    <cellStyle name="Nota 2 2 2 13 2 12" xfId="31294"/>
    <cellStyle name="Nota 2 2 2 13 2 13" xfId="31295"/>
    <cellStyle name="Nota 2 2 2 13 2 2" xfId="31296"/>
    <cellStyle name="Nota 2 2 2 13 2 2 10" xfId="31297"/>
    <cellStyle name="Nota 2 2 2 13 2 2 11" xfId="31298"/>
    <cellStyle name="Nota 2 2 2 13 2 2 12" xfId="31299"/>
    <cellStyle name="Nota 2 2 2 13 2 2 2" xfId="31300"/>
    <cellStyle name="Nota 2 2 2 13 2 2 3" xfId="31301"/>
    <cellStyle name="Nota 2 2 2 13 2 2 4" xfId="31302"/>
    <cellStyle name="Nota 2 2 2 13 2 2 5" xfId="31303"/>
    <cellStyle name="Nota 2 2 2 13 2 2 6" xfId="31304"/>
    <cellStyle name="Nota 2 2 2 13 2 2 7" xfId="31305"/>
    <cellStyle name="Nota 2 2 2 13 2 2 8" xfId="31306"/>
    <cellStyle name="Nota 2 2 2 13 2 2 9" xfId="31307"/>
    <cellStyle name="Nota 2 2 2 13 2 3" xfId="31308"/>
    <cellStyle name="Nota 2 2 2 13 2 4" xfId="31309"/>
    <cellStyle name="Nota 2 2 2 13 2 5" xfId="31310"/>
    <cellStyle name="Nota 2 2 2 13 2 6" xfId="31311"/>
    <cellStyle name="Nota 2 2 2 13 2 7" xfId="31312"/>
    <cellStyle name="Nota 2 2 2 13 2 8" xfId="31313"/>
    <cellStyle name="Nota 2 2 2 13 2 9" xfId="31314"/>
    <cellStyle name="Nota 2 2 2 13 3" xfId="31315"/>
    <cellStyle name="Nota 2 2 2 13 3 10" xfId="31316"/>
    <cellStyle name="Nota 2 2 2 13 3 11" xfId="31317"/>
    <cellStyle name="Nota 2 2 2 13 3 12" xfId="31318"/>
    <cellStyle name="Nota 2 2 2 13 3 2" xfId="31319"/>
    <cellStyle name="Nota 2 2 2 13 3 3" xfId="31320"/>
    <cellStyle name="Nota 2 2 2 13 3 4" xfId="31321"/>
    <cellStyle name="Nota 2 2 2 13 3 5" xfId="31322"/>
    <cellStyle name="Nota 2 2 2 13 3 6" xfId="31323"/>
    <cellStyle name="Nota 2 2 2 13 3 7" xfId="31324"/>
    <cellStyle name="Nota 2 2 2 13 3 8" xfId="31325"/>
    <cellStyle name="Nota 2 2 2 13 3 9" xfId="31326"/>
    <cellStyle name="Nota 2 2 2 13 4" xfId="31327"/>
    <cellStyle name="Nota 2 2 2 13 5" xfId="31328"/>
    <cellStyle name="Nota 2 2 2 13 6" xfId="31329"/>
    <cellStyle name="Nota 2 2 2 13 7" xfId="31330"/>
    <cellStyle name="Nota 2 2 2 13 8" xfId="31331"/>
    <cellStyle name="Nota 2 2 2 13 9" xfId="31332"/>
    <cellStyle name="Nota 2 2 2 14" xfId="31333"/>
    <cellStyle name="Nota 2 2 2 14 10" xfId="31334"/>
    <cellStyle name="Nota 2 2 2 14 11" xfId="31335"/>
    <cellStyle name="Nota 2 2 2 14 12" xfId="31336"/>
    <cellStyle name="Nota 2 2 2 14 13" xfId="31337"/>
    <cellStyle name="Nota 2 2 2 14 2" xfId="31338"/>
    <cellStyle name="Nota 2 2 2 14 2 10" xfId="31339"/>
    <cellStyle name="Nota 2 2 2 14 2 11" xfId="31340"/>
    <cellStyle name="Nota 2 2 2 14 2 12" xfId="31341"/>
    <cellStyle name="Nota 2 2 2 14 2 2" xfId="31342"/>
    <cellStyle name="Nota 2 2 2 14 2 3" xfId="31343"/>
    <cellStyle name="Nota 2 2 2 14 2 4" xfId="31344"/>
    <cellStyle name="Nota 2 2 2 14 2 5" xfId="31345"/>
    <cellStyle name="Nota 2 2 2 14 2 6" xfId="31346"/>
    <cellStyle name="Nota 2 2 2 14 2 7" xfId="31347"/>
    <cellStyle name="Nota 2 2 2 14 2 8" xfId="31348"/>
    <cellStyle name="Nota 2 2 2 14 2 9" xfId="31349"/>
    <cellStyle name="Nota 2 2 2 14 3" xfId="31350"/>
    <cellStyle name="Nota 2 2 2 14 4" xfId="31351"/>
    <cellStyle name="Nota 2 2 2 14 5" xfId="31352"/>
    <cellStyle name="Nota 2 2 2 14 6" xfId="31353"/>
    <cellStyle name="Nota 2 2 2 14 7" xfId="31354"/>
    <cellStyle name="Nota 2 2 2 14 8" xfId="31355"/>
    <cellStyle name="Nota 2 2 2 14 9" xfId="31356"/>
    <cellStyle name="Nota 2 2 2 15" xfId="31357"/>
    <cellStyle name="Nota 2 2 2 15 10" xfId="31358"/>
    <cellStyle name="Nota 2 2 2 15 11" xfId="31359"/>
    <cellStyle name="Nota 2 2 2 15 12" xfId="31360"/>
    <cellStyle name="Nota 2 2 2 15 13" xfId="31361"/>
    <cellStyle name="Nota 2 2 2 15 2" xfId="31362"/>
    <cellStyle name="Nota 2 2 2 15 2 10" xfId="31363"/>
    <cellStyle name="Nota 2 2 2 15 2 11" xfId="31364"/>
    <cellStyle name="Nota 2 2 2 15 2 12" xfId="31365"/>
    <cellStyle name="Nota 2 2 2 15 2 2" xfId="31366"/>
    <cellStyle name="Nota 2 2 2 15 2 3" xfId="31367"/>
    <cellStyle name="Nota 2 2 2 15 2 4" xfId="31368"/>
    <cellStyle name="Nota 2 2 2 15 2 5" xfId="31369"/>
    <cellStyle name="Nota 2 2 2 15 2 6" xfId="31370"/>
    <cellStyle name="Nota 2 2 2 15 2 7" xfId="31371"/>
    <cellStyle name="Nota 2 2 2 15 2 8" xfId="31372"/>
    <cellStyle name="Nota 2 2 2 15 2 9" xfId="31373"/>
    <cellStyle name="Nota 2 2 2 15 3" xfId="31374"/>
    <cellStyle name="Nota 2 2 2 15 4" xfId="31375"/>
    <cellStyle name="Nota 2 2 2 15 5" xfId="31376"/>
    <cellStyle name="Nota 2 2 2 15 6" xfId="31377"/>
    <cellStyle name="Nota 2 2 2 15 7" xfId="31378"/>
    <cellStyle name="Nota 2 2 2 15 8" xfId="31379"/>
    <cellStyle name="Nota 2 2 2 15 9" xfId="31380"/>
    <cellStyle name="Nota 2 2 2 16" xfId="31381"/>
    <cellStyle name="Nota 2 2 2 16 10" xfId="31382"/>
    <cellStyle name="Nota 2 2 2 16 11" xfId="31383"/>
    <cellStyle name="Nota 2 2 2 16 12" xfId="31384"/>
    <cellStyle name="Nota 2 2 2 16 2" xfId="31385"/>
    <cellStyle name="Nota 2 2 2 16 3" xfId="31386"/>
    <cellStyle name="Nota 2 2 2 16 4" xfId="31387"/>
    <cellStyle name="Nota 2 2 2 16 5" xfId="31388"/>
    <cellStyle name="Nota 2 2 2 16 6" xfId="31389"/>
    <cellStyle name="Nota 2 2 2 16 7" xfId="31390"/>
    <cellStyle name="Nota 2 2 2 16 8" xfId="31391"/>
    <cellStyle name="Nota 2 2 2 16 9" xfId="31392"/>
    <cellStyle name="Nota 2 2 2 17" xfId="31393"/>
    <cellStyle name="Nota 2 2 2 18" xfId="31394"/>
    <cellStyle name="Nota 2 2 2 19" xfId="31395"/>
    <cellStyle name="Nota 2 2 2 2" xfId="31396"/>
    <cellStyle name="Nota 2 2 2 2 10" xfId="31397"/>
    <cellStyle name="Nota 2 2 2 2 10 10" xfId="31398"/>
    <cellStyle name="Nota 2 2 2 2 10 11" xfId="31399"/>
    <cellStyle name="Nota 2 2 2 2 10 12" xfId="31400"/>
    <cellStyle name="Nota 2 2 2 2 10 13" xfId="31401"/>
    <cellStyle name="Nota 2 2 2 2 10 14" xfId="31402"/>
    <cellStyle name="Nota 2 2 2 2 10 2" xfId="31403"/>
    <cellStyle name="Nota 2 2 2 2 10 2 10" xfId="31404"/>
    <cellStyle name="Nota 2 2 2 2 10 2 11" xfId="31405"/>
    <cellStyle name="Nota 2 2 2 2 10 2 12" xfId="31406"/>
    <cellStyle name="Nota 2 2 2 2 10 2 13" xfId="31407"/>
    <cellStyle name="Nota 2 2 2 2 10 2 2" xfId="31408"/>
    <cellStyle name="Nota 2 2 2 2 10 2 2 10" xfId="31409"/>
    <cellStyle name="Nota 2 2 2 2 10 2 2 11" xfId="31410"/>
    <cellStyle name="Nota 2 2 2 2 10 2 2 12" xfId="31411"/>
    <cellStyle name="Nota 2 2 2 2 10 2 2 2" xfId="31412"/>
    <cellStyle name="Nota 2 2 2 2 10 2 2 3" xfId="31413"/>
    <cellStyle name="Nota 2 2 2 2 10 2 2 4" xfId="31414"/>
    <cellStyle name="Nota 2 2 2 2 10 2 2 5" xfId="31415"/>
    <cellStyle name="Nota 2 2 2 2 10 2 2 6" xfId="31416"/>
    <cellStyle name="Nota 2 2 2 2 10 2 2 7" xfId="31417"/>
    <cellStyle name="Nota 2 2 2 2 10 2 2 8" xfId="31418"/>
    <cellStyle name="Nota 2 2 2 2 10 2 2 9" xfId="31419"/>
    <cellStyle name="Nota 2 2 2 2 10 2 3" xfId="31420"/>
    <cellStyle name="Nota 2 2 2 2 10 2 4" xfId="31421"/>
    <cellStyle name="Nota 2 2 2 2 10 2 5" xfId="31422"/>
    <cellStyle name="Nota 2 2 2 2 10 2 6" xfId="31423"/>
    <cellStyle name="Nota 2 2 2 2 10 2 7" xfId="31424"/>
    <cellStyle name="Nota 2 2 2 2 10 2 8" xfId="31425"/>
    <cellStyle name="Nota 2 2 2 2 10 2 9" xfId="31426"/>
    <cellStyle name="Nota 2 2 2 2 10 3" xfId="31427"/>
    <cellStyle name="Nota 2 2 2 2 10 3 10" xfId="31428"/>
    <cellStyle name="Nota 2 2 2 2 10 3 11" xfId="31429"/>
    <cellStyle name="Nota 2 2 2 2 10 3 12" xfId="31430"/>
    <cellStyle name="Nota 2 2 2 2 10 3 2" xfId="31431"/>
    <cellStyle name="Nota 2 2 2 2 10 3 3" xfId="31432"/>
    <cellStyle name="Nota 2 2 2 2 10 3 4" xfId="31433"/>
    <cellStyle name="Nota 2 2 2 2 10 3 5" xfId="31434"/>
    <cellStyle name="Nota 2 2 2 2 10 3 6" xfId="31435"/>
    <cellStyle name="Nota 2 2 2 2 10 3 7" xfId="31436"/>
    <cellStyle name="Nota 2 2 2 2 10 3 8" xfId="31437"/>
    <cellStyle name="Nota 2 2 2 2 10 3 9" xfId="31438"/>
    <cellStyle name="Nota 2 2 2 2 10 4" xfId="31439"/>
    <cellStyle name="Nota 2 2 2 2 10 5" xfId="31440"/>
    <cellStyle name="Nota 2 2 2 2 10 6" xfId="31441"/>
    <cellStyle name="Nota 2 2 2 2 10 7" xfId="31442"/>
    <cellStyle name="Nota 2 2 2 2 10 8" xfId="31443"/>
    <cellStyle name="Nota 2 2 2 2 10 9" xfId="31444"/>
    <cellStyle name="Nota 2 2 2 2 11" xfId="31445"/>
    <cellStyle name="Nota 2 2 2 2 11 10" xfId="31446"/>
    <cellStyle name="Nota 2 2 2 2 11 11" xfId="31447"/>
    <cellStyle name="Nota 2 2 2 2 11 12" xfId="31448"/>
    <cellStyle name="Nota 2 2 2 2 11 13" xfId="31449"/>
    <cellStyle name="Nota 2 2 2 2 11 14" xfId="31450"/>
    <cellStyle name="Nota 2 2 2 2 11 2" xfId="31451"/>
    <cellStyle name="Nota 2 2 2 2 11 2 10" xfId="31452"/>
    <cellStyle name="Nota 2 2 2 2 11 2 11" xfId="31453"/>
    <cellStyle name="Nota 2 2 2 2 11 2 12" xfId="31454"/>
    <cellStyle name="Nota 2 2 2 2 11 2 13" xfId="31455"/>
    <cellStyle name="Nota 2 2 2 2 11 2 2" xfId="31456"/>
    <cellStyle name="Nota 2 2 2 2 11 2 2 10" xfId="31457"/>
    <cellStyle name="Nota 2 2 2 2 11 2 2 11" xfId="31458"/>
    <cellStyle name="Nota 2 2 2 2 11 2 2 12" xfId="31459"/>
    <cellStyle name="Nota 2 2 2 2 11 2 2 2" xfId="31460"/>
    <cellStyle name="Nota 2 2 2 2 11 2 2 3" xfId="31461"/>
    <cellStyle name="Nota 2 2 2 2 11 2 2 4" xfId="31462"/>
    <cellStyle name="Nota 2 2 2 2 11 2 2 5" xfId="31463"/>
    <cellStyle name="Nota 2 2 2 2 11 2 2 6" xfId="31464"/>
    <cellStyle name="Nota 2 2 2 2 11 2 2 7" xfId="31465"/>
    <cellStyle name="Nota 2 2 2 2 11 2 2 8" xfId="31466"/>
    <cellStyle name="Nota 2 2 2 2 11 2 2 9" xfId="31467"/>
    <cellStyle name="Nota 2 2 2 2 11 2 3" xfId="31468"/>
    <cellStyle name="Nota 2 2 2 2 11 2 4" xfId="31469"/>
    <cellStyle name="Nota 2 2 2 2 11 2 5" xfId="31470"/>
    <cellStyle name="Nota 2 2 2 2 11 2 6" xfId="31471"/>
    <cellStyle name="Nota 2 2 2 2 11 2 7" xfId="31472"/>
    <cellStyle name="Nota 2 2 2 2 11 2 8" xfId="31473"/>
    <cellStyle name="Nota 2 2 2 2 11 2 9" xfId="31474"/>
    <cellStyle name="Nota 2 2 2 2 11 3" xfId="31475"/>
    <cellStyle name="Nota 2 2 2 2 11 3 10" xfId="31476"/>
    <cellStyle name="Nota 2 2 2 2 11 3 11" xfId="31477"/>
    <cellStyle name="Nota 2 2 2 2 11 3 12" xfId="31478"/>
    <cellStyle name="Nota 2 2 2 2 11 3 2" xfId="31479"/>
    <cellStyle name="Nota 2 2 2 2 11 3 3" xfId="31480"/>
    <cellStyle name="Nota 2 2 2 2 11 3 4" xfId="31481"/>
    <cellStyle name="Nota 2 2 2 2 11 3 5" xfId="31482"/>
    <cellStyle name="Nota 2 2 2 2 11 3 6" xfId="31483"/>
    <cellStyle name="Nota 2 2 2 2 11 3 7" xfId="31484"/>
    <cellStyle name="Nota 2 2 2 2 11 3 8" xfId="31485"/>
    <cellStyle name="Nota 2 2 2 2 11 3 9" xfId="31486"/>
    <cellStyle name="Nota 2 2 2 2 11 4" xfId="31487"/>
    <cellStyle name="Nota 2 2 2 2 11 5" xfId="31488"/>
    <cellStyle name="Nota 2 2 2 2 11 6" xfId="31489"/>
    <cellStyle name="Nota 2 2 2 2 11 7" xfId="31490"/>
    <cellStyle name="Nota 2 2 2 2 11 8" xfId="31491"/>
    <cellStyle name="Nota 2 2 2 2 11 9" xfId="31492"/>
    <cellStyle name="Nota 2 2 2 2 12" xfId="31493"/>
    <cellStyle name="Nota 2 2 2 2 12 10" xfId="31494"/>
    <cellStyle name="Nota 2 2 2 2 12 11" xfId="31495"/>
    <cellStyle name="Nota 2 2 2 2 12 12" xfId="31496"/>
    <cellStyle name="Nota 2 2 2 2 12 13" xfId="31497"/>
    <cellStyle name="Nota 2 2 2 2 12 2" xfId="31498"/>
    <cellStyle name="Nota 2 2 2 2 12 2 10" xfId="31499"/>
    <cellStyle name="Nota 2 2 2 2 12 2 11" xfId="31500"/>
    <cellStyle name="Nota 2 2 2 2 12 2 12" xfId="31501"/>
    <cellStyle name="Nota 2 2 2 2 12 2 2" xfId="31502"/>
    <cellStyle name="Nota 2 2 2 2 12 2 3" xfId="31503"/>
    <cellStyle name="Nota 2 2 2 2 12 2 4" xfId="31504"/>
    <cellStyle name="Nota 2 2 2 2 12 2 5" xfId="31505"/>
    <cellStyle name="Nota 2 2 2 2 12 2 6" xfId="31506"/>
    <cellStyle name="Nota 2 2 2 2 12 2 7" xfId="31507"/>
    <cellStyle name="Nota 2 2 2 2 12 2 8" xfId="31508"/>
    <cellStyle name="Nota 2 2 2 2 12 2 9" xfId="31509"/>
    <cellStyle name="Nota 2 2 2 2 12 3" xfId="31510"/>
    <cellStyle name="Nota 2 2 2 2 12 4" xfId="31511"/>
    <cellStyle name="Nota 2 2 2 2 12 5" xfId="31512"/>
    <cellStyle name="Nota 2 2 2 2 12 6" xfId="31513"/>
    <cellStyle name="Nota 2 2 2 2 12 7" xfId="31514"/>
    <cellStyle name="Nota 2 2 2 2 12 8" xfId="31515"/>
    <cellStyle name="Nota 2 2 2 2 12 9" xfId="31516"/>
    <cellStyle name="Nota 2 2 2 2 13" xfId="31517"/>
    <cellStyle name="Nota 2 2 2 2 13 10" xfId="31518"/>
    <cellStyle name="Nota 2 2 2 2 13 11" xfId="31519"/>
    <cellStyle name="Nota 2 2 2 2 13 12" xfId="31520"/>
    <cellStyle name="Nota 2 2 2 2 13 13" xfId="31521"/>
    <cellStyle name="Nota 2 2 2 2 13 2" xfId="31522"/>
    <cellStyle name="Nota 2 2 2 2 13 2 10" xfId="31523"/>
    <cellStyle name="Nota 2 2 2 2 13 2 11" xfId="31524"/>
    <cellStyle name="Nota 2 2 2 2 13 2 12" xfId="31525"/>
    <cellStyle name="Nota 2 2 2 2 13 2 2" xfId="31526"/>
    <cellStyle name="Nota 2 2 2 2 13 2 3" xfId="31527"/>
    <cellStyle name="Nota 2 2 2 2 13 2 4" xfId="31528"/>
    <cellStyle name="Nota 2 2 2 2 13 2 5" xfId="31529"/>
    <cellStyle name="Nota 2 2 2 2 13 2 6" xfId="31530"/>
    <cellStyle name="Nota 2 2 2 2 13 2 7" xfId="31531"/>
    <cellStyle name="Nota 2 2 2 2 13 2 8" xfId="31532"/>
    <cellStyle name="Nota 2 2 2 2 13 2 9" xfId="31533"/>
    <cellStyle name="Nota 2 2 2 2 13 3" xfId="31534"/>
    <cellStyle name="Nota 2 2 2 2 13 4" xfId="31535"/>
    <cellStyle name="Nota 2 2 2 2 13 5" xfId="31536"/>
    <cellStyle name="Nota 2 2 2 2 13 6" xfId="31537"/>
    <cellStyle name="Nota 2 2 2 2 13 7" xfId="31538"/>
    <cellStyle name="Nota 2 2 2 2 13 8" xfId="31539"/>
    <cellStyle name="Nota 2 2 2 2 13 9" xfId="31540"/>
    <cellStyle name="Nota 2 2 2 2 14" xfId="31541"/>
    <cellStyle name="Nota 2 2 2 2 14 10" xfId="31542"/>
    <cellStyle name="Nota 2 2 2 2 14 11" xfId="31543"/>
    <cellStyle name="Nota 2 2 2 2 14 12" xfId="31544"/>
    <cellStyle name="Nota 2 2 2 2 14 2" xfId="31545"/>
    <cellStyle name="Nota 2 2 2 2 14 3" xfId="31546"/>
    <cellStyle name="Nota 2 2 2 2 14 4" xfId="31547"/>
    <cellStyle name="Nota 2 2 2 2 14 5" xfId="31548"/>
    <cellStyle name="Nota 2 2 2 2 14 6" xfId="31549"/>
    <cellStyle name="Nota 2 2 2 2 14 7" xfId="31550"/>
    <cellStyle name="Nota 2 2 2 2 14 8" xfId="31551"/>
    <cellStyle name="Nota 2 2 2 2 14 9" xfId="31552"/>
    <cellStyle name="Nota 2 2 2 2 15" xfId="31553"/>
    <cellStyle name="Nota 2 2 2 2 16" xfId="31554"/>
    <cellStyle name="Nota 2 2 2 2 17" xfId="31555"/>
    <cellStyle name="Nota 2 2 2 2 18" xfId="31556"/>
    <cellStyle name="Nota 2 2 2 2 19" xfId="31557"/>
    <cellStyle name="Nota 2 2 2 2 2" xfId="31558"/>
    <cellStyle name="Nota 2 2 2 2 2 10" xfId="31559"/>
    <cellStyle name="Nota 2 2 2 2 2 11" xfId="31560"/>
    <cellStyle name="Nota 2 2 2 2 2 12" xfId="31561"/>
    <cellStyle name="Nota 2 2 2 2 2 13" xfId="31562"/>
    <cellStyle name="Nota 2 2 2 2 2 14" xfId="31563"/>
    <cellStyle name="Nota 2 2 2 2 2 15" xfId="31564"/>
    <cellStyle name="Nota 2 2 2 2 2 16" xfId="31565"/>
    <cellStyle name="Nota 2 2 2 2 2 17" xfId="31566"/>
    <cellStyle name="Nota 2 2 2 2 2 2" xfId="31567"/>
    <cellStyle name="Nota 2 2 2 2 2 2 10" xfId="31568"/>
    <cellStyle name="Nota 2 2 2 2 2 2 11" xfId="31569"/>
    <cellStyle name="Nota 2 2 2 2 2 2 12" xfId="31570"/>
    <cellStyle name="Nota 2 2 2 2 2 2 13" xfId="31571"/>
    <cellStyle name="Nota 2 2 2 2 2 2 14" xfId="31572"/>
    <cellStyle name="Nota 2 2 2 2 2 2 2" xfId="31573"/>
    <cellStyle name="Nota 2 2 2 2 2 2 2 10" xfId="31574"/>
    <cellStyle name="Nota 2 2 2 2 2 2 2 11" xfId="31575"/>
    <cellStyle name="Nota 2 2 2 2 2 2 2 12" xfId="31576"/>
    <cellStyle name="Nota 2 2 2 2 2 2 2 13" xfId="31577"/>
    <cellStyle name="Nota 2 2 2 2 2 2 2 2" xfId="31578"/>
    <cellStyle name="Nota 2 2 2 2 2 2 2 2 10" xfId="31579"/>
    <cellStyle name="Nota 2 2 2 2 2 2 2 2 11" xfId="31580"/>
    <cellStyle name="Nota 2 2 2 2 2 2 2 2 12" xfId="31581"/>
    <cellStyle name="Nota 2 2 2 2 2 2 2 2 2" xfId="31582"/>
    <cellStyle name="Nota 2 2 2 2 2 2 2 2 3" xfId="31583"/>
    <cellStyle name="Nota 2 2 2 2 2 2 2 2 4" xfId="31584"/>
    <cellStyle name="Nota 2 2 2 2 2 2 2 2 5" xfId="31585"/>
    <cellStyle name="Nota 2 2 2 2 2 2 2 2 6" xfId="31586"/>
    <cellStyle name="Nota 2 2 2 2 2 2 2 2 7" xfId="31587"/>
    <cellStyle name="Nota 2 2 2 2 2 2 2 2 8" xfId="31588"/>
    <cellStyle name="Nota 2 2 2 2 2 2 2 2 9" xfId="31589"/>
    <cellStyle name="Nota 2 2 2 2 2 2 2 3" xfId="31590"/>
    <cellStyle name="Nota 2 2 2 2 2 2 2 4" xfId="31591"/>
    <cellStyle name="Nota 2 2 2 2 2 2 2 5" xfId="31592"/>
    <cellStyle name="Nota 2 2 2 2 2 2 2 6" xfId="31593"/>
    <cellStyle name="Nota 2 2 2 2 2 2 2 7" xfId="31594"/>
    <cellStyle name="Nota 2 2 2 2 2 2 2 8" xfId="31595"/>
    <cellStyle name="Nota 2 2 2 2 2 2 2 9" xfId="31596"/>
    <cellStyle name="Nota 2 2 2 2 2 2 3" xfId="31597"/>
    <cellStyle name="Nota 2 2 2 2 2 2 3 10" xfId="31598"/>
    <cellStyle name="Nota 2 2 2 2 2 2 3 11" xfId="31599"/>
    <cellStyle name="Nota 2 2 2 2 2 2 3 12" xfId="31600"/>
    <cellStyle name="Nota 2 2 2 2 2 2 3 2" xfId="31601"/>
    <cellStyle name="Nota 2 2 2 2 2 2 3 3" xfId="31602"/>
    <cellStyle name="Nota 2 2 2 2 2 2 3 4" xfId="31603"/>
    <cellStyle name="Nota 2 2 2 2 2 2 3 5" xfId="31604"/>
    <cellStyle name="Nota 2 2 2 2 2 2 3 6" xfId="31605"/>
    <cellStyle name="Nota 2 2 2 2 2 2 3 7" xfId="31606"/>
    <cellStyle name="Nota 2 2 2 2 2 2 3 8" xfId="31607"/>
    <cellStyle name="Nota 2 2 2 2 2 2 3 9" xfId="31608"/>
    <cellStyle name="Nota 2 2 2 2 2 2 4" xfId="31609"/>
    <cellStyle name="Nota 2 2 2 2 2 2 5" xfId="31610"/>
    <cellStyle name="Nota 2 2 2 2 2 2 6" xfId="31611"/>
    <cellStyle name="Nota 2 2 2 2 2 2 7" xfId="31612"/>
    <cellStyle name="Nota 2 2 2 2 2 2 8" xfId="31613"/>
    <cellStyle name="Nota 2 2 2 2 2 2 9" xfId="31614"/>
    <cellStyle name="Nota 2 2 2 2 2 3" xfId="31615"/>
    <cellStyle name="Nota 2 2 2 2 2 3 10" xfId="31616"/>
    <cellStyle name="Nota 2 2 2 2 2 3 11" xfId="31617"/>
    <cellStyle name="Nota 2 2 2 2 2 3 12" xfId="31618"/>
    <cellStyle name="Nota 2 2 2 2 2 3 13" xfId="31619"/>
    <cellStyle name="Nota 2 2 2 2 2 3 14" xfId="31620"/>
    <cellStyle name="Nota 2 2 2 2 2 3 2" xfId="31621"/>
    <cellStyle name="Nota 2 2 2 2 2 3 2 10" xfId="31622"/>
    <cellStyle name="Nota 2 2 2 2 2 3 2 11" xfId="31623"/>
    <cellStyle name="Nota 2 2 2 2 2 3 2 12" xfId="31624"/>
    <cellStyle name="Nota 2 2 2 2 2 3 2 13" xfId="31625"/>
    <cellStyle name="Nota 2 2 2 2 2 3 2 2" xfId="31626"/>
    <cellStyle name="Nota 2 2 2 2 2 3 2 2 10" xfId="31627"/>
    <cellStyle name="Nota 2 2 2 2 2 3 2 2 11" xfId="31628"/>
    <cellStyle name="Nota 2 2 2 2 2 3 2 2 12" xfId="31629"/>
    <cellStyle name="Nota 2 2 2 2 2 3 2 2 2" xfId="31630"/>
    <cellStyle name="Nota 2 2 2 2 2 3 2 2 3" xfId="31631"/>
    <cellStyle name="Nota 2 2 2 2 2 3 2 2 4" xfId="31632"/>
    <cellStyle name="Nota 2 2 2 2 2 3 2 2 5" xfId="31633"/>
    <cellStyle name="Nota 2 2 2 2 2 3 2 2 6" xfId="31634"/>
    <cellStyle name="Nota 2 2 2 2 2 3 2 2 7" xfId="31635"/>
    <cellStyle name="Nota 2 2 2 2 2 3 2 2 8" xfId="31636"/>
    <cellStyle name="Nota 2 2 2 2 2 3 2 2 9" xfId="31637"/>
    <cellStyle name="Nota 2 2 2 2 2 3 2 3" xfId="31638"/>
    <cellStyle name="Nota 2 2 2 2 2 3 2 4" xfId="31639"/>
    <cellStyle name="Nota 2 2 2 2 2 3 2 5" xfId="31640"/>
    <cellStyle name="Nota 2 2 2 2 2 3 2 6" xfId="31641"/>
    <cellStyle name="Nota 2 2 2 2 2 3 2 7" xfId="31642"/>
    <cellStyle name="Nota 2 2 2 2 2 3 2 8" xfId="31643"/>
    <cellStyle name="Nota 2 2 2 2 2 3 2 9" xfId="31644"/>
    <cellStyle name="Nota 2 2 2 2 2 3 3" xfId="31645"/>
    <cellStyle name="Nota 2 2 2 2 2 3 3 10" xfId="31646"/>
    <cellStyle name="Nota 2 2 2 2 2 3 3 11" xfId="31647"/>
    <cellStyle name="Nota 2 2 2 2 2 3 3 12" xfId="31648"/>
    <cellStyle name="Nota 2 2 2 2 2 3 3 2" xfId="31649"/>
    <cellStyle name="Nota 2 2 2 2 2 3 3 3" xfId="31650"/>
    <cellStyle name="Nota 2 2 2 2 2 3 3 4" xfId="31651"/>
    <cellStyle name="Nota 2 2 2 2 2 3 3 5" xfId="31652"/>
    <cellStyle name="Nota 2 2 2 2 2 3 3 6" xfId="31653"/>
    <cellStyle name="Nota 2 2 2 2 2 3 3 7" xfId="31654"/>
    <cellStyle name="Nota 2 2 2 2 2 3 3 8" xfId="31655"/>
    <cellStyle name="Nota 2 2 2 2 2 3 3 9" xfId="31656"/>
    <cellStyle name="Nota 2 2 2 2 2 3 4" xfId="31657"/>
    <cellStyle name="Nota 2 2 2 2 2 3 5" xfId="31658"/>
    <cellStyle name="Nota 2 2 2 2 2 3 6" xfId="31659"/>
    <cellStyle name="Nota 2 2 2 2 2 3 7" xfId="31660"/>
    <cellStyle name="Nota 2 2 2 2 2 3 8" xfId="31661"/>
    <cellStyle name="Nota 2 2 2 2 2 3 9" xfId="31662"/>
    <cellStyle name="Nota 2 2 2 2 2 4" xfId="31663"/>
    <cellStyle name="Nota 2 2 2 2 2 4 10" xfId="31664"/>
    <cellStyle name="Nota 2 2 2 2 2 4 11" xfId="31665"/>
    <cellStyle name="Nota 2 2 2 2 2 4 12" xfId="31666"/>
    <cellStyle name="Nota 2 2 2 2 2 4 13" xfId="31667"/>
    <cellStyle name="Nota 2 2 2 2 2 4 2" xfId="31668"/>
    <cellStyle name="Nota 2 2 2 2 2 4 2 10" xfId="31669"/>
    <cellStyle name="Nota 2 2 2 2 2 4 2 11" xfId="31670"/>
    <cellStyle name="Nota 2 2 2 2 2 4 2 12" xfId="31671"/>
    <cellStyle name="Nota 2 2 2 2 2 4 2 2" xfId="31672"/>
    <cellStyle name="Nota 2 2 2 2 2 4 2 3" xfId="31673"/>
    <cellStyle name="Nota 2 2 2 2 2 4 2 4" xfId="31674"/>
    <cellStyle name="Nota 2 2 2 2 2 4 2 5" xfId="31675"/>
    <cellStyle name="Nota 2 2 2 2 2 4 2 6" xfId="31676"/>
    <cellStyle name="Nota 2 2 2 2 2 4 2 7" xfId="31677"/>
    <cellStyle name="Nota 2 2 2 2 2 4 2 8" xfId="31678"/>
    <cellStyle name="Nota 2 2 2 2 2 4 2 9" xfId="31679"/>
    <cellStyle name="Nota 2 2 2 2 2 4 3" xfId="31680"/>
    <cellStyle name="Nota 2 2 2 2 2 4 4" xfId="31681"/>
    <cellStyle name="Nota 2 2 2 2 2 4 5" xfId="31682"/>
    <cellStyle name="Nota 2 2 2 2 2 4 6" xfId="31683"/>
    <cellStyle name="Nota 2 2 2 2 2 4 7" xfId="31684"/>
    <cellStyle name="Nota 2 2 2 2 2 4 8" xfId="31685"/>
    <cellStyle name="Nota 2 2 2 2 2 4 9" xfId="31686"/>
    <cellStyle name="Nota 2 2 2 2 2 5" xfId="31687"/>
    <cellStyle name="Nota 2 2 2 2 2 6" xfId="31688"/>
    <cellStyle name="Nota 2 2 2 2 2 6 10" xfId="31689"/>
    <cellStyle name="Nota 2 2 2 2 2 6 11" xfId="31690"/>
    <cellStyle name="Nota 2 2 2 2 2 6 12" xfId="31691"/>
    <cellStyle name="Nota 2 2 2 2 2 6 2" xfId="31692"/>
    <cellStyle name="Nota 2 2 2 2 2 6 3" xfId="31693"/>
    <cellStyle name="Nota 2 2 2 2 2 6 4" xfId="31694"/>
    <cellStyle name="Nota 2 2 2 2 2 6 5" xfId="31695"/>
    <cellStyle name="Nota 2 2 2 2 2 6 6" xfId="31696"/>
    <cellStyle name="Nota 2 2 2 2 2 6 7" xfId="31697"/>
    <cellStyle name="Nota 2 2 2 2 2 6 8" xfId="31698"/>
    <cellStyle name="Nota 2 2 2 2 2 6 9" xfId="31699"/>
    <cellStyle name="Nota 2 2 2 2 2 7" xfId="31700"/>
    <cellStyle name="Nota 2 2 2 2 2 8" xfId="31701"/>
    <cellStyle name="Nota 2 2 2 2 2 9" xfId="31702"/>
    <cellStyle name="Nota 2 2 2 2 20" xfId="31703"/>
    <cellStyle name="Nota 2 2 2 2 21" xfId="31704"/>
    <cellStyle name="Nota 2 2 2 2 22" xfId="31705"/>
    <cellStyle name="Nota 2 2 2 2 23" xfId="31706"/>
    <cellStyle name="Nota 2 2 2 2 24" xfId="31707"/>
    <cellStyle name="Nota 2 2 2 2 25" xfId="31708"/>
    <cellStyle name="Nota 2 2 2 2 26" xfId="31709"/>
    <cellStyle name="Nota 2 2 2 2 3" xfId="31710"/>
    <cellStyle name="Nota 2 2 2 2 3 2" xfId="31711"/>
    <cellStyle name="Nota 2 2 2 2 4" xfId="31712"/>
    <cellStyle name="Nota 2 2 2 2 4 10" xfId="31713"/>
    <cellStyle name="Nota 2 2 2 2 4 11" xfId="31714"/>
    <cellStyle name="Nota 2 2 2 2 4 12" xfId="31715"/>
    <cellStyle name="Nota 2 2 2 2 4 13" xfId="31716"/>
    <cellStyle name="Nota 2 2 2 2 4 14" xfId="31717"/>
    <cellStyle name="Nota 2 2 2 2 4 2" xfId="31718"/>
    <cellStyle name="Nota 2 2 2 2 4 2 10" xfId="31719"/>
    <cellStyle name="Nota 2 2 2 2 4 2 11" xfId="31720"/>
    <cellStyle name="Nota 2 2 2 2 4 2 12" xfId="31721"/>
    <cellStyle name="Nota 2 2 2 2 4 2 13" xfId="31722"/>
    <cellStyle name="Nota 2 2 2 2 4 2 2" xfId="31723"/>
    <cellStyle name="Nota 2 2 2 2 4 2 2 10" xfId="31724"/>
    <cellStyle name="Nota 2 2 2 2 4 2 2 11" xfId="31725"/>
    <cellStyle name="Nota 2 2 2 2 4 2 2 12" xfId="31726"/>
    <cellStyle name="Nota 2 2 2 2 4 2 2 2" xfId="31727"/>
    <cellStyle name="Nota 2 2 2 2 4 2 2 3" xfId="31728"/>
    <cellStyle name="Nota 2 2 2 2 4 2 2 4" xfId="31729"/>
    <cellStyle name="Nota 2 2 2 2 4 2 2 5" xfId="31730"/>
    <cellStyle name="Nota 2 2 2 2 4 2 2 6" xfId="31731"/>
    <cellStyle name="Nota 2 2 2 2 4 2 2 7" xfId="31732"/>
    <cellStyle name="Nota 2 2 2 2 4 2 2 8" xfId="31733"/>
    <cellStyle name="Nota 2 2 2 2 4 2 2 9" xfId="31734"/>
    <cellStyle name="Nota 2 2 2 2 4 2 3" xfId="31735"/>
    <cellStyle name="Nota 2 2 2 2 4 2 4" xfId="31736"/>
    <cellStyle name="Nota 2 2 2 2 4 2 5" xfId="31737"/>
    <cellStyle name="Nota 2 2 2 2 4 2 6" xfId="31738"/>
    <cellStyle name="Nota 2 2 2 2 4 2 7" xfId="31739"/>
    <cellStyle name="Nota 2 2 2 2 4 2 8" xfId="31740"/>
    <cellStyle name="Nota 2 2 2 2 4 2 9" xfId="31741"/>
    <cellStyle name="Nota 2 2 2 2 4 3" xfId="31742"/>
    <cellStyle name="Nota 2 2 2 2 4 3 10" xfId="31743"/>
    <cellStyle name="Nota 2 2 2 2 4 3 11" xfId="31744"/>
    <cellStyle name="Nota 2 2 2 2 4 3 12" xfId="31745"/>
    <cellStyle name="Nota 2 2 2 2 4 3 2" xfId="31746"/>
    <cellStyle name="Nota 2 2 2 2 4 3 3" xfId="31747"/>
    <cellStyle name="Nota 2 2 2 2 4 3 4" xfId="31748"/>
    <cellStyle name="Nota 2 2 2 2 4 3 5" xfId="31749"/>
    <cellStyle name="Nota 2 2 2 2 4 3 6" xfId="31750"/>
    <cellStyle name="Nota 2 2 2 2 4 3 7" xfId="31751"/>
    <cellStyle name="Nota 2 2 2 2 4 3 8" xfId="31752"/>
    <cellStyle name="Nota 2 2 2 2 4 3 9" xfId="31753"/>
    <cellStyle name="Nota 2 2 2 2 4 4" xfId="31754"/>
    <cellStyle name="Nota 2 2 2 2 4 5" xfId="31755"/>
    <cellStyle name="Nota 2 2 2 2 4 6" xfId="31756"/>
    <cellStyle name="Nota 2 2 2 2 4 7" xfId="31757"/>
    <cellStyle name="Nota 2 2 2 2 4 8" xfId="31758"/>
    <cellStyle name="Nota 2 2 2 2 4 9" xfId="31759"/>
    <cellStyle name="Nota 2 2 2 2 5" xfId="31760"/>
    <cellStyle name="Nota 2 2 2 2 5 10" xfId="31761"/>
    <cellStyle name="Nota 2 2 2 2 5 11" xfId="31762"/>
    <cellStyle name="Nota 2 2 2 2 5 12" xfId="31763"/>
    <cellStyle name="Nota 2 2 2 2 5 13" xfId="31764"/>
    <cellStyle name="Nota 2 2 2 2 5 14" xfId="31765"/>
    <cellStyle name="Nota 2 2 2 2 5 2" xfId="31766"/>
    <cellStyle name="Nota 2 2 2 2 5 2 10" xfId="31767"/>
    <cellStyle name="Nota 2 2 2 2 5 2 11" xfId="31768"/>
    <cellStyle name="Nota 2 2 2 2 5 2 12" xfId="31769"/>
    <cellStyle name="Nota 2 2 2 2 5 2 13" xfId="31770"/>
    <cellStyle name="Nota 2 2 2 2 5 2 2" xfId="31771"/>
    <cellStyle name="Nota 2 2 2 2 5 2 2 10" xfId="31772"/>
    <cellStyle name="Nota 2 2 2 2 5 2 2 11" xfId="31773"/>
    <cellStyle name="Nota 2 2 2 2 5 2 2 12" xfId="31774"/>
    <cellStyle name="Nota 2 2 2 2 5 2 2 2" xfId="31775"/>
    <cellStyle name="Nota 2 2 2 2 5 2 2 3" xfId="31776"/>
    <cellStyle name="Nota 2 2 2 2 5 2 2 4" xfId="31777"/>
    <cellStyle name="Nota 2 2 2 2 5 2 2 5" xfId="31778"/>
    <cellStyle name="Nota 2 2 2 2 5 2 2 6" xfId="31779"/>
    <cellStyle name="Nota 2 2 2 2 5 2 2 7" xfId="31780"/>
    <cellStyle name="Nota 2 2 2 2 5 2 2 8" xfId="31781"/>
    <cellStyle name="Nota 2 2 2 2 5 2 2 9" xfId="31782"/>
    <cellStyle name="Nota 2 2 2 2 5 2 3" xfId="31783"/>
    <cellStyle name="Nota 2 2 2 2 5 2 4" xfId="31784"/>
    <cellStyle name="Nota 2 2 2 2 5 2 5" xfId="31785"/>
    <cellStyle name="Nota 2 2 2 2 5 2 6" xfId="31786"/>
    <cellStyle name="Nota 2 2 2 2 5 2 7" xfId="31787"/>
    <cellStyle name="Nota 2 2 2 2 5 2 8" xfId="31788"/>
    <cellStyle name="Nota 2 2 2 2 5 2 9" xfId="31789"/>
    <cellStyle name="Nota 2 2 2 2 5 3" xfId="31790"/>
    <cellStyle name="Nota 2 2 2 2 5 3 10" xfId="31791"/>
    <cellStyle name="Nota 2 2 2 2 5 3 11" xfId="31792"/>
    <cellStyle name="Nota 2 2 2 2 5 3 12" xfId="31793"/>
    <cellStyle name="Nota 2 2 2 2 5 3 2" xfId="31794"/>
    <cellStyle name="Nota 2 2 2 2 5 3 3" xfId="31795"/>
    <cellStyle name="Nota 2 2 2 2 5 3 4" xfId="31796"/>
    <cellStyle name="Nota 2 2 2 2 5 3 5" xfId="31797"/>
    <cellStyle name="Nota 2 2 2 2 5 3 6" xfId="31798"/>
    <cellStyle name="Nota 2 2 2 2 5 3 7" xfId="31799"/>
    <cellStyle name="Nota 2 2 2 2 5 3 8" xfId="31800"/>
    <cellStyle name="Nota 2 2 2 2 5 3 9" xfId="31801"/>
    <cellStyle name="Nota 2 2 2 2 5 4" xfId="31802"/>
    <cellStyle name="Nota 2 2 2 2 5 5" xfId="31803"/>
    <cellStyle name="Nota 2 2 2 2 5 6" xfId="31804"/>
    <cellStyle name="Nota 2 2 2 2 5 7" xfId="31805"/>
    <cellStyle name="Nota 2 2 2 2 5 8" xfId="31806"/>
    <cellStyle name="Nota 2 2 2 2 5 9" xfId="31807"/>
    <cellStyle name="Nota 2 2 2 2 6" xfId="31808"/>
    <cellStyle name="Nota 2 2 2 2 6 10" xfId="31809"/>
    <cellStyle name="Nota 2 2 2 2 6 11" xfId="31810"/>
    <cellStyle name="Nota 2 2 2 2 6 12" xfId="31811"/>
    <cellStyle name="Nota 2 2 2 2 6 13" xfId="31812"/>
    <cellStyle name="Nota 2 2 2 2 6 14" xfId="31813"/>
    <cellStyle name="Nota 2 2 2 2 6 2" xfId="31814"/>
    <cellStyle name="Nota 2 2 2 2 6 2 10" xfId="31815"/>
    <cellStyle name="Nota 2 2 2 2 6 2 11" xfId="31816"/>
    <cellStyle name="Nota 2 2 2 2 6 2 12" xfId="31817"/>
    <cellStyle name="Nota 2 2 2 2 6 2 13" xfId="31818"/>
    <cellStyle name="Nota 2 2 2 2 6 2 2" xfId="31819"/>
    <cellStyle name="Nota 2 2 2 2 6 2 2 10" xfId="31820"/>
    <cellStyle name="Nota 2 2 2 2 6 2 2 11" xfId="31821"/>
    <cellStyle name="Nota 2 2 2 2 6 2 2 12" xfId="31822"/>
    <cellStyle name="Nota 2 2 2 2 6 2 2 2" xfId="31823"/>
    <cellStyle name="Nota 2 2 2 2 6 2 2 3" xfId="31824"/>
    <cellStyle name="Nota 2 2 2 2 6 2 2 4" xfId="31825"/>
    <cellStyle name="Nota 2 2 2 2 6 2 2 5" xfId="31826"/>
    <cellStyle name="Nota 2 2 2 2 6 2 2 6" xfId="31827"/>
    <cellStyle name="Nota 2 2 2 2 6 2 2 7" xfId="31828"/>
    <cellStyle name="Nota 2 2 2 2 6 2 2 8" xfId="31829"/>
    <cellStyle name="Nota 2 2 2 2 6 2 2 9" xfId="31830"/>
    <cellStyle name="Nota 2 2 2 2 6 2 3" xfId="31831"/>
    <cellStyle name="Nota 2 2 2 2 6 2 4" xfId="31832"/>
    <cellStyle name="Nota 2 2 2 2 6 2 5" xfId="31833"/>
    <cellStyle name="Nota 2 2 2 2 6 2 6" xfId="31834"/>
    <cellStyle name="Nota 2 2 2 2 6 2 7" xfId="31835"/>
    <cellStyle name="Nota 2 2 2 2 6 2 8" xfId="31836"/>
    <cellStyle name="Nota 2 2 2 2 6 2 9" xfId="31837"/>
    <cellStyle name="Nota 2 2 2 2 6 3" xfId="31838"/>
    <cellStyle name="Nota 2 2 2 2 6 3 10" xfId="31839"/>
    <cellStyle name="Nota 2 2 2 2 6 3 11" xfId="31840"/>
    <cellStyle name="Nota 2 2 2 2 6 3 12" xfId="31841"/>
    <cellStyle name="Nota 2 2 2 2 6 3 2" xfId="31842"/>
    <cellStyle name="Nota 2 2 2 2 6 3 3" xfId="31843"/>
    <cellStyle name="Nota 2 2 2 2 6 3 4" xfId="31844"/>
    <cellStyle name="Nota 2 2 2 2 6 3 5" xfId="31845"/>
    <cellStyle name="Nota 2 2 2 2 6 3 6" xfId="31846"/>
    <cellStyle name="Nota 2 2 2 2 6 3 7" xfId="31847"/>
    <cellStyle name="Nota 2 2 2 2 6 3 8" xfId="31848"/>
    <cellStyle name="Nota 2 2 2 2 6 3 9" xfId="31849"/>
    <cellStyle name="Nota 2 2 2 2 6 4" xfId="31850"/>
    <cellStyle name="Nota 2 2 2 2 6 5" xfId="31851"/>
    <cellStyle name="Nota 2 2 2 2 6 6" xfId="31852"/>
    <cellStyle name="Nota 2 2 2 2 6 7" xfId="31853"/>
    <cellStyle name="Nota 2 2 2 2 6 8" xfId="31854"/>
    <cellStyle name="Nota 2 2 2 2 6 9" xfId="31855"/>
    <cellStyle name="Nota 2 2 2 2 7" xfId="31856"/>
    <cellStyle name="Nota 2 2 2 2 7 10" xfId="31857"/>
    <cellStyle name="Nota 2 2 2 2 7 11" xfId="31858"/>
    <cellStyle name="Nota 2 2 2 2 7 12" xfId="31859"/>
    <cellStyle name="Nota 2 2 2 2 7 13" xfId="31860"/>
    <cellStyle name="Nota 2 2 2 2 7 14" xfId="31861"/>
    <cellStyle name="Nota 2 2 2 2 7 2" xfId="31862"/>
    <cellStyle name="Nota 2 2 2 2 7 2 10" xfId="31863"/>
    <cellStyle name="Nota 2 2 2 2 7 2 11" xfId="31864"/>
    <cellStyle name="Nota 2 2 2 2 7 2 12" xfId="31865"/>
    <cellStyle name="Nota 2 2 2 2 7 2 13" xfId="31866"/>
    <cellStyle name="Nota 2 2 2 2 7 2 2" xfId="31867"/>
    <cellStyle name="Nota 2 2 2 2 7 2 2 10" xfId="31868"/>
    <cellStyle name="Nota 2 2 2 2 7 2 2 11" xfId="31869"/>
    <cellStyle name="Nota 2 2 2 2 7 2 2 12" xfId="31870"/>
    <cellStyle name="Nota 2 2 2 2 7 2 2 2" xfId="31871"/>
    <cellStyle name="Nota 2 2 2 2 7 2 2 3" xfId="31872"/>
    <cellStyle name="Nota 2 2 2 2 7 2 2 4" xfId="31873"/>
    <cellStyle name="Nota 2 2 2 2 7 2 2 5" xfId="31874"/>
    <cellStyle name="Nota 2 2 2 2 7 2 2 6" xfId="31875"/>
    <cellStyle name="Nota 2 2 2 2 7 2 2 7" xfId="31876"/>
    <cellStyle name="Nota 2 2 2 2 7 2 2 8" xfId="31877"/>
    <cellStyle name="Nota 2 2 2 2 7 2 2 9" xfId="31878"/>
    <cellStyle name="Nota 2 2 2 2 7 2 3" xfId="31879"/>
    <cellStyle name="Nota 2 2 2 2 7 2 4" xfId="31880"/>
    <cellStyle name="Nota 2 2 2 2 7 2 5" xfId="31881"/>
    <cellStyle name="Nota 2 2 2 2 7 2 6" xfId="31882"/>
    <cellStyle name="Nota 2 2 2 2 7 2 7" xfId="31883"/>
    <cellStyle name="Nota 2 2 2 2 7 2 8" xfId="31884"/>
    <cellStyle name="Nota 2 2 2 2 7 2 9" xfId="31885"/>
    <cellStyle name="Nota 2 2 2 2 7 3" xfId="31886"/>
    <cellStyle name="Nota 2 2 2 2 7 3 10" xfId="31887"/>
    <cellStyle name="Nota 2 2 2 2 7 3 11" xfId="31888"/>
    <cellStyle name="Nota 2 2 2 2 7 3 12" xfId="31889"/>
    <cellStyle name="Nota 2 2 2 2 7 3 2" xfId="31890"/>
    <cellStyle name="Nota 2 2 2 2 7 3 3" xfId="31891"/>
    <cellStyle name="Nota 2 2 2 2 7 3 4" xfId="31892"/>
    <cellStyle name="Nota 2 2 2 2 7 3 5" xfId="31893"/>
    <cellStyle name="Nota 2 2 2 2 7 3 6" xfId="31894"/>
    <cellStyle name="Nota 2 2 2 2 7 3 7" xfId="31895"/>
    <cellStyle name="Nota 2 2 2 2 7 3 8" xfId="31896"/>
    <cellStyle name="Nota 2 2 2 2 7 3 9" xfId="31897"/>
    <cellStyle name="Nota 2 2 2 2 7 4" xfId="31898"/>
    <cellStyle name="Nota 2 2 2 2 7 5" xfId="31899"/>
    <cellStyle name="Nota 2 2 2 2 7 6" xfId="31900"/>
    <cellStyle name="Nota 2 2 2 2 7 7" xfId="31901"/>
    <cellStyle name="Nota 2 2 2 2 7 8" xfId="31902"/>
    <cellStyle name="Nota 2 2 2 2 7 9" xfId="31903"/>
    <cellStyle name="Nota 2 2 2 2 8" xfId="31904"/>
    <cellStyle name="Nota 2 2 2 2 8 10" xfId="31905"/>
    <cellStyle name="Nota 2 2 2 2 8 11" xfId="31906"/>
    <cellStyle name="Nota 2 2 2 2 8 12" xfId="31907"/>
    <cellStyle name="Nota 2 2 2 2 8 13" xfId="31908"/>
    <cellStyle name="Nota 2 2 2 2 8 14" xfId="31909"/>
    <cellStyle name="Nota 2 2 2 2 8 2" xfId="31910"/>
    <cellStyle name="Nota 2 2 2 2 8 2 10" xfId="31911"/>
    <cellStyle name="Nota 2 2 2 2 8 2 11" xfId="31912"/>
    <cellStyle name="Nota 2 2 2 2 8 2 12" xfId="31913"/>
    <cellStyle name="Nota 2 2 2 2 8 2 13" xfId="31914"/>
    <cellStyle name="Nota 2 2 2 2 8 2 2" xfId="31915"/>
    <cellStyle name="Nota 2 2 2 2 8 2 2 10" xfId="31916"/>
    <cellStyle name="Nota 2 2 2 2 8 2 2 11" xfId="31917"/>
    <cellStyle name="Nota 2 2 2 2 8 2 2 12" xfId="31918"/>
    <cellStyle name="Nota 2 2 2 2 8 2 2 2" xfId="31919"/>
    <cellStyle name="Nota 2 2 2 2 8 2 2 3" xfId="31920"/>
    <cellStyle name="Nota 2 2 2 2 8 2 2 4" xfId="31921"/>
    <cellStyle name="Nota 2 2 2 2 8 2 2 5" xfId="31922"/>
    <cellStyle name="Nota 2 2 2 2 8 2 2 6" xfId="31923"/>
    <cellStyle name="Nota 2 2 2 2 8 2 2 7" xfId="31924"/>
    <cellStyle name="Nota 2 2 2 2 8 2 2 8" xfId="31925"/>
    <cellStyle name="Nota 2 2 2 2 8 2 2 9" xfId="31926"/>
    <cellStyle name="Nota 2 2 2 2 8 2 3" xfId="31927"/>
    <cellStyle name="Nota 2 2 2 2 8 2 4" xfId="31928"/>
    <cellStyle name="Nota 2 2 2 2 8 2 5" xfId="31929"/>
    <cellStyle name="Nota 2 2 2 2 8 2 6" xfId="31930"/>
    <cellStyle name="Nota 2 2 2 2 8 2 7" xfId="31931"/>
    <cellStyle name="Nota 2 2 2 2 8 2 8" xfId="31932"/>
    <cellStyle name="Nota 2 2 2 2 8 2 9" xfId="31933"/>
    <cellStyle name="Nota 2 2 2 2 8 3" xfId="31934"/>
    <cellStyle name="Nota 2 2 2 2 8 3 10" xfId="31935"/>
    <cellStyle name="Nota 2 2 2 2 8 3 11" xfId="31936"/>
    <cellStyle name="Nota 2 2 2 2 8 3 12" xfId="31937"/>
    <cellStyle name="Nota 2 2 2 2 8 3 2" xfId="31938"/>
    <cellStyle name="Nota 2 2 2 2 8 3 3" xfId="31939"/>
    <cellStyle name="Nota 2 2 2 2 8 3 4" xfId="31940"/>
    <cellStyle name="Nota 2 2 2 2 8 3 5" xfId="31941"/>
    <cellStyle name="Nota 2 2 2 2 8 3 6" xfId="31942"/>
    <cellStyle name="Nota 2 2 2 2 8 3 7" xfId="31943"/>
    <cellStyle name="Nota 2 2 2 2 8 3 8" xfId="31944"/>
    <cellStyle name="Nota 2 2 2 2 8 3 9" xfId="31945"/>
    <cellStyle name="Nota 2 2 2 2 8 4" xfId="31946"/>
    <cellStyle name="Nota 2 2 2 2 8 5" xfId="31947"/>
    <cellStyle name="Nota 2 2 2 2 8 6" xfId="31948"/>
    <cellStyle name="Nota 2 2 2 2 8 7" xfId="31949"/>
    <cellStyle name="Nota 2 2 2 2 8 8" xfId="31950"/>
    <cellStyle name="Nota 2 2 2 2 8 9" xfId="31951"/>
    <cellStyle name="Nota 2 2 2 2 9" xfId="31952"/>
    <cellStyle name="Nota 2 2 2 2 9 10" xfId="31953"/>
    <cellStyle name="Nota 2 2 2 2 9 11" xfId="31954"/>
    <cellStyle name="Nota 2 2 2 2 9 12" xfId="31955"/>
    <cellStyle name="Nota 2 2 2 2 9 13" xfId="31956"/>
    <cellStyle name="Nota 2 2 2 2 9 14" xfId="31957"/>
    <cellStyle name="Nota 2 2 2 2 9 2" xfId="31958"/>
    <cellStyle name="Nota 2 2 2 2 9 2 10" xfId="31959"/>
    <cellStyle name="Nota 2 2 2 2 9 2 11" xfId="31960"/>
    <cellStyle name="Nota 2 2 2 2 9 2 12" xfId="31961"/>
    <cellStyle name="Nota 2 2 2 2 9 2 13" xfId="31962"/>
    <cellStyle name="Nota 2 2 2 2 9 2 2" xfId="31963"/>
    <cellStyle name="Nota 2 2 2 2 9 2 2 10" xfId="31964"/>
    <cellStyle name="Nota 2 2 2 2 9 2 2 11" xfId="31965"/>
    <cellStyle name="Nota 2 2 2 2 9 2 2 12" xfId="31966"/>
    <cellStyle name="Nota 2 2 2 2 9 2 2 2" xfId="31967"/>
    <cellStyle name="Nota 2 2 2 2 9 2 2 3" xfId="31968"/>
    <cellStyle name="Nota 2 2 2 2 9 2 2 4" xfId="31969"/>
    <cellStyle name="Nota 2 2 2 2 9 2 2 5" xfId="31970"/>
    <cellStyle name="Nota 2 2 2 2 9 2 2 6" xfId="31971"/>
    <cellStyle name="Nota 2 2 2 2 9 2 2 7" xfId="31972"/>
    <cellStyle name="Nota 2 2 2 2 9 2 2 8" xfId="31973"/>
    <cellStyle name="Nota 2 2 2 2 9 2 2 9" xfId="31974"/>
    <cellStyle name="Nota 2 2 2 2 9 2 3" xfId="31975"/>
    <cellStyle name="Nota 2 2 2 2 9 2 4" xfId="31976"/>
    <cellStyle name="Nota 2 2 2 2 9 2 5" xfId="31977"/>
    <cellStyle name="Nota 2 2 2 2 9 2 6" xfId="31978"/>
    <cellStyle name="Nota 2 2 2 2 9 2 7" xfId="31979"/>
    <cellStyle name="Nota 2 2 2 2 9 2 8" xfId="31980"/>
    <cellStyle name="Nota 2 2 2 2 9 2 9" xfId="31981"/>
    <cellStyle name="Nota 2 2 2 2 9 3" xfId="31982"/>
    <cellStyle name="Nota 2 2 2 2 9 3 10" xfId="31983"/>
    <cellStyle name="Nota 2 2 2 2 9 3 11" xfId="31984"/>
    <cellStyle name="Nota 2 2 2 2 9 3 12" xfId="31985"/>
    <cellStyle name="Nota 2 2 2 2 9 3 2" xfId="31986"/>
    <cellStyle name="Nota 2 2 2 2 9 3 3" xfId="31987"/>
    <cellStyle name="Nota 2 2 2 2 9 3 4" xfId="31988"/>
    <cellStyle name="Nota 2 2 2 2 9 3 5" xfId="31989"/>
    <cellStyle name="Nota 2 2 2 2 9 3 6" xfId="31990"/>
    <cellStyle name="Nota 2 2 2 2 9 3 7" xfId="31991"/>
    <cellStyle name="Nota 2 2 2 2 9 3 8" xfId="31992"/>
    <cellStyle name="Nota 2 2 2 2 9 3 9" xfId="31993"/>
    <cellStyle name="Nota 2 2 2 2 9 4" xfId="31994"/>
    <cellStyle name="Nota 2 2 2 2 9 5" xfId="31995"/>
    <cellStyle name="Nota 2 2 2 2 9 6" xfId="31996"/>
    <cellStyle name="Nota 2 2 2 2 9 7" xfId="31997"/>
    <cellStyle name="Nota 2 2 2 2 9 8" xfId="31998"/>
    <cellStyle name="Nota 2 2 2 2 9 9" xfId="31999"/>
    <cellStyle name="Nota 2 2 2 20" xfId="32000"/>
    <cellStyle name="Nota 2 2 2 21" xfId="32001"/>
    <cellStyle name="Nota 2 2 2 22" xfId="32002"/>
    <cellStyle name="Nota 2 2 2 23" xfId="32003"/>
    <cellStyle name="Nota 2 2 2 24" xfId="32004"/>
    <cellStyle name="Nota 2 2 2 25" xfId="32005"/>
    <cellStyle name="Nota 2 2 2 26" xfId="32006"/>
    <cellStyle name="Nota 2 2 2 27" xfId="32007"/>
    <cellStyle name="Nota 2 2 2 28" xfId="32008"/>
    <cellStyle name="Nota 2 2 2 3" xfId="32009"/>
    <cellStyle name="Nota 2 2 2 3 10" xfId="32010"/>
    <cellStyle name="Nota 2 2 2 3 10 10" xfId="32011"/>
    <cellStyle name="Nota 2 2 2 3 10 11" xfId="32012"/>
    <cellStyle name="Nota 2 2 2 3 10 12" xfId="32013"/>
    <cellStyle name="Nota 2 2 2 3 10 13" xfId="32014"/>
    <cellStyle name="Nota 2 2 2 3 10 2" xfId="32015"/>
    <cellStyle name="Nota 2 2 2 3 10 2 10" xfId="32016"/>
    <cellStyle name="Nota 2 2 2 3 10 2 11" xfId="32017"/>
    <cellStyle name="Nota 2 2 2 3 10 2 12" xfId="32018"/>
    <cellStyle name="Nota 2 2 2 3 10 2 2" xfId="32019"/>
    <cellStyle name="Nota 2 2 2 3 10 2 3" xfId="32020"/>
    <cellStyle name="Nota 2 2 2 3 10 2 4" xfId="32021"/>
    <cellStyle name="Nota 2 2 2 3 10 2 5" xfId="32022"/>
    <cellStyle name="Nota 2 2 2 3 10 2 6" xfId="32023"/>
    <cellStyle name="Nota 2 2 2 3 10 2 7" xfId="32024"/>
    <cellStyle name="Nota 2 2 2 3 10 2 8" xfId="32025"/>
    <cellStyle name="Nota 2 2 2 3 10 2 9" xfId="32026"/>
    <cellStyle name="Nota 2 2 2 3 10 3" xfId="32027"/>
    <cellStyle name="Nota 2 2 2 3 10 4" xfId="32028"/>
    <cellStyle name="Nota 2 2 2 3 10 5" xfId="32029"/>
    <cellStyle name="Nota 2 2 2 3 10 6" xfId="32030"/>
    <cellStyle name="Nota 2 2 2 3 10 7" xfId="32031"/>
    <cellStyle name="Nota 2 2 2 3 10 8" xfId="32032"/>
    <cellStyle name="Nota 2 2 2 3 10 9" xfId="32033"/>
    <cellStyle name="Nota 2 2 2 3 11" xfId="32034"/>
    <cellStyle name="Nota 2 2 2 3 11 10" xfId="32035"/>
    <cellStyle name="Nota 2 2 2 3 11 11" xfId="32036"/>
    <cellStyle name="Nota 2 2 2 3 11 12" xfId="32037"/>
    <cellStyle name="Nota 2 2 2 3 11 13" xfId="32038"/>
    <cellStyle name="Nota 2 2 2 3 11 2" xfId="32039"/>
    <cellStyle name="Nota 2 2 2 3 11 2 10" xfId="32040"/>
    <cellStyle name="Nota 2 2 2 3 11 2 11" xfId="32041"/>
    <cellStyle name="Nota 2 2 2 3 11 2 12" xfId="32042"/>
    <cellStyle name="Nota 2 2 2 3 11 2 2" xfId="32043"/>
    <cellStyle name="Nota 2 2 2 3 11 2 3" xfId="32044"/>
    <cellStyle name="Nota 2 2 2 3 11 2 4" xfId="32045"/>
    <cellStyle name="Nota 2 2 2 3 11 2 5" xfId="32046"/>
    <cellStyle name="Nota 2 2 2 3 11 2 6" xfId="32047"/>
    <cellStyle name="Nota 2 2 2 3 11 2 7" xfId="32048"/>
    <cellStyle name="Nota 2 2 2 3 11 2 8" xfId="32049"/>
    <cellStyle name="Nota 2 2 2 3 11 2 9" xfId="32050"/>
    <cellStyle name="Nota 2 2 2 3 11 3" xfId="32051"/>
    <cellStyle name="Nota 2 2 2 3 11 4" xfId="32052"/>
    <cellStyle name="Nota 2 2 2 3 11 5" xfId="32053"/>
    <cellStyle name="Nota 2 2 2 3 11 6" xfId="32054"/>
    <cellStyle name="Nota 2 2 2 3 11 7" xfId="32055"/>
    <cellStyle name="Nota 2 2 2 3 11 8" xfId="32056"/>
    <cellStyle name="Nota 2 2 2 3 11 9" xfId="32057"/>
    <cellStyle name="Nota 2 2 2 3 12" xfId="32058"/>
    <cellStyle name="Nota 2 2 2 3 12 10" xfId="32059"/>
    <cellStyle name="Nota 2 2 2 3 12 11" xfId="32060"/>
    <cellStyle name="Nota 2 2 2 3 12 12" xfId="32061"/>
    <cellStyle name="Nota 2 2 2 3 12 2" xfId="32062"/>
    <cellStyle name="Nota 2 2 2 3 12 3" xfId="32063"/>
    <cellStyle name="Nota 2 2 2 3 12 4" xfId="32064"/>
    <cellStyle name="Nota 2 2 2 3 12 5" xfId="32065"/>
    <cellStyle name="Nota 2 2 2 3 12 6" xfId="32066"/>
    <cellStyle name="Nota 2 2 2 3 12 7" xfId="32067"/>
    <cellStyle name="Nota 2 2 2 3 12 8" xfId="32068"/>
    <cellStyle name="Nota 2 2 2 3 12 9" xfId="32069"/>
    <cellStyle name="Nota 2 2 2 3 13" xfId="32070"/>
    <cellStyle name="Nota 2 2 2 3 14" xfId="32071"/>
    <cellStyle name="Nota 2 2 2 3 15" xfId="32072"/>
    <cellStyle name="Nota 2 2 2 3 16" xfId="32073"/>
    <cellStyle name="Nota 2 2 2 3 17" xfId="32074"/>
    <cellStyle name="Nota 2 2 2 3 18" xfId="32075"/>
    <cellStyle name="Nota 2 2 2 3 19" xfId="32076"/>
    <cellStyle name="Nota 2 2 2 3 2" xfId="32077"/>
    <cellStyle name="Nota 2 2 2 3 2 10" xfId="32078"/>
    <cellStyle name="Nota 2 2 2 3 2 11" xfId="32079"/>
    <cellStyle name="Nota 2 2 2 3 2 12" xfId="32080"/>
    <cellStyle name="Nota 2 2 2 3 2 13" xfId="32081"/>
    <cellStyle name="Nota 2 2 2 3 2 14" xfId="32082"/>
    <cellStyle name="Nota 2 2 2 3 2 15" xfId="32083"/>
    <cellStyle name="Nota 2 2 2 3 2 16" xfId="32084"/>
    <cellStyle name="Nota 2 2 2 3 2 17" xfId="32085"/>
    <cellStyle name="Nota 2 2 2 3 2 2" xfId="32086"/>
    <cellStyle name="Nota 2 2 2 3 2 2 10" xfId="32087"/>
    <cellStyle name="Nota 2 2 2 3 2 2 11" xfId="32088"/>
    <cellStyle name="Nota 2 2 2 3 2 2 12" xfId="32089"/>
    <cellStyle name="Nota 2 2 2 3 2 2 13" xfId="32090"/>
    <cellStyle name="Nota 2 2 2 3 2 2 14" xfId="32091"/>
    <cellStyle name="Nota 2 2 2 3 2 2 2" xfId="32092"/>
    <cellStyle name="Nota 2 2 2 3 2 2 2 10" xfId="32093"/>
    <cellStyle name="Nota 2 2 2 3 2 2 2 11" xfId="32094"/>
    <cellStyle name="Nota 2 2 2 3 2 2 2 12" xfId="32095"/>
    <cellStyle name="Nota 2 2 2 3 2 2 2 13" xfId="32096"/>
    <cellStyle name="Nota 2 2 2 3 2 2 2 2" xfId="32097"/>
    <cellStyle name="Nota 2 2 2 3 2 2 2 2 10" xfId="32098"/>
    <cellStyle name="Nota 2 2 2 3 2 2 2 2 11" xfId="32099"/>
    <cellStyle name="Nota 2 2 2 3 2 2 2 2 12" xfId="32100"/>
    <cellStyle name="Nota 2 2 2 3 2 2 2 2 2" xfId="32101"/>
    <cellStyle name="Nota 2 2 2 3 2 2 2 2 3" xfId="32102"/>
    <cellStyle name="Nota 2 2 2 3 2 2 2 2 4" xfId="32103"/>
    <cellStyle name="Nota 2 2 2 3 2 2 2 2 5" xfId="32104"/>
    <cellStyle name="Nota 2 2 2 3 2 2 2 2 6" xfId="32105"/>
    <cellStyle name="Nota 2 2 2 3 2 2 2 2 7" xfId="32106"/>
    <cellStyle name="Nota 2 2 2 3 2 2 2 2 8" xfId="32107"/>
    <cellStyle name="Nota 2 2 2 3 2 2 2 2 9" xfId="32108"/>
    <cellStyle name="Nota 2 2 2 3 2 2 2 3" xfId="32109"/>
    <cellStyle name="Nota 2 2 2 3 2 2 2 4" xfId="32110"/>
    <cellStyle name="Nota 2 2 2 3 2 2 2 5" xfId="32111"/>
    <cellStyle name="Nota 2 2 2 3 2 2 2 6" xfId="32112"/>
    <cellStyle name="Nota 2 2 2 3 2 2 2 7" xfId="32113"/>
    <cellStyle name="Nota 2 2 2 3 2 2 2 8" xfId="32114"/>
    <cellStyle name="Nota 2 2 2 3 2 2 2 9" xfId="32115"/>
    <cellStyle name="Nota 2 2 2 3 2 2 3" xfId="32116"/>
    <cellStyle name="Nota 2 2 2 3 2 2 3 10" xfId="32117"/>
    <cellStyle name="Nota 2 2 2 3 2 2 3 11" xfId="32118"/>
    <cellStyle name="Nota 2 2 2 3 2 2 3 12" xfId="32119"/>
    <cellStyle name="Nota 2 2 2 3 2 2 3 2" xfId="32120"/>
    <cellStyle name="Nota 2 2 2 3 2 2 3 3" xfId="32121"/>
    <cellStyle name="Nota 2 2 2 3 2 2 3 4" xfId="32122"/>
    <cellStyle name="Nota 2 2 2 3 2 2 3 5" xfId="32123"/>
    <cellStyle name="Nota 2 2 2 3 2 2 3 6" xfId="32124"/>
    <cellStyle name="Nota 2 2 2 3 2 2 3 7" xfId="32125"/>
    <cellStyle name="Nota 2 2 2 3 2 2 3 8" xfId="32126"/>
    <cellStyle name="Nota 2 2 2 3 2 2 3 9" xfId="32127"/>
    <cellStyle name="Nota 2 2 2 3 2 2 4" xfId="32128"/>
    <cellStyle name="Nota 2 2 2 3 2 2 5" xfId="32129"/>
    <cellStyle name="Nota 2 2 2 3 2 2 6" xfId="32130"/>
    <cellStyle name="Nota 2 2 2 3 2 2 7" xfId="32131"/>
    <cellStyle name="Nota 2 2 2 3 2 2 8" xfId="32132"/>
    <cellStyle name="Nota 2 2 2 3 2 2 9" xfId="32133"/>
    <cellStyle name="Nota 2 2 2 3 2 3" xfId="32134"/>
    <cellStyle name="Nota 2 2 2 3 2 3 10" xfId="32135"/>
    <cellStyle name="Nota 2 2 2 3 2 3 11" xfId="32136"/>
    <cellStyle name="Nota 2 2 2 3 2 3 12" xfId="32137"/>
    <cellStyle name="Nota 2 2 2 3 2 3 13" xfId="32138"/>
    <cellStyle name="Nota 2 2 2 3 2 3 14" xfId="32139"/>
    <cellStyle name="Nota 2 2 2 3 2 3 2" xfId="32140"/>
    <cellStyle name="Nota 2 2 2 3 2 3 2 10" xfId="32141"/>
    <cellStyle name="Nota 2 2 2 3 2 3 2 11" xfId="32142"/>
    <cellStyle name="Nota 2 2 2 3 2 3 2 12" xfId="32143"/>
    <cellStyle name="Nota 2 2 2 3 2 3 2 13" xfId="32144"/>
    <cellStyle name="Nota 2 2 2 3 2 3 2 2" xfId="32145"/>
    <cellStyle name="Nota 2 2 2 3 2 3 2 2 10" xfId="32146"/>
    <cellStyle name="Nota 2 2 2 3 2 3 2 2 11" xfId="32147"/>
    <cellStyle name="Nota 2 2 2 3 2 3 2 2 12" xfId="32148"/>
    <cellStyle name="Nota 2 2 2 3 2 3 2 2 2" xfId="32149"/>
    <cellStyle name="Nota 2 2 2 3 2 3 2 2 3" xfId="32150"/>
    <cellStyle name="Nota 2 2 2 3 2 3 2 2 4" xfId="32151"/>
    <cellStyle name="Nota 2 2 2 3 2 3 2 2 5" xfId="32152"/>
    <cellStyle name="Nota 2 2 2 3 2 3 2 2 6" xfId="32153"/>
    <cellStyle name="Nota 2 2 2 3 2 3 2 2 7" xfId="32154"/>
    <cellStyle name="Nota 2 2 2 3 2 3 2 2 8" xfId="32155"/>
    <cellStyle name="Nota 2 2 2 3 2 3 2 2 9" xfId="32156"/>
    <cellStyle name="Nota 2 2 2 3 2 3 2 3" xfId="32157"/>
    <cellStyle name="Nota 2 2 2 3 2 3 2 4" xfId="32158"/>
    <cellStyle name="Nota 2 2 2 3 2 3 2 5" xfId="32159"/>
    <cellStyle name="Nota 2 2 2 3 2 3 2 6" xfId="32160"/>
    <cellStyle name="Nota 2 2 2 3 2 3 2 7" xfId="32161"/>
    <cellStyle name="Nota 2 2 2 3 2 3 2 8" xfId="32162"/>
    <cellStyle name="Nota 2 2 2 3 2 3 2 9" xfId="32163"/>
    <cellStyle name="Nota 2 2 2 3 2 3 3" xfId="32164"/>
    <cellStyle name="Nota 2 2 2 3 2 3 3 10" xfId="32165"/>
    <cellStyle name="Nota 2 2 2 3 2 3 3 11" xfId="32166"/>
    <cellStyle name="Nota 2 2 2 3 2 3 3 12" xfId="32167"/>
    <cellStyle name="Nota 2 2 2 3 2 3 3 2" xfId="32168"/>
    <cellStyle name="Nota 2 2 2 3 2 3 3 3" xfId="32169"/>
    <cellStyle name="Nota 2 2 2 3 2 3 3 4" xfId="32170"/>
    <cellStyle name="Nota 2 2 2 3 2 3 3 5" xfId="32171"/>
    <cellStyle name="Nota 2 2 2 3 2 3 3 6" xfId="32172"/>
    <cellStyle name="Nota 2 2 2 3 2 3 3 7" xfId="32173"/>
    <cellStyle name="Nota 2 2 2 3 2 3 3 8" xfId="32174"/>
    <cellStyle name="Nota 2 2 2 3 2 3 3 9" xfId="32175"/>
    <cellStyle name="Nota 2 2 2 3 2 3 4" xfId="32176"/>
    <cellStyle name="Nota 2 2 2 3 2 3 5" xfId="32177"/>
    <cellStyle name="Nota 2 2 2 3 2 3 6" xfId="32178"/>
    <cellStyle name="Nota 2 2 2 3 2 3 7" xfId="32179"/>
    <cellStyle name="Nota 2 2 2 3 2 3 8" xfId="32180"/>
    <cellStyle name="Nota 2 2 2 3 2 3 9" xfId="32181"/>
    <cellStyle name="Nota 2 2 2 3 2 4" xfId="32182"/>
    <cellStyle name="Nota 2 2 2 3 2 4 10" xfId="32183"/>
    <cellStyle name="Nota 2 2 2 3 2 4 11" xfId="32184"/>
    <cellStyle name="Nota 2 2 2 3 2 4 12" xfId="32185"/>
    <cellStyle name="Nota 2 2 2 3 2 4 13" xfId="32186"/>
    <cellStyle name="Nota 2 2 2 3 2 4 2" xfId="32187"/>
    <cellStyle name="Nota 2 2 2 3 2 4 2 10" xfId="32188"/>
    <cellStyle name="Nota 2 2 2 3 2 4 2 11" xfId="32189"/>
    <cellStyle name="Nota 2 2 2 3 2 4 2 12" xfId="32190"/>
    <cellStyle name="Nota 2 2 2 3 2 4 2 2" xfId="32191"/>
    <cellStyle name="Nota 2 2 2 3 2 4 2 3" xfId="32192"/>
    <cellStyle name="Nota 2 2 2 3 2 4 2 4" xfId="32193"/>
    <cellStyle name="Nota 2 2 2 3 2 4 2 5" xfId="32194"/>
    <cellStyle name="Nota 2 2 2 3 2 4 2 6" xfId="32195"/>
    <cellStyle name="Nota 2 2 2 3 2 4 2 7" xfId="32196"/>
    <cellStyle name="Nota 2 2 2 3 2 4 2 8" xfId="32197"/>
    <cellStyle name="Nota 2 2 2 3 2 4 2 9" xfId="32198"/>
    <cellStyle name="Nota 2 2 2 3 2 4 3" xfId="32199"/>
    <cellStyle name="Nota 2 2 2 3 2 4 4" xfId="32200"/>
    <cellStyle name="Nota 2 2 2 3 2 4 5" xfId="32201"/>
    <cellStyle name="Nota 2 2 2 3 2 4 6" xfId="32202"/>
    <cellStyle name="Nota 2 2 2 3 2 4 7" xfId="32203"/>
    <cellStyle name="Nota 2 2 2 3 2 4 8" xfId="32204"/>
    <cellStyle name="Nota 2 2 2 3 2 4 9" xfId="32205"/>
    <cellStyle name="Nota 2 2 2 3 2 5" xfId="32206"/>
    <cellStyle name="Nota 2 2 2 3 2 5 10" xfId="32207"/>
    <cellStyle name="Nota 2 2 2 3 2 5 11" xfId="32208"/>
    <cellStyle name="Nota 2 2 2 3 2 5 12" xfId="32209"/>
    <cellStyle name="Nota 2 2 2 3 2 5 13" xfId="32210"/>
    <cellStyle name="Nota 2 2 2 3 2 5 2" xfId="32211"/>
    <cellStyle name="Nota 2 2 2 3 2 5 2 10" xfId="32212"/>
    <cellStyle name="Nota 2 2 2 3 2 5 2 11" xfId="32213"/>
    <cellStyle name="Nota 2 2 2 3 2 5 2 12" xfId="32214"/>
    <cellStyle name="Nota 2 2 2 3 2 5 2 2" xfId="32215"/>
    <cellStyle name="Nota 2 2 2 3 2 5 2 3" xfId="32216"/>
    <cellStyle name="Nota 2 2 2 3 2 5 2 4" xfId="32217"/>
    <cellStyle name="Nota 2 2 2 3 2 5 2 5" xfId="32218"/>
    <cellStyle name="Nota 2 2 2 3 2 5 2 6" xfId="32219"/>
    <cellStyle name="Nota 2 2 2 3 2 5 2 7" xfId="32220"/>
    <cellStyle name="Nota 2 2 2 3 2 5 2 8" xfId="32221"/>
    <cellStyle name="Nota 2 2 2 3 2 5 2 9" xfId="32222"/>
    <cellStyle name="Nota 2 2 2 3 2 5 3" xfId="32223"/>
    <cellStyle name="Nota 2 2 2 3 2 5 4" xfId="32224"/>
    <cellStyle name="Nota 2 2 2 3 2 5 5" xfId="32225"/>
    <cellStyle name="Nota 2 2 2 3 2 5 6" xfId="32226"/>
    <cellStyle name="Nota 2 2 2 3 2 5 7" xfId="32227"/>
    <cellStyle name="Nota 2 2 2 3 2 5 8" xfId="32228"/>
    <cellStyle name="Nota 2 2 2 3 2 5 9" xfId="32229"/>
    <cellStyle name="Nota 2 2 2 3 2 6" xfId="32230"/>
    <cellStyle name="Nota 2 2 2 3 2 6 10" xfId="32231"/>
    <cellStyle name="Nota 2 2 2 3 2 6 11" xfId="32232"/>
    <cellStyle name="Nota 2 2 2 3 2 6 12" xfId="32233"/>
    <cellStyle name="Nota 2 2 2 3 2 6 2" xfId="32234"/>
    <cellStyle name="Nota 2 2 2 3 2 6 3" xfId="32235"/>
    <cellStyle name="Nota 2 2 2 3 2 6 4" xfId="32236"/>
    <cellStyle name="Nota 2 2 2 3 2 6 5" xfId="32237"/>
    <cellStyle name="Nota 2 2 2 3 2 6 6" xfId="32238"/>
    <cellStyle name="Nota 2 2 2 3 2 6 7" xfId="32239"/>
    <cellStyle name="Nota 2 2 2 3 2 6 8" xfId="32240"/>
    <cellStyle name="Nota 2 2 2 3 2 6 9" xfId="32241"/>
    <cellStyle name="Nota 2 2 2 3 2 7" xfId="32242"/>
    <cellStyle name="Nota 2 2 2 3 2 8" xfId="32243"/>
    <cellStyle name="Nota 2 2 2 3 2 9" xfId="32244"/>
    <cellStyle name="Nota 2 2 2 3 20" xfId="32245"/>
    <cellStyle name="Nota 2 2 2 3 21" xfId="32246"/>
    <cellStyle name="Nota 2 2 2 3 22" xfId="32247"/>
    <cellStyle name="Nota 2 2 2 3 23" xfId="32248"/>
    <cellStyle name="Nota 2 2 2 3 24" xfId="32249"/>
    <cellStyle name="Nota 2 2 2 3 3" xfId="32250"/>
    <cellStyle name="Nota 2 2 2 3 3 10" xfId="32251"/>
    <cellStyle name="Nota 2 2 2 3 3 11" xfId="32252"/>
    <cellStyle name="Nota 2 2 2 3 3 12" xfId="32253"/>
    <cellStyle name="Nota 2 2 2 3 3 13" xfId="32254"/>
    <cellStyle name="Nota 2 2 2 3 3 14" xfId="32255"/>
    <cellStyle name="Nota 2 2 2 3 3 2" xfId="32256"/>
    <cellStyle name="Nota 2 2 2 3 3 2 10" xfId="32257"/>
    <cellStyle name="Nota 2 2 2 3 3 2 11" xfId="32258"/>
    <cellStyle name="Nota 2 2 2 3 3 2 12" xfId="32259"/>
    <cellStyle name="Nota 2 2 2 3 3 2 13" xfId="32260"/>
    <cellStyle name="Nota 2 2 2 3 3 2 2" xfId="32261"/>
    <cellStyle name="Nota 2 2 2 3 3 2 2 10" xfId="32262"/>
    <cellStyle name="Nota 2 2 2 3 3 2 2 11" xfId="32263"/>
    <cellStyle name="Nota 2 2 2 3 3 2 2 12" xfId="32264"/>
    <cellStyle name="Nota 2 2 2 3 3 2 2 2" xfId="32265"/>
    <cellStyle name="Nota 2 2 2 3 3 2 2 3" xfId="32266"/>
    <cellStyle name="Nota 2 2 2 3 3 2 2 4" xfId="32267"/>
    <cellStyle name="Nota 2 2 2 3 3 2 2 5" xfId="32268"/>
    <cellStyle name="Nota 2 2 2 3 3 2 2 6" xfId="32269"/>
    <cellStyle name="Nota 2 2 2 3 3 2 2 7" xfId="32270"/>
    <cellStyle name="Nota 2 2 2 3 3 2 2 8" xfId="32271"/>
    <cellStyle name="Nota 2 2 2 3 3 2 2 9" xfId="32272"/>
    <cellStyle name="Nota 2 2 2 3 3 2 3" xfId="32273"/>
    <cellStyle name="Nota 2 2 2 3 3 2 4" xfId="32274"/>
    <cellStyle name="Nota 2 2 2 3 3 2 5" xfId="32275"/>
    <cellStyle name="Nota 2 2 2 3 3 2 6" xfId="32276"/>
    <cellStyle name="Nota 2 2 2 3 3 2 7" xfId="32277"/>
    <cellStyle name="Nota 2 2 2 3 3 2 8" xfId="32278"/>
    <cellStyle name="Nota 2 2 2 3 3 2 9" xfId="32279"/>
    <cellStyle name="Nota 2 2 2 3 3 3" xfId="32280"/>
    <cellStyle name="Nota 2 2 2 3 3 3 10" xfId="32281"/>
    <cellStyle name="Nota 2 2 2 3 3 3 11" xfId="32282"/>
    <cellStyle name="Nota 2 2 2 3 3 3 12" xfId="32283"/>
    <cellStyle name="Nota 2 2 2 3 3 3 2" xfId="32284"/>
    <cellStyle name="Nota 2 2 2 3 3 3 3" xfId="32285"/>
    <cellStyle name="Nota 2 2 2 3 3 3 4" xfId="32286"/>
    <cellStyle name="Nota 2 2 2 3 3 3 5" xfId="32287"/>
    <cellStyle name="Nota 2 2 2 3 3 3 6" xfId="32288"/>
    <cellStyle name="Nota 2 2 2 3 3 3 7" xfId="32289"/>
    <cellStyle name="Nota 2 2 2 3 3 3 8" xfId="32290"/>
    <cellStyle name="Nota 2 2 2 3 3 3 9" xfId="32291"/>
    <cellStyle name="Nota 2 2 2 3 3 4" xfId="32292"/>
    <cellStyle name="Nota 2 2 2 3 3 5" xfId="32293"/>
    <cellStyle name="Nota 2 2 2 3 3 6" xfId="32294"/>
    <cellStyle name="Nota 2 2 2 3 3 7" xfId="32295"/>
    <cellStyle name="Nota 2 2 2 3 3 8" xfId="32296"/>
    <cellStyle name="Nota 2 2 2 3 3 9" xfId="32297"/>
    <cellStyle name="Nota 2 2 2 3 4" xfId="32298"/>
    <cellStyle name="Nota 2 2 2 3 4 10" xfId="32299"/>
    <cellStyle name="Nota 2 2 2 3 4 11" xfId="32300"/>
    <cellStyle name="Nota 2 2 2 3 4 12" xfId="32301"/>
    <cellStyle name="Nota 2 2 2 3 4 13" xfId="32302"/>
    <cellStyle name="Nota 2 2 2 3 4 14" xfId="32303"/>
    <cellStyle name="Nota 2 2 2 3 4 2" xfId="32304"/>
    <cellStyle name="Nota 2 2 2 3 4 2 10" xfId="32305"/>
    <cellStyle name="Nota 2 2 2 3 4 2 11" xfId="32306"/>
    <cellStyle name="Nota 2 2 2 3 4 2 12" xfId="32307"/>
    <cellStyle name="Nota 2 2 2 3 4 2 13" xfId="32308"/>
    <cellStyle name="Nota 2 2 2 3 4 2 2" xfId="32309"/>
    <cellStyle name="Nota 2 2 2 3 4 2 2 10" xfId="32310"/>
    <cellStyle name="Nota 2 2 2 3 4 2 2 11" xfId="32311"/>
    <cellStyle name="Nota 2 2 2 3 4 2 2 12" xfId="32312"/>
    <cellStyle name="Nota 2 2 2 3 4 2 2 2" xfId="32313"/>
    <cellStyle name="Nota 2 2 2 3 4 2 2 3" xfId="32314"/>
    <cellStyle name="Nota 2 2 2 3 4 2 2 4" xfId="32315"/>
    <cellStyle name="Nota 2 2 2 3 4 2 2 5" xfId="32316"/>
    <cellStyle name="Nota 2 2 2 3 4 2 2 6" xfId="32317"/>
    <cellStyle name="Nota 2 2 2 3 4 2 2 7" xfId="32318"/>
    <cellStyle name="Nota 2 2 2 3 4 2 2 8" xfId="32319"/>
    <cellStyle name="Nota 2 2 2 3 4 2 2 9" xfId="32320"/>
    <cellStyle name="Nota 2 2 2 3 4 2 3" xfId="32321"/>
    <cellStyle name="Nota 2 2 2 3 4 2 4" xfId="32322"/>
    <cellStyle name="Nota 2 2 2 3 4 2 5" xfId="32323"/>
    <cellStyle name="Nota 2 2 2 3 4 2 6" xfId="32324"/>
    <cellStyle name="Nota 2 2 2 3 4 2 7" xfId="32325"/>
    <cellStyle name="Nota 2 2 2 3 4 2 8" xfId="32326"/>
    <cellStyle name="Nota 2 2 2 3 4 2 9" xfId="32327"/>
    <cellStyle name="Nota 2 2 2 3 4 3" xfId="32328"/>
    <cellStyle name="Nota 2 2 2 3 4 3 10" xfId="32329"/>
    <cellStyle name="Nota 2 2 2 3 4 3 11" xfId="32330"/>
    <cellStyle name="Nota 2 2 2 3 4 3 12" xfId="32331"/>
    <cellStyle name="Nota 2 2 2 3 4 3 2" xfId="32332"/>
    <cellStyle name="Nota 2 2 2 3 4 3 3" xfId="32333"/>
    <cellStyle name="Nota 2 2 2 3 4 3 4" xfId="32334"/>
    <cellStyle name="Nota 2 2 2 3 4 3 5" xfId="32335"/>
    <cellStyle name="Nota 2 2 2 3 4 3 6" xfId="32336"/>
    <cellStyle name="Nota 2 2 2 3 4 3 7" xfId="32337"/>
    <cellStyle name="Nota 2 2 2 3 4 3 8" xfId="32338"/>
    <cellStyle name="Nota 2 2 2 3 4 3 9" xfId="32339"/>
    <cellStyle name="Nota 2 2 2 3 4 4" xfId="32340"/>
    <cellStyle name="Nota 2 2 2 3 4 5" xfId="32341"/>
    <cellStyle name="Nota 2 2 2 3 4 6" xfId="32342"/>
    <cellStyle name="Nota 2 2 2 3 4 7" xfId="32343"/>
    <cellStyle name="Nota 2 2 2 3 4 8" xfId="32344"/>
    <cellStyle name="Nota 2 2 2 3 4 9" xfId="32345"/>
    <cellStyle name="Nota 2 2 2 3 5" xfId="32346"/>
    <cellStyle name="Nota 2 2 2 3 5 10" xfId="32347"/>
    <cellStyle name="Nota 2 2 2 3 5 11" xfId="32348"/>
    <cellStyle name="Nota 2 2 2 3 5 12" xfId="32349"/>
    <cellStyle name="Nota 2 2 2 3 5 13" xfId="32350"/>
    <cellStyle name="Nota 2 2 2 3 5 14" xfId="32351"/>
    <cellStyle name="Nota 2 2 2 3 5 2" xfId="32352"/>
    <cellStyle name="Nota 2 2 2 3 5 2 10" xfId="32353"/>
    <cellStyle name="Nota 2 2 2 3 5 2 11" xfId="32354"/>
    <cellStyle name="Nota 2 2 2 3 5 2 12" xfId="32355"/>
    <cellStyle name="Nota 2 2 2 3 5 2 13" xfId="32356"/>
    <cellStyle name="Nota 2 2 2 3 5 2 2" xfId="32357"/>
    <cellStyle name="Nota 2 2 2 3 5 2 2 10" xfId="32358"/>
    <cellStyle name="Nota 2 2 2 3 5 2 2 11" xfId="32359"/>
    <cellStyle name="Nota 2 2 2 3 5 2 2 12" xfId="32360"/>
    <cellStyle name="Nota 2 2 2 3 5 2 2 2" xfId="32361"/>
    <cellStyle name="Nota 2 2 2 3 5 2 2 3" xfId="32362"/>
    <cellStyle name="Nota 2 2 2 3 5 2 2 4" xfId="32363"/>
    <cellStyle name="Nota 2 2 2 3 5 2 2 5" xfId="32364"/>
    <cellStyle name="Nota 2 2 2 3 5 2 2 6" xfId="32365"/>
    <cellStyle name="Nota 2 2 2 3 5 2 2 7" xfId="32366"/>
    <cellStyle name="Nota 2 2 2 3 5 2 2 8" xfId="32367"/>
    <cellStyle name="Nota 2 2 2 3 5 2 2 9" xfId="32368"/>
    <cellStyle name="Nota 2 2 2 3 5 2 3" xfId="32369"/>
    <cellStyle name="Nota 2 2 2 3 5 2 4" xfId="32370"/>
    <cellStyle name="Nota 2 2 2 3 5 2 5" xfId="32371"/>
    <cellStyle name="Nota 2 2 2 3 5 2 6" xfId="32372"/>
    <cellStyle name="Nota 2 2 2 3 5 2 7" xfId="32373"/>
    <cellStyle name="Nota 2 2 2 3 5 2 8" xfId="32374"/>
    <cellStyle name="Nota 2 2 2 3 5 2 9" xfId="32375"/>
    <cellStyle name="Nota 2 2 2 3 5 3" xfId="32376"/>
    <cellStyle name="Nota 2 2 2 3 5 3 10" xfId="32377"/>
    <cellStyle name="Nota 2 2 2 3 5 3 11" xfId="32378"/>
    <cellStyle name="Nota 2 2 2 3 5 3 12" xfId="32379"/>
    <cellStyle name="Nota 2 2 2 3 5 3 2" xfId="32380"/>
    <cellStyle name="Nota 2 2 2 3 5 3 3" xfId="32381"/>
    <cellStyle name="Nota 2 2 2 3 5 3 4" xfId="32382"/>
    <cellStyle name="Nota 2 2 2 3 5 3 5" xfId="32383"/>
    <cellStyle name="Nota 2 2 2 3 5 3 6" xfId="32384"/>
    <cellStyle name="Nota 2 2 2 3 5 3 7" xfId="32385"/>
    <cellStyle name="Nota 2 2 2 3 5 3 8" xfId="32386"/>
    <cellStyle name="Nota 2 2 2 3 5 3 9" xfId="32387"/>
    <cellStyle name="Nota 2 2 2 3 5 4" xfId="32388"/>
    <cellStyle name="Nota 2 2 2 3 5 5" xfId="32389"/>
    <cellStyle name="Nota 2 2 2 3 5 6" xfId="32390"/>
    <cellStyle name="Nota 2 2 2 3 5 7" xfId="32391"/>
    <cellStyle name="Nota 2 2 2 3 5 8" xfId="32392"/>
    <cellStyle name="Nota 2 2 2 3 5 9" xfId="32393"/>
    <cellStyle name="Nota 2 2 2 3 6" xfId="32394"/>
    <cellStyle name="Nota 2 2 2 3 6 10" xfId="32395"/>
    <cellStyle name="Nota 2 2 2 3 6 11" xfId="32396"/>
    <cellStyle name="Nota 2 2 2 3 6 12" xfId="32397"/>
    <cellStyle name="Nota 2 2 2 3 6 13" xfId="32398"/>
    <cellStyle name="Nota 2 2 2 3 6 14" xfId="32399"/>
    <cellStyle name="Nota 2 2 2 3 6 2" xfId="32400"/>
    <cellStyle name="Nota 2 2 2 3 6 2 10" xfId="32401"/>
    <cellStyle name="Nota 2 2 2 3 6 2 11" xfId="32402"/>
    <cellStyle name="Nota 2 2 2 3 6 2 12" xfId="32403"/>
    <cellStyle name="Nota 2 2 2 3 6 2 13" xfId="32404"/>
    <cellStyle name="Nota 2 2 2 3 6 2 2" xfId="32405"/>
    <cellStyle name="Nota 2 2 2 3 6 2 2 10" xfId="32406"/>
    <cellStyle name="Nota 2 2 2 3 6 2 2 11" xfId="32407"/>
    <cellStyle name="Nota 2 2 2 3 6 2 2 12" xfId="32408"/>
    <cellStyle name="Nota 2 2 2 3 6 2 2 2" xfId="32409"/>
    <cellStyle name="Nota 2 2 2 3 6 2 2 3" xfId="32410"/>
    <cellStyle name="Nota 2 2 2 3 6 2 2 4" xfId="32411"/>
    <cellStyle name="Nota 2 2 2 3 6 2 2 5" xfId="32412"/>
    <cellStyle name="Nota 2 2 2 3 6 2 2 6" xfId="32413"/>
    <cellStyle name="Nota 2 2 2 3 6 2 2 7" xfId="32414"/>
    <cellStyle name="Nota 2 2 2 3 6 2 2 8" xfId="32415"/>
    <cellStyle name="Nota 2 2 2 3 6 2 2 9" xfId="32416"/>
    <cellStyle name="Nota 2 2 2 3 6 2 3" xfId="32417"/>
    <cellStyle name="Nota 2 2 2 3 6 2 4" xfId="32418"/>
    <cellStyle name="Nota 2 2 2 3 6 2 5" xfId="32419"/>
    <cellStyle name="Nota 2 2 2 3 6 2 6" xfId="32420"/>
    <cellStyle name="Nota 2 2 2 3 6 2 7" xfId="32421"/>
    <cellStyle name="Nota 2 2 2 3 6 2 8" xfId="32422"/>
    <cellStyle name="Nota 2 2 2 3 6 2 9" xfId="32423"/>
    <cellStyle name="Nota 2 2 2 3 6 3" xfId="32424"/>
    <cellStyle name="Nota 2 2 2 3 6 3 10" xfId="32425"/>
    <cellStyle name="Nota 2 2 2 3 6 3 11" xfId="32426"/>
    <cellStyle name="Nota 2 2 2 3 6 3 12" xfId="32427"/>
    <cellStyle name="Nota 2 2 2 3 6 3 2" xfId="32428"/>
    <cellStyle name="Nota 2 2 2 3 6 3 3" xfId="32429"/>
    <cellStyle name="Nota 2 2 2 3 6 3 4" xfId="32430"/>
    <cellStyle name="Nota 2 2 2 3 6 3 5" xfId="32431"/>
    <cellStyle name="Nota 2 2 2 3 6 3 6" xfId="32432"/>
    <cellStyle name="Nota 2 2 2 3 6 3 7" xfId="32433"/>
    <cellStyle name="Nota 2 2 2 3 6 3 8" xfId="32434"/>
    <cellStyle name="Nota 2 2 2 3 6 3 9" xfId="32435"/>
    <cellStyle name="Nota 2 2 2 3 6 4" xfId="32436"/>
    <cellStyle name="Nota 2 2 2 3 6 5" xfId="32437"/>
    <cellStyle name="Nota 2 2 2 3 6 6" xfId="32438"/>
    <cellStyle name="Nota 2 2 2 3 6 7" xfId="32439"/>
    <cellStyle name="Nota 2 2 2 3 6 8" xfId="32440"/>
    <cellStyle name="Nota 2 2 2 3 6 9" xfId="32441"/>
    <cellStyle name="Nota 2 2 2 3 7" xfId="32442"/>
    <cellStyle name="Nota 2 2 2 3 7 10" xfId="32443"/>
    <cellStyle name="Nota 2 2 2 3 7 11" xfId="32444"/>
    <cellStyle name="Nota 2 2 2 3 7 12" xfId="32445"/>
    <cellStyle name="Nota 2 2 2 3 7 13" xfId="32446"/>
    <cellStyle name="Nota 2 2 2 3 7 14" xfId="32447"/>
    <cellStyle name="Nota 2 2 2 3 7 2" xfId="32448"/>
    <cellStyle name="Nota 2 2 2 3 7 2 10" xfId="32449"/>
    <cellStyle name="Nota 2 2 2 3 7 2 11" xfId="32450"/>
    <cellStyle name="Nota 2 2 2 3 7 2 12" xfId="32451"/>
    <cellStyle name="Nota 2 2 2 3 7 2 13" xfId="32452"/>
    <cellStyle name="Nota 2 2 2 3 7 2 2" xfId="32453"/>
    <cellStyle name="Nota 2 2 2 3 7 2 2 10" xfId="32454"/>
    <cellStyle name="Nota 2 2 2 3 7 2 2 11" xfId="32455"/>
    <cellStyle name="Nota 2 2 2 3 7 2 2 12" xfId="32456"/>
    <cellStyle name="Nota 2 2 2 3 7 2 2 2" xfId="32457"/>
    <cellStyle name="Nota 2 2 2 3 7 2 2 3" xfId="32458"/>
    <cellStyle name="Nota 2 2 2 3 7 2 2 4" xfId="32459"/>
    <cellStyle name="Nota 2 2 2 3 7 2 2 5" xfId="32460"/>
    <cellStyle name="Nota 2 2 2 3 7 2 2 6" xfId="32461"/>
    <cellStyle name="Nota 2 2 2 3 7 2 2 7" xfId="32462"/>
    <cellStyle name="Nota 2 2 2 3 7 2 2 8" xfId="32463"/>
    <cellStyle name="Nota 2 2 2 3 7 2 2 9" xfId="32464"/>
    <cellStyle name="Nota 2 2 2 3 7 2 3" xfId="32465"/>
    <cellStyle name="Nota 2 2 2 3 7 2 4" xfId="32466"/>
    <cellStyle name="Nota 2 2 2 3 7 2 5" xfId="32467"/>
    <cellStyle name="Nota 2 2 2 3 7 2 6" xfId="32468"/>
    <cellStyle name="Nota 2 2 2 3 7 2 7" xfId="32469"/>
    <cellStyle name="Nota 2 2 2 3 7 2 8" xfId="32470"/>
    <cellStyle name="Nota 2 2 2 3 7 2 9" xfId="32471"/>
    <cellStyle name="Nota 2 2 2 3 7 3" xfId="32472"/>
    <cellStyle name="Nota 2 2 2 3 7 3 10" xfId="32473"/>
    <cellStyle name="Nota 2 2 2 3 7 3 11" xfId="32474"/>
    <cellStyle name="Nota 2 2 2 3 7 3 12" xfId="32475"/>
    <cellStyle name="Nota 2 2 2 3 7 3 2" xfId="32476"/>
    <cellStyle name="Nota 2 2 2 3 7 3 3" xfId="32477"/>
    <cellStyle name="Nota 2 2 2 3 7 3 4" xfId="32478"/>
    <cellStyle name="Nota 2 2 2 3 7 3 5" xfId="32479"/>
    <cellStyle name="Nota 2 2 2 3 7 3 6" xfId="32480"/>
    <cellStyle name="Nota 2 2 2 3 7 3 7" xfId="32481"/>
    <cellStyle name="Nota 2 2 2 3 7 3 8" xfId="32482"/>
    <cellStyle name="Nota 2 2 2 3 7 3 9" xfId="32483"/>
    <cellStyle name="Nota 2 2 2 3 7 4" xfId="32484"/>
    <cellStyle name="Nota 2 2 2 3 7 5" xfId="32485"/>
    <cellStyle name="Nota 2 2 2 3 7 6" xfId="32486"/>
    <cellStyle name="Nota 2 2 2 3 7 7" xfId="32487"/>
    <cellStyle name="Nota 2 2 2 3 7 8" xfId="32488"/>
    <cellStyle name="Nota 2 2 2 3 7 9" xfId="32489"/>
    <cellStyle name="Nota 2 2 2 3 8" xfId="32490"/>
    <cellStyle name="Nota 2 2 2 3 8 10" xfId="32491"/>
    <cellStyle name="Nota 2 2 2 3 8 11" xfId="32492"/>
    <cellStyle name="Nota 2 2 2 3 8 12" xfId="32493"/>
    <cellStyle name="Nota 2 2 2 3 8 13" xfId="32494"/>
    <cellStyle name="Nota 2 2 2 3 8 14" xfId="32495"/>
    <cellStyle name="Nota 2 2 2 3 8 2" xfId="32496"/>
    <cellStyle name="Nota 2 2 2 3 8 2 10" xfId="32497"/>
    <cellStyle name="Nota 2 2 2 3 8 2 11" xfId="32498"/>
    <cellStyle name="Nota 2 2 2 3 8 2 12" xfId="32499"/>
    <cellStyle name="Nota 2 2 2 3 8 2 13" xfId="32500"/>
    <cellStyle name="Nota 2 2 2 3 8 2 2" xfId="32501"/>
    <cellStyle name="Nota 2 2 2 3 8 2 2 10" xfId="32502"/>
    <cellStyle name="Nota 2 2 2 3 8 2 2 11" xfId="32503"/>
    <cellStyle name="Nota 2 2 2 3 8 2 2 12" xfId="32504"/>
    <cellStyle name="Nota 2 2 2 3 8 2 2 2" xfId="32505"/>
    <cellStyle name="Nota 2 2 2 3 8 2 2 3" xfId="32506"/>
    <cellStyle name="Nota 2 2 2 3 8 2 2 4" xfId="32507"/>
    <cellStyle name="Nota 2 2 2 3 8 2 2 5" xfId="32508"/>
    <cellStyle name="Nota 2 2 2 3 8 2 2 6" xfId="32509"/>
    <cellStyle name="Nota 2 2 2 3 8 2 2 7" xfId="32510"/>
    <cellStyle name="Nota 2 2 2 3 8 2 2 8" xfId="32511"/>
    <cellStyle name="Nota 2 2 2 3 8 2 2 9" xfId="32512"/>
    <cellStyle name="Nota 2 2 2 3 8 2 3" xfId="32513"/>
    <cellStyle name="Nota 2 2 2 3 8 2 4" xfId="32514"/>
    <cellStyle name="Nota 2 2 2 3 8 2 5" xfId="32515"/>
    <cellStyle name="Nota 2 2 2 3 8 2 6" xfId="32516"/>
    <cellStyle name="Nota 2 2 2 3 8 2 7" xfId="32517"/>
    <cellStyle name="Nota 2 2 2 3 8 2 8" xfId="32518"/>
    <cellStyle name="Nota 2 2 2 3 8 2 9" xfId="32519"/>
    <cellStyle name="Nota 2 2 2 3 8 3" xfId="32520"/>
    <cellStyle name="Nota 2 2 2 3 8 3 10" xfId="32521"/>
    <cellStyle name="Nota 2 2 2 3 8 3 11" xfId="32522"/>
    <cellStyle name="Nota 2 2 2 3 8 3 12" xfId="32523"/>
    <cellStyle name="Nota 2 2 2 3 8 3 2" xfId="32524"/>
    <cellStyle name="Nota 2 2 2 3 8 3 3" xfId="32525"/>
    <cellStyle name="Nota 2 2 2 3 8 3 4" xfId="32526"/>
    <cellStyle name="Nota 2 2 2 3 8 3 5" xfId="32527"/>
    <cellStyle name="Nota 2 2 2 3 8 3 6" xfId="32528"/>
    <cellStyle name="Nota 2 2 2 3 8 3 7" xfId="32529"/>
    <cellStyle name="Nota 2 2 2 3 8 3 8" xfId="32530"/>
    <cellStyle name="Nota 2 2 2 3 8 3 9" xfId="32531"/>
    <cellStyle name="Nota 2 2 2 3 8 4" xfId="32532"/>
    <cellStyle name="Nota 2 2 2 3 8 5" xfId="32533"/>
    <cellStyle name="Nota 2 2 2 3 8 6" xfId="32534"/>
    <cellStyle name="Nota 2 2 2 3 8 7" xfId="32535"/>
    <cellStyle name="Nota 2 2 2 3 8 8" xfId="32536"/>
    <cellStyle name="Nota 2 2 2 3 8 9" xfId="32537"/>
    <cellStyle name="Nota 2 2 2 3 9" xfId="32538"/>
    <cellStyle name="Nota 2 2 2 3 9 10" xfId="32539"/>
    <cellStyle name="Nota 2 2 2 3 9 11" xfId="32540"/>
    <cellStyle name="Nota 2 2 2 3 9 12" xfId="32541"/>
    <cellStyle name="Nota 2 2 2 3 9 13" xfId="32542"/>
    <cellStyle name="Nota 2 2 2 3 9 14" xfId="32543"/>
    <cellStyle name="Nota 2 2 2 3 9 2" xfId="32544"/>
    <cellStyle name="Nota 2 2 2 3 9 2 10" xfId="32545"/>
    <cellStyle name="Nota 2 2 2 3 9 2 11" xfId="32546"/>
    <cellStyle name="Nota 2 2 2 3 9 2 12" xfId="32547"/>
    <cellStyle name="Nota 2 2 2 3 9 2 13" xfId="32548"/>
    <cellStyle name="Nota 2 2 2 3 9 2 2" xfId="32549"/>
    <cellStyle name="Nota 2 2 2 3 9 2 2 10" xfId="32550"/>
    <cellStyle name="Nota 2 2 2 3 9 2 2 11" xfId="32551"/>
    <cellStyle name="Nota 2 2 2 3 9 2 2 12" xfId="32552"/>
    <cellStyle name="Nota 2 2 2 3 9 2 2 2" xfId="32553"/>
    <cellStyle name="Nota 2 2 2 3 9 2 2 3" xfId="32554"/>
    <cellStyle name="Nota 2 2 2 3 9 2 2 4" xfId="32555"/>
    <cellStyle name="Nota 2 2 2 3 9 2 2 5" xfId="32556"/>
    <cellStyle name="Nota 2 2 2 3 9 2 2 6" xfId="32557"/>
    <cellStyle name="Nota 2 2 2 3 9 2 2 7" xfId="32558"/>
    <cellStyle name="Nota 2 2 2 3 9 2 2 8" xfId="32559"/>
    <cellStyle name="Nota 2 2 2 3 9 2 2 9" xfId="32560"/>
    <cellStyle name="Nota 2 2 2 3 9 2 3" xfId="32561"/>
    <cellStyle name="Nota 2 2 2 3 9 2 4" xfId="32562"/>
    <cellStyle name="Nota 2 2 2 3 9 2 5" xfId="32563"/>
    <cellStyle name="Nota 2 2 2 3 9 2 6" xfId="32564"/>
    <cellStyle name="Nota 2 2 2 3 9 2 7" xfId="32565"/>
    <cellStyle name="Nota 2 2 2 3 9 2 8" xfId="32566"/>
    <cellStyle name="Nota 2 2 2 3 9 2 9" xfId="32567"/>
    <cellStyle name="Nota 2 2 2 3 9 3" xfId="32568"/>
    <cellStyle name="Nota 2 2 2 3 9 3 10" xfId="32569"/>
    <cellStyle name="Nota 2 2 2 3 9 3 11" xfId="32570"/>
    <cellStyle name="Nota 2 2 2 3 9 3 12" xfId="32571"/>
    <cellStyle name="Nota 2 2 2 3 9 3 2" xfId="32572"/>
    <cellStyle name="Nota 2 2 2 3 9 3 3" xfId="32573"/>
    <cellStyle name="Nota 2 2 2 3 9 3 4" xfId="32574"/>
    <cellStyle name="Nota 2 2 2 3 9 3 5" xfId="32575"/>
    <cellStyle name="Nota 2 2 2 3 9 3 6" xfId="32576"/>
    <cellStyle name="Nota 2 2 2 3 9 3 7" xfId="32577"/>
    <cellStyle name="Nota 2 2 2 3 9 3 8" xfId="32578"/>
    <cellStyle name="Nota 2 2 2 3 9 3 9" xfId="32579"/>
    <cellStyle name="Nota 2 2 2 3 9 4" xfId="32580"/>
    <cellStyle name="Nota 2 2 2 3 9 5" xfId="32581"/>
    <cellStyle name="Nota 2 2 2 3 9 6" xfId="32582"/>
    <cellStyle name="Nota 2 2 2 3 9 7" xfId="32583"/>
    <cellStyle name="Nota 2 2 2 3 9 8" xfId="32584"/>
    <cellStyle name="Nota 2 2 2 3 9 9" xfId="32585"/>
    <cellStyle name="Nota 2 2 2 4" xfId="32586"/>
    <cellStyle name="Nota 2 2 2 4 10" xfId="32587"/>
    <cellStyle name="Nota 2 2 2 4 10 10" xfId="32588"/>
    <cellStyle name="Nota 2 2 2 4 10 11" xfId="32589"/>
    <cellStyle name="Nota 2 2 2 4 10 12" xfId="32590"/>
    <cellStyle name="Nota 2 2 2 4 10 13" xfId="32591"/>
    <cellStyle name="Nota 2 2 2 4 10 2" xfId="32592"/>
    <cellStyle name="Nota 2 2 2 4 10 2 10" xfId="32593"/>
    <cellStyle name="Nota 2 2 2 4 10 2 11" xfId="32594"/>
    <cellStyle name="Nota 2 2 2 4 10 2 12" xfId="32595"/>
    <cellStyle name="Nota 2 2 2 4 10 2 2" xfId="32596"/>
    <cellStyle name="Nota 2 2 2 4 10 2 3" xfId="32597"/>
    <cellStyle name="Nota 2 2 2 4 10 2 4" xfId="32598"/>
    <cellStyle name="Nota 2 2 2 4 10 2 5" xfId="32599"/>
    <cellStyle name="Nota 2 2 2 4 10 2 6" xfId="32600"/>
    <cellStyle name="Nota 2 2 2 4 10 2 7" xfId="32601"/>
    <cellStyle name="Nota 2 2 2 4 10 2 8" xfId="32602"/>
    <cellStyle name="Nota 2 2 2 4 10 2 9" xfId="32603"/>
    <cellStyle name="Nota 2 2 2 4 10 3" xfId="32604"/>
    <cellStyle name="Nota 2 2 2 4 10 4" xfId="32605"/>
    <cellStyle name="Nota 2 2 2 4 10 5" xfId="32606"/>
    <cellStyle name="Nota 2 2 2 4 10 6" xfId="32607"/>
    <cellStyle name="Nota 2 2 2 4 10 7" xfId="32608"/>
    <cellStyle name="Nota 2 2 2 4 10 8" xfId="32609"/>
    <cellStyle name="Nota 2 2 2 4 10 9" xfId="32610"/>
    <cellStyle name="Nota 2 2 2 4 11" xfId="32611"/>
    <cellStyle name="Nota 2 2 2 4 11 10" xfId="32612"/>
    <cellStyle name="Nota 2 2 2 4 11 11" xfId="32613"/>
    <cellStyle name="Nota 2 2 2 4 11 12" xfId="32614"/>
    <cellStyle name="Nota 2 2 2 4 11 2" xfId="32615"/>
    <cellStyle name="Nota 2 2 2 4 11 3" xfId="32616"/>
    <cellStyle name="Nota 2 2 2 4 11 4" xfId="32617"/>
    <cellStyle name="Nota 2 2 2 4 11 5" xfId="32618"/>
    <cellStyle name="Nota 2 2 2 4 11 6" xfId="32619"/>
    <cellStyle name="Nota 2 2 2 4 11 7" xfId="32620"/>
    <cellStyle name="Nota 2 2 2 4 11 8" xfId="32621"/>
    <cellStyle name="Nota 2 2 2 4 11 9" xfId="32622"/>
    <cellStyle name="Nota 2 2 2 4 12" xfId="32623"/>
    <cellStyle name="Nota 2 2 2 4 13" xfId="32624"/>
    <cellStyle name="Nota 2 2 2 4 14" xfId="32625"/>
    <cellStyle name="Nota 2 2 2 4 15" xfId="32626"/>
    <cellStyle name="Nota 2 2 2 4 16" xfId="32627"/>
    <cellStyle name="Nota 2 2 2 4 17" xfId="32628"/>
    <cellStyle name="Nota 2 2 2 4 18" xfId="32629"/>
    <cellStyle name="Nota 2 2 2 4 19" xfId="32630"/>
    <cellStyle name="Nota 2 2 2 4 2" xfId="32631"/>
    <cellStyle name="Nota 2 2 2 4 2 10" xfId="32632"/>
    <cellStyle name="Nota 2 2 2 4 2 11" xfId="32633"/>
    <cellStyle name="Nota 2 2 2 4 2 12" xfId="32634"/>
    <cellStyle name="Nota 2 2 2 4 2 13" xfId="32635"/>
    <cellStyle name="Nota 2 2 2 4 2 14" xfId="32636"/>
    <cellStyle name="Nota 2 2 2 4 2 15" xfId="32637"/>
    <cellStyle name="Nota 2 2 2 4 2 16" xfId="32638"/>
    <cellStyle name="Nota 2 2 2 4 2 17" xfId="32639"/>
    <cellStyle name="Nota 2 2 2 4 2 2" xfId="32640"/>
    <cellStyle name="Nota 2 2 2 4 2 2 10" xfId="32641"/>
    <cellStyle name="Nota 2 2 2 4 2 2 11" xfId="32642"/>
    <cellStyle name="Nota 2 2 2 4 2 2 12" xfId="32643"/>
    <cellStyle name="Nota 2 2 2 4 2 2 13" xfId="32644"/>
    <cellStyle name="Nota 2 2 2 4 2 2 14" xfId="32645"/>
    <cellStyle name="Nota 2 2 2 4 2 2 2" xfId="32646"/>
    <cellStyle name="Nota 2 2 2 4 2 2 2 10" xfId="32647"/>
    <cellStyle name="Nota 2 2 2 4 2 2 2 11" xfId="32648"/>
    <cellStyle name="Nota 2 2 2 4 2 2 2 12" xfId="32649"/>
    <cellStyle name="Nota 2 2 2 4 2 2 2 13" xfId="32650"/>
    <cellStyle name="Nota 2 2 2 4 2 2 2 2" xfId="32651"/>
    <cellStyle name="Nota 2 2 2 4 2 2 2 2 10" xfId="32652"/>
    <cellStyle name="Nota 2 2 2 4 2 2 2 2 11" xfId="32653"/>
    <cellStyle name="Nota 2 2 2 4 2 2 2 2 12" xfId="32654"/>
    <cellStyle name="Nota 2 2 2 4 2 2 2 2 2" xfId="32655"/>
    <cellStyle name="Nota 2 2 2 4 2 2 2 2 3" xfId="32656"/>
    <cellStyle name="Nota 2 2 2 4 2 2 2 2 4" xfId="32657"/>
    <cellStyle name="Nota 2 2 2 4 2 2 2 2 5" xfId="32658"/>
    <cellStyle name="Nota 2 2 2 4 2 2 2 2 6" xfId="32659"/>
    <cellStyle name="Nota 2 2 2 4 2 2 2 2 7" xfId="32660"/>
    <cellStyle name="Nota 2 2 2 4 2 2 2 2 8" xfId="32661"/>
    <cellStyle name="Nota 2 2 2 4 2 2 2 2 9" xfId="32662"/>
    <cellStyle name="Nota 2 2 2 4 2 2 2 3" xfId="32663"/>
    <cellStyle name="Nota 2 2 2 4 2 2 2 4" xfId="32664"/>
    <cellStyle name="Nota 2 2 2 4 2 2 2 5" xfId="32665"/>
    <cellStyle name="Nota 2 2 2 4 2 2 2 6" xfId="32666"/>
    <cellStyle name="Nota 2 2 2 4 2 2 2 7" xfId="32667"/>
    <cellStyle name="Nota 2 2 2 4 2 2 2 8" xfId="32668"/>
    <cellStyle name="Nota 2 2 2 4 2 2 2 9" xfId="32669"/>
    <cellStyle name="Nota 2 2 2 4 2 2 3" xfId="32670"/>
    <cellStyle name="Nota 2 2 2 4 2 2 3 10" xfId="32671"/>
    <cellStyle name="Nota 2 2 2 4 2 2 3 11" xfId="32672"/>
    <cellStyle name="Nota 2 2 2 4 2 2 3 12" xfId="32673"/>
    <cellStyle name="Nota 2 2 2 4 2 2 3 2" xfId="32674"/>
    <cellStyle name="Nota 2 2 2 4 2 2 3 3" xfId="32675"/>
    <cellStyle name="Nota 2 2 2 4 2 2 3 4" xfId="32676"/>
    <cellStyle name="Nota 2 2 2 4 2 2 3 5" xfId="32677"/>
    <cellStyle name="Nota 2 2 2 4 2 2 3 6" xfId="32678"/>
    <cellStyle name="Nota 2 2 2 4 2 2 3 7" xfId="32679"/>
    <cellStyle name="Nota 2 2 2 4 2 2 3 8" xfId="32680"/>
    <cellStyle name="Nota 2 2 2 4 2 2 3 9" xfId="32681"/>
    <cellStyle name="Nota 2 2 2 4 2 2 4" xfId="32682"/>
    <cellStyle name="Nota 2 2 2 4 2 2 5" xfId="32683"/>
    <cellStyle name="Nota 2 2 2 4 2 2 6" xfId="32684"/>
    <cellStyle name="Nota 2 2 2 4 2 2 7" xfId="32685"/>
    <cellStyle name="Nota 2 2 2 4 2 2 8" xfId="32686"/>
    <cellStyle name="Nota 2 2 2 4 2 2 9" xfId="32687"/>
    <cellStyle name="Nota 2 2 2 4 2 3" xfId="32688"/>
    <cellStyle name="Nota 2 2 2 4 2 3 10" xfId="32689"/>
    <cellStyle name="Nota 2 2 2 4 2 3 11" xfId="32690"/>
    <cellStyle name="Nota 2 2 2 4 2 3 12" xfId="32691"/>
    <cellStyle name="Nota 2 2 2 4 2 3 13" xfId="32692"/>
    <cellStyle name="Nota 2 2 2 4 2 3 14" xfId="32693"/>
    <cellStyle name="Nota 2 2 2 4 2 3 2" xfId="32694"/>
    <cellStyle name="Nota 2 2 2 4 2 3 2 10" xfId="32695"/>
    <cellStyle name="Nota 2 2 2 4 2 3 2 11" xfId="32696"/>
    <cellStyle name="Nota 2 2 2 4 2 3 2 12" xfId="32697"/>
    <cellStyle name="Nota 2 2 2 4 2 3 2 13" xfId="32698"/>
    <cellStyle name="Nota 2 2 2 4 2 3 2 2" xfId="32699"/>
    <cellStyle name="Nota 2 2 2 4 2 3 2 2 10" xfId="32700"/>
    <cellStyle name="Nota 2 2 2 4 2 3 2 2 11" xfId="32701"/>
    <cellStyle name="Nota 2 2 2 4 2 3 2 2 12" xfId="32702"/>
    <cellStyle name="Nota 2 2 2 4 2 3 2 2 2" xfId="32703"/>
    <cellStyle name="Nota 2 2 2 4 2 3 2 2 3" xfId="32704"/>
    <cellStyle name="Nota 2 2 2 4 2 3 2 2 4" xfId="32705"/>
    <cellStyle name="Nota 2 2 2 4 2 3 2 2 5" xfId="32706"/>
    <cellStyle name="Nota 2 2 2 4 2 3 2 2 6" xfId="32707"/>
    <cellStyle name="Nota 2 2 2 4 2 3 2 2 7" xfId="32708"/>
    <cellStyle name="Nota 2 2 2 4 2 3 2 2 8" xfId="32709"/>
    <cellStyle name="Nota 2 2 2 4 2 3 2 2 9" xfId="32710"/>
    <cellStyle name="Nota 2 2 2 4 2 3 2 3" xfId="32711"/>
    <cellStyle name="Nota 2 2 2 4 2 3 2 4" xfId="32712"/>
    <cellStyle name="Nota 2 2 2 4 2 3 2 5" xfId="32713"/>
    <cellStyle name="Nota 2 2 2 4 2 3 2 6" xfId="32714"/>
    <cellStyle name="Nota 2 2 2 4 2 3 2 7" xfId="32715"/>
    <cellStyle name="Nota 2 2 2 4 2 3 2 8" xfId="32716"/>
    <cellStyle name="Nota 2 2 2 4 2 3 2 9" xfId="32717"/>
    <cellStyle name="Nota 2 2 2 4 2 3 3" xfId="32718"/>
    <cellStyle name="Nota 2 2 2 4 2 3 3 10" xfId="32719"/>
    <cellStyle name="Nota 2 2 2 4 2 3 3 11" xfId="32720"/>
    <cellStyle name="Nota 2 2 2 4 2 3 3 12" xfId="32721"/>
    <cellStyle name="Nota 2 2 2 4 2 3 3 2" xfId="32722"/>
    <cellStyle name="Nota 2 2 2 4 2 3 3 3" xfId="32723"/>
    <cellStyle name="Nota 2 2 2 4 2 3 3 4" xfId="32724"/>
    <cellStyle name="Nota 2 2 2 4 2 3 3 5" xfId="32725"/>
    <cellStyle name="Nota 2 2 2 4 2 3 3 6" xfId="32726"/>
    <cellStyle name="Nota 2 2 2 4 2 3 3 7" xfId="32727"/>
    <cellStyle name="Nota 2 2 2 4 2 3 3 8" xfId="32728"/>
    <cellStyle name="Nota 2 2 2 4 2 3 3 9" xfId="32729"/>
    <cellStyle name="Nota 2 2 2 4 2 3 4" xfId="32730"/>
    <cellStyle name="Nota 2 2 2 4 2 3 5" xfId="32731"/>
    <cellStyle name="Nota 2 2 2 4 2 3 6" xfId="32732"/>
    <cellStyle name="Nota 2 2 2 4 2 3 7" xfId="32733"/>
    <cellStyle name="Nota 2 2 2 4 2 3 8" xfId="32734"/>
    <cellStyle name="Nota 2 2 2 4 2 3 9" xfId="32735"/>
    <cellStyle name="Nota 2 2 2 4 2 4" xfId="32736"/>
    <cellStyle name="Nota 2 2 2 4 2 4 10" xfId="32737"/>
    <cellStyle name="Nota 2 2 2 4 2 4 11" xfId="32738"/>
    <cellStyle name="Nota 2 2 2 4 2 4 12" xfId="32739"/>
    <cellStyle name="Nota 2 2 2 4 2 4 13" xfId="32740"/>
    <cellStyle name="Nota 2 2 2 4 2 4 2" xfId="32741"/>
    <cellStyle name="Nota 2 2 2 4 2 4 2 10" xfId="32742"/>
    <cellStyle name="Nota 2 2 2 4 2 4 2 11" xfId="32743"/>
    <cellStyle name="Nota 2 2 2 4 2 4 2 12" xfId="32744"/>
    <cellStyle name="Nota 2 2 2 4 2 4 2 2" xfId="32745"/>
    <cellStyle name="Nota 2 2 2 4 2 4 2 3" xfId="32746"/>
    <cellStyle name="Nota 2 2 2 4 2 4 2 4" xfId="32747"/>
    <cellStyle name="Nota 2 2 2 4 2 4 2 5" xfId="32748"/>
    <cellStyle name="Nota 2 2 2 4 2 4 2 6" xfId="32749"/>
    <cellStyle name="Nota 2 2 2 4 2 4 2 7" xfId="32750"/>
    <cellStyle name="Nota 2 2 2 4 2 4 2 8" xfId="32751"/>
    <cellStyle name="Nota 2 2 2 4 2 4 2 9" xfId="32752"/>
    <cellStyle name="Nota 2 2 2 4 2 4 3" xfId="32753"/>
    <cellStyle name="Nota 2 2 2 4 2 4 4" xfId="32754"/>
    <cellStyle name="Nota 2 2 2 4 2 4 5" xfId="32755"/>
    <cellStyle name="Nota 2 2 2 4 2 4 6" xfId="32756"/>
    <cellStyle name="Nota 2 2 2 4 2 4 7" xfId="32757"/>
    <cellStyle name="Nota 2 2 2 4 2 4 8" xfId="32758"/>
    <cellStyle name="Nota 2 2 2 4 2 4 9" xfId="32759"/>
    <cellStyle name="Nota 2 2 2 4 2 5" xfId="32760"/>
    <cellStyle name="Nota 2 2 2 4 2 5 10" xfId="32761"/>
    <cellStyle name="Nota 2 2 2 4 2 5 11" xfId="32762"/>
    <cellStyle name="Nota 2 2 2 4 2 5 12" xfId="32763"/>
    <cellStyle name="Nota 2 2 2 4 2 5 13" xfId="32764"/>
    <cellStyle name="Nota 2 2 2 4 2 5 2" xfId="32765"/>
    <cellStyle name="Nota 2 2 2 4 2 5 2 10" xfId="32766"/>
    <cellStyle name="Nota 2 2 2 4 2 5 2 11" xfId="32767"/>
    <cellStyle name="Nota 2 2 2 4 2 5 2 12" xfId="32768"/>
    <cellStyle name="Nota 2 2 2 4 2 5 2 2" xfId="32769"/>
    <cellStyle name="Nota 2 2 2 4 2 5 2 3" xfId="32770"/>
    <cellStyle name="Nota 2 2 2 4 2 5 2 4" xfId="32771"/>
    <cellStyle name="Nota 2 2 2 4 2 5 2 5" xfId="32772"/>
    <cellStyle name="Nota 2 2 2 4 2 5 2 6" xfId="32773"/>
    <cellStyle name="Nota 2 2 2 4 2 5 2 7" xfId="32774"/>
    <cellStyle name="Nota 2 2 2 4 2 5 2 8" xfId="32775"/>
    <cellStyle name="Nota 2 2 2 4 2 5 2 9" xfId="32776"/>
    <cellStyle name="Nota 2 2 2 4 2 5 3" xfId="32777"/>
    <cellStyle name="Nota 2 2 2 4 2 5 4" xfId="32778"/>
    <cellStyle name="Nota 2 2 2 4 2 5 5" xfId="32779"/>
    <cellStyle name="Nota 2 2 2 4 2 5 6" xfId="32780"/>
    <cellStyle name="Nota 2 2 2 4 2 5 7" xfId="32781"/>
    <cellStyle name="Nota 2 2 2 4 2 5 8" xfId="32782"/>
    <cellStyle name="Nota 2 2 2 4 2 5 9" xfId="32783"/>
    <cellStyle name="Nota 2 2 2 4 2 6" xfId="32784"/>
    <cellStyle name="Nota 2 2 2 4 2 6 10" xfId="32785"/>
    <cellStyle name="Nota 2 2 2 4 2 6 11" xfId="32786"/>
    <cellStyle name="Nota 2 2 2 4 2 6 12" xfId="32787"/>
    <cellStyle name="Nota 2 2 2 4 2 6 2" xfId="32788"/>
    <cellStyle name="Nota 2 2 2 4 2 6 3" xfId="32789"/>
    <cellStyle name="Nota 2 2 2 4 2 6 4" xfId="32790"/>
    <cellStyle name="Nota 2 2 2 4 2 6 5" xfId="32791"/>
    <cellStyle name="Nota 2 2 2 4 2 6 6" xfId="32792"/>
    <cellStyle name="Nota 2 2 2 4 2 6 7" xfId="32793"/>
    <cellStyle name="Nota 2 2 2 4 2 6 8" xfId="32794"/>
    <cellStyle name="Nota 2 2 2 4 2 6 9" xfId="32795"/>
    <cellStyle name="Nota 2 2 2 4 2 7" xfId="32796"/>
    <cellStyle name="Nota 2 2 2 4 2 8" xfId="32797"/>
    <cellStyle name="Nota 2 2 2 4 2 9" xfId="32798"/>
    <cellStyle name="Nota 2 2 2 4 20" xfId="32799"/>
    <cellStyle name="Nota 2 2 2 4 21" xfId="32800"/>
    <cellStyle name="Nota 2 2 2 4 22" xfId="32801"/>
    <cellStyle name="Nota 2 2 2 4 23" xfId="32802"/>
    <cellStyle name="Nota 2 2 2 4 3" xfId="32803"/>
    <cellStyle name="Nota 2 2 2 4 3 10" xfId="32804"/>
    <cellStyle name="Nota 2 2 2 4 3 11" xfId="32805"/>
    <cellStyle name="Nota 2 2 2 4 3 12" xfId="32806"/>
    <cellStyle name="Nota 2 2 2 4 3 13" xfId="32807"/>
    <cellStyle name="Nota 2 2 2 4 3 14" xfId="32808"/>
    <cellStyle name="Nota 2 2 2 4 3 2" xfId="32809"/>
    <cellStyle name="Nota 2 2 2 4 3 2 10" xfId="32810"/>
    <cellStyle name="Nota 2 2 2 4 3 2 11" xfId="32811"/>
    <cellStyle name="Nota 2 2 2 4 3 2 12" xfId="32812"/>
    <cellStyle name="Nota 2 2 2 4 3 2 13" xfId="32813"/>
    <cellStyle name="Nota 2 2 2 4 3 2 2" xfId="32814"/>
    <cellStyle name="Nota 2 2 2 4 3 2 2 10" xfId="32815"/>
    <cellStyle name="Nota 2 2 2 4 3 2 2 11" xfId="32816"/>
    <cellStyle name="Nota 2 2 2 4 3 2 2 12" xfId="32817"/>
    <cellStyle name="Nota 2 2 2 4 3 2 2 2" xfId="32818"/>
    <cellStyle name="Nota 2 2 2 4 3 2 2 3" xfId="32819"/>
    <cellStyle name="Nota 2 2 2 4 3 2 2 4" xfId="32820"/>
    <cellStyle name="Nota 2 2 2 4 3 2 2 5" xfId="32821"/>
    <cellStyle name="Nota 2 2 2 4 3 2 2 6" xfId="32822"/>
    <cellStyle name="Nota 2 2 2 4 3 2 2 7" xfId="32823"/>
    <cellStyle name="Nota 2 2 2 4 3 2 2 8" xfId="32824"/>
    <cellStyle name="Nota 2 2 2 4 3 2 2 9" xfId="32825"/>
    <cellStyle name="Nota 2 2 2 4 3 2 3" xfId="32826"/>
    <cellStyle name="Nota 2 2 2 4 3 2 4" xfId="32827"/>
    <cellStyle name="Nota 2 2 2 4 3 2 5" xfId="32828"/>
    <cellStyle name="Nota 2 2 2 4 3 2 6" xfId="32829"/>
    <cellStyle name="Nota 2 2 2 4 3 2 7" xfId="32830"/>
    <cellStyle name="Nota 2 2 2 4 3 2 8" xfId="32831"/>
    <cellStyle name="Nota 2 2 2 4 3 2 9" xfId="32832"/>
    <cellStyle name="Nota 2 2 2 4 3 3" xfId="32833"/>
    <cellStyle name="Nota 2 2 2 4 3 3 10" xfId="32834"/>
    <cellStyle name="Nota 2 2 2 4 3 3 11" xfId="32835"/>
    <cellStyle name="Nota 2 2 2 4 3 3 12" xfId="32836"/>
    <cellStyle name="Nota 2 2 2 4 3 3 2" xfId="32837"/>
    <cellStyle name="Nota 2 2 2 4 3 3 3" xfId="32838"/>
    <cellStyle name="Nota 2 2 2 4 3 3 4" xfId="32839"/>
    <cellStyle name="Nota 2 2 2 4 3 3 5" xfId="32840"/>
    <cellStyle name="Nota 2 2 2 4 3 3 6" xfId="32841"/>
    <cellStyle name="Nota 2 2 2 4 3 3 7" xfId="32842"/>
    <cellStyle name="Nota 2 2 2 4 3 3 8" xfId="32843"/>
    <cellStyle name="Nota 2 2 2 4 3 3 9" xfId="32844"/>
    <cellStyle name="Nota 2 2 2 4 3 4" xfId="32845"/>
    <cellStyle name="Nota 2 2 2 4 3 5" xfId="32846"/>
    <cellStyle name="Nota 2 2 2 4 3 6" xfId="32847"/>
    <cellStyle name="Nota 2 2 2 4 3 7" xfId="32848"/>
    <cellStyle name="Nota 2 2 2 4 3 8" xfId="32849"/>
    <cellStyle name="Nota 2 2 2 4 3 9" xfId="32850"/>
    <cellStyle name="Nota 2 2 2 4 4" xfId="32851"/>
    <cellStyle name="Nota 2 2 2 4 4 10" xfId="32852"/>
    <cellStyle name="Nota 2 2 2 4 4 11" xfId="32853"/>
    <cellStyle name="Nota 2 2 2 4 4 12" xfId="32854"/>
    <cellStyle name="Nota 2 2 2 4 4 13" xfId="32855"/>
    <cellStyle name="Nota 2 2 2 4 4 14" xfId="32856"/>
    <cellStyle name="Nota 2 2 2 4 4 2" xfId="32857"/>
    <cellStyle name="Nota 2 2 2 4 4 2 10" xfId="32858"/>
    <cellStyle name="Nota 2 2 2 4 4 2 11" xfId="32859"/>
    <cellStyle name="Nota 2 2 2 4 4 2 12" xfId="32860"/>
    <cellStyle name="Nota 2 2 2 4 4 2 13" xfId="32861"/>
    <cellStyle name="Nota 2 2 2 4 4 2 2" xfId="32862"/>
    <cellStyle name="Nota 2 2 2 4 4 2 2 10" xfId="32863"/>
    <cellStyle name="Nota 2 2 2 4 4 2 2 11" xfId="32864"/>
    <cellStyle name="Nota 2 2 2 4 4 2 2 12" xfId="32865"/>
    <cellStyle name="Nota 2 2 2 4 4 2 2 2" xfId="32866"/>
    <cellStyle name="Nota 2 2 2 4 4 2 2 3" xfId="32867"/>
    <cellStyle name="Nota 2 2 2 4 4 2 2 4" xfId="32868"/>
    <cellStyle name="Nota 2 2 2 4 4 2 2 5" xfId="32869"/>
    <cellStyle name="Nota 2 2 2 4 4 2 2 6" xfId="32870"/>
    <cellStyle name="Nota 2 2 2 4 4 2 2 7" xfId="32871"/>
    <cellStyle name="Nota 2 2 2 4 4 2 2 8" xfId="32872"/>
    <cellStyle name="Nota 2 2 2 4 4 2 2 9" xfId="32873"/>
    <cellStyle name="Nota 2 2 2 4 4 2 3" xfId="32874"/>
    <cellStyle name="Nota 2 2 2 4 4 2 4" xfId="32875"/>
    <cellStyle name="Nota 2 2 2 4 4 2 5" xfId="32876"/>
    <cellStyle name="Nota 2 2 2 4 4 2 6" xfId="32877"/>
    <cellStyle name="Nota 2 2 2 4 4 2 7" xfId="32878"/>
    <cellStyle name="Nota 2 2 2 4 4 2 8" xfId="32879"/>
    <cellStyle name="Nota 2 2 2 4 4 2 9" xfId="32880"/>
    <cellStyle name="Nota 2 2 2 4 4 3" xfId="32881"/>
    <cellStyle name="Nota 2 2 2 4 4 3 10" xfId="32882"/>
    <cellStyle name="Nota 2 2 2 4 4 3 11" xfId="32883"/>
    <cellStyle name="Nota 2 2 2 4 4 3 12" xfId="32884"/>
    <cellStyle name="Nota 2 2 2 4 4 3 2" xfId="32885"/>
    <cellStyle name="Nota 2 2 2 4 4 3 3" xfId="32886"/>
    <cellStyle name="Nota 2 2 2 4 4 3 4" xfId="32887"/>
    <cellStyle name="Nota 2 2 2 4 4 3 5" xfId="32888"/>
    <cellStyle name="Nota 2 2 2 4 4 3 6" xfId="32889"/>
    <cellStyle name="Nota 2 2 2 4 4 3 7" xfId="32890"/>
    <cellStyle name="Nota 2 2 2 4 4 3 8" xfId="32891"/>
    <cellStyle name="Nota 2 2 2 4 4 3 9" xfId="32892"/>
    <cellStyle name="Nota 2 2 2 4 4 4" xfId="32893"/>
    <cellStyle name="Nota 2 2 2 4 4 5" xfId="32894"/>
    <cellStyle name="Nota 2 2 2 4 4 6" xfId="32895"/>
    <cellStyle name="Nota 2 2 2 4 4 7" xfId="32896"/>
    <cellStyle name="Nota 2 2 2 4 4 8" xfId="32897"/>
    <cellStyle name="Nota 2 2 2 4 4 9" xfId="32898"/>
    <cellStyle name="Nota 2 2 2 4 5" xfId="32899"/>
    <cellStyle name="Nota 2 2 2 4 5 10" xfId="32900"/>
    <cellStyle name="Nota 2 2 2 4 5 11" xfId="32901"/>
    <cellStyle name="Nota 2 2 2 4 5 12" xfId="32902"/>
    <cellStyle name="Nota 2 2 2 4 5 13" xfId="32903"/>
    <cellStyle name="Nota 2 2 2 4 5 14" xfId="32904"/>
    <cellStyle name="Nota 2 2 2 4 5 2" xfId="32905"/>
    <cellStyle name="Nota 2 2 2 4 5 2 10" xfId="32906"/>
    <cellStyle name="Nota 2 2 2 4 5 2 11" xfId="32907"/>
    <cellStyle name="Nota 2 2 2 4 5 2 12" xfId="32908"/>
    <cellStyle name="Nota 2 2 2 4 5 2 13" xfId="32909"/>
    <cellStyle name="Nota 2 2 2 4 5 2 2" xfId="32910"/>
    <cellStyle name="Nota 2 2 2 4 5 2 2 10" xfId="32911"/>
    <cellStyle name="Nota 2 2 2 4 5 2 2 11" xfId="32912"/>
    <cellStyle name="Nota 2 2 2 4 5 2 2 12" xfId="32913"/>
    <cellStyle name="Nota 2 2 2 4 5 2 2 2" xfId="32914"/>
    <cellStyle name="Nota 2 2 2 4 5 2 2 3" xfId="32915"/>
    <cellStyle name="Nota 2 2 2 4 5 2 2 4" xfId="32916"/>
    <cellStyle name="Nota 2 2 2 4 5 2 2 5" xfId="32917"/>
    <cellStyle name="Nota 2 2 2 4 5 2 2 6" xfId="32918"/>
    <cellStyle name="Nota 2 2 2 4 5 2 2 7" xfId="32919"/>
    <cellStyle name="Nota 2 2 2 4 5 2 2 8" xfId="32920"/>
    <cellStyle name="Nota 2 2 2 4 5 2 2 9" xfId="32921"/>
    <cellStyle name="Nota 2 2 2 4 5 2 3" xfId="32922"/>
    <cellStyle name="Nota 2 2 2 4 5 2 4" xfId="32923"/>
    <cellStyle name="Nota 2 2 2 4 5 2 5" xfId="32924"/>
    <cellStyle name="Nota 2 2 2 4 5 2 6" xfId="32925"/>
    <cellStyle name="Nota 2 2 2 4 5 2 7" xfId="32926"/>
    <cellStyle name="Nota 2 2 2 4 5 2 8" xfId="32927"/>
    <cellStyle name="Nota 2 2 2 4 5 2 9" xfId="32928"/>
    <cellStyle name="Nota 2 2 2 4 5 3" xfId="32929"/>
    <cellStyle name="Nota 2 2 2 4 5 3 10" xfId="32930"/>
    <cellStyle name="Nota 2 2 2 4 5 3 11" xfId="32931"/>
    <cellStyle name="Nota 2 2 2 4 5 3 12" xfId="32932"/>
    <cellStyle name="Nota 2 2 2 4 5 3 2" xfId="32933"/>
    <cellStyle name="Nota 2 2 2 4 5 3 3" xfId="32934"/>
    <cellStyle name="Nota 2 2 2 4 5 3 4" xfId="32935"/>
    <cellStyle name="Nota 2 2 2 4 5 3 5" xfId="32936"/>
    <cellStyle name="Nota 2 2 2 4 5 3 6" xfId="32937"/>
    <cellStyle name="Nota 2 2 2 4 5 3 7" xfId="32938"/>
    <cellStyle name="Nota 2 2 2 4 5 3 8" xfId="32939"/>
    <cellStyle name="Nota 2 2 2 4 5 3 9" xfId="32940"/>
    <cellStyle name="Nota 2 2 2 4 5 4" xfId="32941"/>
    <cellStyle name="Nota 2 2 2 4 5 5" xfId="32942"/>
    <cellStyle name="Nota 2 2 2 4 5 6" xfId="32943"/>
    <cellStyle name="Nota 2 2 2 4 5 7" xfId="32944"/>
    <cellStyle name="Nota 2 2 2 4 5 8" xfId="32945"/>
    <cellStyle name="Nota 2 2 2 4 5 9" xfId="32946"/>
    <cellStyle name="Nota 2 2 2 4 6" xfId="32947"/>
    <cellStyle name="Nota 2 2 2 4 6 10" xfId="32948"/>
    <cellStyle name="Nota 2 2 2 4 6 11" xfId="32949"/>
    <cellStyle name="Nota 2 2 2 4 6 12" xfId="32950"/>
    <cellStyle name="Nota 2 2 2 4 6 13" xfId="32951"/>
    <cellStyle name="Nota 2 2 2 4 6 14" xfId="32952"/>
    <cellStyle name="Nota 2 2 2 4 6 2" xfId="32953"/>
    <cellStyle name="Nota 2 2 2 4 6 2 10" xfId="32954"/>
    <cellStyle name="Nota 2 2 2 4 6 2 11" xfId="32955"/>
    <cellStyle name="Nota 2 2 2 4 6 2 12" xfId="32956"/>
    <cellStyle name="Nota 2 2 2 4 6 2 13" xfId="32957"/>
    <cellStyle name="Nota 2 2 2 4 6 2 2" xfId="32958"/>
    <cellStyle name="Nota 2 2 2 4 6 2 2 10" xfId="32959"/>
    <cellStyle name="Nota 2 2 2 4 6 2 2 11" xfId="32960"/>
    <cellStyle name="Nota 2 2 2 4 6 2 2 12" xfId="32961"/>
    <cellStyle name="Nota 2 2 2 4 6 2 2 2" xfId="32962"/>
    <cellStyle name="Nota 2 2 2 4 6 2 2 3" xfId="32963"/>
    <cellStyle name="Nota 2 2 2 4 6 2 2 4" xfId="32964"/>
    <cellStyle name="Nota 2 2 2 4 6 2 2 5" xfId="32965"/>
    <cellStyle name="Nota 2 2 2 4 6 2 2 6" xfId="32966"/>
    <cellStyle name="Nota 2 2 2 4 6 2 2 7" xfId="32967"/>
    <cellStyle name="Nota 2 2 2 4 6 2 2 8" xfId="32968"/>
    <cellStyle name="Nota 2 2 2 4 6 2 2 9" xfId="32969"/>
    <cellStyle name="Nota 2 2 2 4 6 2 3" xfId="32970"/>
    <cellStyle name="Nota 2 2 2 4 6 2 4" xfId="32971"/>
    <cellStyle name="Nota 2 2 2 4 6 2 5" xfId="32972"/>
    <cellStyle name="Nota 2 2 2 4 6 2 6" xfId="32973"/>
    <cellStyle name="Nota 2 2 2 4 6 2 7" xfId="32974"/>
    <cellStyle name="Nota 2 2 2 4 6 2 8" xfId="32975"/>
    <cellStyle name="Nota 2 2 2 4 6 2 9" xfId="32976"/>
    <cellStyle name="Nota 2 2 2 4 6 3" xfId="32977"/>
    <cellStyle name="Nota 2 2 2 4 6 3 10" xfId="32978"/>
    <cellStyle name="Nota 2 2 2 4 6 3 11" xfId="32979"/>
    <cellStyle name="Nota 2 2 2 4 6 3 12" xfId="32980"/>
    <cellStyle name="Nota 2 2 2 4 6 3 2" xfId="32981"/>
    <cellStyle name="Nota 2 2 2 4 6 3 3" xfId="32982"/>
    <cellStyle name="Nota 2 2 2 4 6 3 4" xfId="32983"/>
    <cellStyle name="Nota 2 2 2 4 6 3 5" xfId="32984"/>
    <cellStyle name="Nota 2 2 2 4 6 3 6" xfId="32985"/>
    <cellStyle name="Nota 2 2 2 4 6 3 7" xfId="32986"/>
    <cellStyle name="Nota 2 2 2 4 6 3 8" xfId="32987"/>
    <cellStyle name="Nota 2 2 2 4 6 3 9" xfId="32988"/>
    <cellStyle name="Nota 2 2 2 4 6 4" xfId="32989"/>
    <cellStyle name="Nota 2 2 2 4 6 5" xfId="32990"/>
    <cellStyle name="Nota 2 2 2 4 6 6" xfId="32991"/>
    <cellStyle name="Nota 2 2 2 4 6 7" xfId="32992"/>
    <cellStyle name="Nota 2 2 2 4 6 8" xfId="32993"/>
    <cellStyle name="Nota 2 2 2 4 6 9" xfId="32994"/>
    <cellStyle name="Nota 2 2 2 4 7" xfId="32995"/>
    <cellStyle name="Nota 2 2 2 4 7 10" xfId="32996"/>
    <cellStyle name="Nota 2 2 2 4 7 11" xfId="32997"/>
    <cellStyle name="Nota 2 2 2 4 7 12" xfId="32998"/>
    <cellStyle name="Nota 2 2 2 4 7 13" xfId="32999"/>
    <cellStyle name="Nota 2 2 2 4 7 14" xfId="33000"/>
    <cellStyle name="Nota 2 2 2 4 7 2" xfId="33001"/>
    <cellStyle name="Nota 2 2 2 4 7 2 10" xfId="33002"/>
    <cellStyle name="Nota 2 2 2 4 7 2 11" xfId="33003"/>
    <cellStyle name="Nota 2 2 2 4 7 2 12" xfId="33004"/>
    <cellStyle name="Nota 2 2 2 4 7 2 13" xfId="33005"/>
    <cellStyle name="Nota 2 2 2 4 7 2 2" xfId="33006"/>
    <cellStyle name="Nota 2 2 2 4 7 2 2 10" xfId="33007"/>
    <cellStyle name="Nota 2 2 2 4 7 2 2 11" xfId="33008"/>
    <cellStyle name="Nota 2 2 2 4 7 2 2 12" xfId="33009"/>
    <cellStyle name="Nota 2 2 2 4 7 2 2 2" xfId="33010"/>
    <cellStyle name="Nota 2 2 2 4 7 2 2 3" xfId="33011"/>
    <cellStyle name="Nota 2 2 2 4 7 2 2 4" xfId="33012"/>
    <cellStyle name="Nota 2 2 2 4 7 2 2 5" xfId="33013"/>
    <cellStyle name="Nota 2 2 2 4 7 2 2 6" xfId="33014"/>
    <cellStyle name="Nota 2 2 2 4 7 2 2 7" xfId="33015"/>
    <cellStyle name="Nota 2 2 2 4 7 2 2 8" xfId="33016"/>
    <cellStyle name="Nota 2 2 2 4 7 2 2 9" xfId="33017"/>
    <cellStyle name="Nota 2 2 2 4 7 2 3" xfId="33018"/>
    <cellStyle name="Nota 2 2 2 4 7 2 4" xfId="33019"/>
    <cellStyle name="Nota 2 2 2 4 7 2 5" xfId="33020"/>
    <cellStyle name="Nota 2 2 2 4 7 2 6" xfId="33021"/>
    <cellStyle name="Nota 2 2 2 4 7 2 7" xfId="33022"/>
    <cellStyle name="Nota 2 2 2 4 7 2 8" xfId="33023"/>
    <cellStyle name="Nota 2 2 2 4 7 2 9" xfId="33024"/>
    <cellStyle name="Nota 2 2 2 4 7 3" xfId="33025"/>
    <cellStyle name="Nota 2 2 2 4 7 3 10" xfId="33026"/>
    <cellStyle name="Nota 2 2 2 4 7 3 11" xfId="33027"/>
    <cellStyle name="Nota 2 2 2 4 7 3 12" xfId="33028"/>
    <cellStyle name="Nota 2 2 2 4 7 3 2" xfId="33029"/>
    <cellStyle name="Nota 2 2 2 4 7 3 3" xfId="33030"/>
    <cellStyle name="Nota 2 2 2 4 7 3 4" xfId="33031"/>
    <cellStyle name="Nota 2 2 2 4 7 3 5" xfId="33032"/>
    <cellStyle name="Nota 2 2 2 4 7 3 6" xfId="33033"/>
    <cellStyle name="Nota 2 2 2 4 7 3 7" xfId="33034"/>
    <cellStyle name="Nota 2 2 2 4 7 3 8" xfId="33035"/>
    <cellStyle name="Nota 2 2 2 4 7 3 9" xfId="33036"/>
    <cellStyle name="Nota 2 2 2 4 7 4" xfId="33037"/>
    <cellStyle name="Nota 2 2 2 4 7 5" xfId="33038"/>
    <cellStyle name="Nota 2 2 2 4 7 6" xfId="33039"/>
    <cellStyle name="Nota 2 2 2 4 7 7" xfId="33040"/>
    <cellStyle name="Nota 2 2 2 4 7 8" xfId="33041"/>
    <cellStyle name="Nota 2 2 2 4 7 9" xfId="33042"/>
    <cellStyle name="Nota 2 2 2 4 8" xfId="33043"/>
    <cellStyle name="Nota 2 2 2 4 8 10" xfId="33044"/>
    <cellStyle name="Nota 2 2 2 4 8 11" xfId="33045"/>
    <cellStyle name="Nota 2 2 2 4 8 12" xfId="33046"/>
    <cellStyle name="Nota 2 2 2 4 8 13" xfId="33047"/>
    <cellStyle name="Nota 2 2 2 4 8 14" xfId="33048"/>
    <cellStyle name="Nota 2 2 2 4 8 2" xfId="33049"/>
    <cellStyle name="Nota 2 2 2 4 8 2 10" xfId="33050"/>
    <cellStyle name="Nota 2 2 2 4 8 2 11" xfId="33051"/>
    <cellStyle name="Nota 2 2 2 4 8 2 12" xfId="33052"/>
    <cellStyle name="Nota 2 2 2 4 8 2 13" xfId="33053"/>
    <cellStyle name="Nota 2 2 2 4 8 2 2" xfId="33054"/>
    <cellStyle name="Nota 2 2 2 4 8 2 2 10" xfId="33055"/>
    <cellStyle name="Nota 2 2 2 4 8 2 2 11" xfId="33056"/>
    <cellStyle name="Nota 2 2 2 4 8 2 2 12" xfId="33057"/>
    <cellStyle name="Nota 2 2 2 4 8 2 2 2" xfId="33058"/>
    <cellStyle name="Nota 2 2 2 4 8 2 2 3" xfId="33059"/>
    <cellStyle name="Nota 2 2 2 4 8 2 2 4" xfId="33060"/>
    <cellStyle name="Nota 2 2 2 4 8 2 2 5" xfId="33061"/>
    <cellStyle name="Nota 2 2 2 4 8 2 2 6" xfId="33062"/>
    <cellStyle name="Nota 2 2 2 4 8 2 2 7" xfId="33063"/>
    <cellStyle name="Nota 2 2 2 4 8 2 2 8" xfId="33064"/>
    <cellStyle name="Nota 2 2 2 4 8 2 2 9" xfId="33065"/>
    <cellStyle name="Nota 2 2 2 4 8 2 3" xfId="33066"/>
    <cellStyle name="Nota 2 2 2 4 8 2 4" xfId="33067"/>
    <cellStyle name="Nota 2 2 2 4 8 2 5" xfId="33068"/>
    <cellStyle name="Nota 2 2 2 4 8 2 6" xfId="33069"/>
    <cellStyle name="Nota 2 2 2 4 8 2 7" xfId="33070"/>
    <cellStyle name="Nota 2 2 2 4 8 2 8" xfId="33071"/>
    <cellStyle name="Nota 2 2 2 4 8 2 9" xfId="33072"/>
    <cellStyle name="Nota 2 2 2 4 8 3" xfId="33073"/>
    <cellStyle name="Nota 2 2 2 4 8 3 10" xfId="33074"/>
    <cellStyle name="Nota 2 2 2 4 8 3 11" xfId="33075"/>
    <cellStyle name="Nota 2 2 2 4 8 3 12" xfId="33076"/>
    <cellStyle name="Nota 2 2 2 4 8 3 2" xfId="33077"/>
    <cellStyle name="Nota 2 2 2 4 8 3 3" xfId="33078"/>
    <cellStyle name="Nota 2 2 2 4 8 3 4" xfId="33079"/>
    <cellStyle name="Nota 2 2 2 4 8 3 5" xfId="33080"/>
    <cellStyle name="Nota 2 2 2 4 8 3 6" xfId="33081"/>
    <cellStyle name="Nota 2 2 2 4 8 3 7" xfId="33082"/>
    <cellStyle name="Nota 2 2 2 4 8 3 8" xfId="33083"/>
    <cellStyle name="Nota 2 2 2 4 8 3 9" xfId="33084"/>
    <cellStyle name="Nota 2 2 2 4 8 4" xfId="33085"/>
    <cellStyle name="Nota 2 2 2 4 8 5" xfId="33086"/>
    <cellStyle name="Nota 2 2 2 4 8 6" xfId="33087"/>
    <cellStyle name="Nota 2 2 2 4 8 7" xfId="33088"/>
    <cellStyle name="Nota 2 2 2 4 8 8" xfId="33089"/>
    <cellStyle name="Nota 2 2 2 4 8 9" xfId="33090"/>
    <cellStyle name="Nota 2 2 2 4 9" xfId="33091"/>
    <cellStyle name="Nota 2 2 2 4 9 10" xfId="33092"/>
    <cellStyle name="Nota 2 2 2 4 9 11" xfId="33093"/>
    <cellStyle name="Nota 2 2 2 4 9 12" xfId="33094"/>
    <cellStyle name="Nota 2 2 2 4 9 13" xfId="33095"/>
    <cellStyle name="Nota 2 2 2 4 9 2" xfId="33096"/>
    <cellStyle name="Nota 2 2 2 4 9 2 10" xfId="33097"/>
    <cellStyle name="Nota 2 2 2 4 9 2 11" xfId="33098"/>
    <cellStyle name="Nota 2 2 2 4 9 2 12" xfId="33099"/>
    <cellStyle name="Nota 2 2 2 4 9 2 2" xfId="33100"/>
    <cellStyle name="Nota 2 2 2 4 9 2 3" xfId="33101"/>
    <cellStyle name="Nota 2 2 2 4 9 2 4" xfId="33102"/>
    <cellStyle name="Nota 2 2 2 4 9 2 5" xfId="33103"/>
    <cellStyle name="Nota 2 2 2 4 9 2 6" xfId="33104"/>
    <cellStyle name="Nota 2 2 2 4 9 2 7" xfId="33105"/>
    <cellStyle name="Nota 2 2 2 4 9 2 8" xfId="33106"/>
    <cellStyle name="Nota 2 2 2 4 9 2 9" xfId="33107"/>
    <cellStyle name="Nota 2 2 2 4 9 3" xfId="33108"/>
    <cellStyle name="Nota 2 2 2 4 9 4" xfId="33109"/>
    <cellStyle name="Nota 2 2 2 4 9 5" xfId="33110"/>
    <cellStyle name="Nota 2 2 2 4 9 6" xfId="33111"/>
    <cellStyle name="Nota 2 2 2 4 9 7" xfId="33112"/>
    <cellStyle name="Nota 2 2 2 4 9 8" xfId="33113"/>
    <cellStyle name="Nota 2 2 2 4 9 9" xfId="33114"/>
    <cellStyle name="Nota 2 2 2 5" xfId="33115"/>
    <cellStyle name="Nota 2 2 2 5 10" xfId="33116"/>
    <cellStyle name="Nota 2 2 2 5 11" xfId="33117"/>
    <cellStyle name="Nota 2 2 2 5 12" xfId="33118"/>
    <cellStyle name="Nota 2 2 2 5 13" xfId="33119"/>
    <cellStyle name="Nota 2 2 2 5 14" xfId="33120"/>
    <cellStyle name="Nota 2 2 2 5 15" xfId="33121"/>
    <cellStyle name="Nota 2 2 2 5 16" xfId="33122"/>
    <cellStyle name="Nota 2 2 2 5 17" xfId="33123"/>
    <cellStyle name="Nota 2 2 2 5 2" xfId="33124"/>
    <cellStyle name="Nota 2 2 2 5 2 10" xfId="33125"/>
    <cellStyle name="Nota 2 2 2 5 2 11" xfId="33126"/>
    <cellStyle name="Nota 2 2 2 5 2 12" xfId="33127"/>
    <cellStyle name="Nota 2 2 2 5 2 13" xfId="33128"/>
    <cellStyle name="Nota 2 2 2 5 2 14" xfId="33129"/>
    <cellStyle name="Nota 2 2 2 5 2 2" xfId="33130"/>
    <cellStyle name="Nota 2 2 2 5 2 2 10" xfId="33131"/>
    <cellStyle name="Nota 2 2 2 5 2 2 11" xfId="33132"/>
    <cellStyle name="Nota 2 2 2 5 2 2 12" xfId="33133"/>
    <cellStyle name="Nota 2 2 2 5 2 2 13" xfId="33134"/>
    <cellStyle name="Nota 2 2 2 5 2 2 2" xfId="33135"/>
    <cellStyle name="Nota 2 2 2 5 2 2 2 10" xfId="33136"/>
    <cellStyle name="Nota 2 2 2 5 2 2 2 11" xfId="33137"/>
    <cellStyle name="Nota 2 2 2 5 2 2 2 12" xfId="33138"/>
    <cellStyle name="Nota 2 2 2 5 2 2 2 2" xfId="33139"/>
    <cellStyle name="Nota 2 2 2 5 2 2 2 3" xfId="33140"/>
    <cellStyle name="Nota 2 2 2 5 2 2 2 4" xfId="33141"/>
    <cellStyle name="Nota 2 2 2 5 2 2 2 5" xfId="33142"/>
    <cellStyle name="Nota 2 2 2 5 2 2 2 6" xfId="33143"/>
    <cellStyle name="Nota 2 2 2 5 2 2 2 7" xfId="33144"/>
    <cellStyle name="Nota 2 2 2 5 2 2 2 8" xfId="33145"/>
    <cellStyle name="Nota 2 2 2 5 2 2 2 9" xfId="33146"/>
    <cellStyle name="Nota 2 2 2 5 2 2 3" xfId="33147"/>
    <cellStyle name="Nota 2 2 2 5 2 2 4" xfId="33148"/>
    <cellStyle name="Nota 2 2 2 5 2 2 5" xfId="33149"/>
    <cellStyle name="Nota 2 2 2 5 2 2 6" xfId="33150"/>
    <cellStyle name="Nota 2 2 2 5 2 2 7" xfId="33151"/>
    <cellStyle name="Nota 2 2 2 5 2 2 8" xfId="33152"/>
    <cellStyle name="Nota 2 2 2 5 2 2 9" xfId="33153"/>
    <cellStyle name="Nota 2 2 2 5 2 3" xfId="33154"/>
    <cellStyle name="Nota 2 2 2 5 2 3 10" xfId="33155"/>
    <cellStyle name="Nota 2 2 2 5 2 3 11" xfId="33156"/>
    <cellStyle name="Nota 2 2 2 5 2 3 12" xfId="33157"/>
    <cellStyle name="Nota 2 2 2 5 2 3 2" xfId="33158"/>
    <cellStyle name="Nota 2 2 2 5 2 3 3" xfId="33159"/>
    <cellStyle name="Nota 2 2 2 5 2 3 4" xfId="33160"/>
    <cellStyle name="Nota 2 2 2 5 2 3 5" xfId="33161"/>
    <cellStyle name="Nota 2 2 2 5 2 3 6" xfId="33162"/>
    <cellStyle name="Nota 2 2 2 5 2 3 7" xfId="33163"/>
    <cellStyle name="Nota 2 2 2 5 2 3 8" xfId="33164"/>
    <cellStyle name="Nota 2 2 2 5 2 3 9" xfId="33165"/>
    <cellStyle name="Nota 2 2 2 5 2 4" xfId="33166"/>
    <cellStyle name="Nota 2 2 2 5 2 5" xfId="33167"/>
    <cellStyle name="Nota 2 2 2 5 2 6" xfId="33168"/>
    <cellStyle name="Nota 2 2 2 5 2 7" xfId="33169"/>
    <cellStyle name="Nota 2 2 2 5 2 8" xfId="33170"/>
    <cellStyle name="Nota 2 2 2 5 2 9" xfId="33171"/>
    <cellStyle name="Nota 2 2 2 5 3" xfId="33172"/>
    <cellStyle name="Nota 2 2 2 5 3 10" xfId="33173"/>
    <cellStyle name="Nota 2 2 2 5 3 11" xfId="33174"/>
    <cellStyle name="Nota 2 2 2 5 3 12" xfId="33175"/>
    <cellStyle name="Nota 2 2 2 5 3 13" xfId="33176"/>
    <cellStyle name="Nota 2 2 2 5 3 14" xfId="33177"/>
    <cellStyle name="Nota 2 2 2 5 3 2" xfId="33178"/>
    <cellStyle name="Nota 2 2 2 5 3 2 10" xfId="33179"/>
    <cellStyle name="Nota 2 2 2 5 3 2 11" xfId="33180"/>
    <cellStyle name="Nota 2 2 2 5 3 2 12" xfId="33181"/>
    <cellStyle name="Nota 2 2 2 5 3 2 13" xfId="33182"/>
    <cellStyle name="Nota 2 2 2 5 3 2 2" xfId="33183"/>
    <cellStyle name="Nota 2 2 2 5 3 2 2 10" xfId="33184"/>
    <cellStyle name="Nota 2 2 2 5 3 2 2 11" xfId="33185"/>
    <cellStyle name="Nota 2 2 2 5 3 2 2 12" xfId="33186"/>
    <cellStyle name="Nota 2 2 2 5 3 2 2 2" xfId="33187"/>
    <cellStyle name="Nota 2 2 2 5 3 2 2 3" xfId="33188"/>
    <cellStyle name="Nota 2 2 2 5 3 2 2 4" xfId="33189"/>
    <cellStyle name="Nota 2 2 2 5 3 2 2 5" xfId="33190"/>
    <cellStyle name="Nota 2 2 2 5 3 2 2 6" xfId="33191"/>
    <cellStyle name="Nota 2 2 2 5 3 2 2 7" xfId="33192"/>
    <cellStyle name="Nota 2 2 2 5 3 2 2 8" xfId="33193"/>
    <cellStyle name="Nota 2 2 2 5 3 2 2 9" xfId="33194"/>
    <cellStyle name="Nota 2 2 2 5 3 2 3" xfId="33195"/>
    <cellStyle name="Nota 2 2 2 5 3 2 4" xfId="33196"/>
    <cellStyle name="Nota 2 2 2 5 3 2 5" xfId="33197"/>
    <cellStyle name="Nota 2 2 2 5 3 2 6" xfId="33198"/>
    <cellStyle name="Nota 2 2 2 5 3 2 7" xfId="33199"/>
    <cellStyle name="Nota 2 2 2 5 3 2 8" xfId="33200"/>
    <cellStyle name="Nota 2 2 2 5 3 2 9" xfId="33201"/>
    <cellStyle name="Nota 2 2 2 5 3 3" xfId="33202"/>
    <cellStyle name="Nota 2 2 2 5 3 3 10" xfId="33203"/>
    <cellStyle name="Nota 2 2 2 5 3 3 11" xfId="33204"/>
    <cellStyle name="Nota 2 2 2 5 3 3 12" xfId="33205"/>
    <cellStyle name="Nota 2 2 2 5 3 3 2" xfId="33206"/>
    <cellStyle name="Nota 2 2 2 5 3 3 3" xfId="33207"/>
    <cellStyle name="Nota 2 2 2 5 3 3 4" xfId="33208"/>
    <cellStyle name="Nota 2 2 2 5 3 3 5" xfId="33209"/>
    <cellStyle name="Nota 2 2 2 5 3 3 6" xfId="33210"/>
    <cellStyle name="Nota 2 2 2 5 3 3 7" xfId="33211"/>
    <cellStyle name="Nota 2 2 2 5 3 3 8" xfId="33212"/>
    <cellStyle name="Nota 2 2 2 5 3 3 9" xfId="33213"/>
    <cellStyle name="Nota 2 2 2 5 3 4" xfId="33214"/>
    <cellStyle name="Nota 2 2 2 5 3 5" xfId="33215"/>
    <cellStyle name="Nota 2 2 2 5 3 6" xfId="33216"/>
    <cellStyle name="Nota 2 2 2 5 3 7" xfId="33217"/>
    <cellStyle name="Nota 2 2 2 5 3 8" xfId="33218"/>
    <cellStyle name="Nota 2 2 2 5 3 9" xfId="33219"/>
    <cellStyle name="Nota 2 2 2 5 4" xfId="33220"/>
    <cellStyle name="Nota 2 2 2 5 4 10" xfId="33221"/>
    <cellStyle name="Nota 2 2 2 5 4 11" xfId="33222"/>
    <cellStyle name="Nota 2 2 2 5 4 12" xfId="33223"/>
    <cellStyle name="Nota 2 2 2 5 4 13" xfId="33224"/>
    <cellStyle name="Nota 2 2 2 5 4 2" xfId="33225"/>
    <cellStyle name="Nota 2 2 2 5 4 2 10" xfId="33226"/>
    <cellStyle name="Nota 2 2 2 5 4 2 11" xfId="33227"/>
    <cellStyle name="Nota 2 2 2 5 4 2 12" xfId="33228"/>
    <cellStyle name="Nota 2 2 2 5 4 2 2" xfId="33229"/>
    <cellStyle name="Nota 2 2 2 5 4 2 3" xfId="33230"/>
    <cellStyle name="Nota 2 2 2 5 4 2 4" xfId="33231"/>
    <cellStyle name="Nota 2 2 2 5 4 2 5" xfId="33232"/>
    <cellStyle name="Nota 2 2 2 5 4 2 6" xfId="33233"/>
    <cellStyle name="Nota 2 2 2 5 4 2 7" xfId="33234"/>
    <cellStyle name="Nota 2 2 2 5 4 2 8" xfId="33235"/>
    <cellStyle name="Nota 2 2 2 5 4 2 9" xfId="33236"/>
    <cellStyle name="Nota 2 2 2 5 4 3" xfId="33237"/>
    <cellStyle name="Nota 2 2 2 5 4 4" xfId="33238"/>
    <cellStyle name="Nota 2 2 2 5 4 5" xfId="33239"/>
    <cellStyle name="Nota 2 2 2 5 4 6" xfId="33240"/>
    <cellStyle name="Nota 2 2 2 5 4 7" xfId="33241"/>
    <cellStyle name="Nota 2 2 2 5 4 8" xfId="33242"/>
    <cellStyle name="Nota 2 2 2 5 4 9" xfId="33243"/>
    <cellStyle name="Nota 2 2 2 5 5" xfId="33244"/>
    <cellStyle name="Nota 2 2 2 5 6" xfId="33245"/>
    <cellStyle name="Nota 2 2 2 5 6 10" xfId="33246"/>
    <cellStyle name="Nota 2 2 2 5 6 11" xfId="33247"/>
    <cellStyle name="Nota 2 2 2 5 6 12" xfId="33248"/>
    <cellStyle name="Nota 2 2 2 5 6 2" xfId="33249"/>
    <cellStyle name="Nota 2 2 2 5 6 3" xfId="33250"/>
    <cellStyle name="Nota 2 2 2 5 6 4" xfId="33251"/>
    <cellStyle name="Nota 2 2 2 5 6 5" xfId="33252"/>
    <cellStyle name="Nota 2 2 2 5 6 6" xfId="33253"/>
    <cellStyle name="Nota 2 2 2 5 6 7" xfId="33254"/>
    <cellStyle name="Nota 2 2 2 5 6 8" xfId="33255"/>
    <cellStyle name="Nota 2 2 2 5 6 9" xfId="33256"/>
    <cellStyle name="Nota 2 2 2 5 7" xfId="33257"/>
    <cellStyle name="Nota 2 2 2 5 8" xfId="33258"/>
    <cellStyle name="Nota 2 2 2 5 9" xfId="33259"/>
    <cellStyle name="Nota 2 2 2 6" xfId="33260"/>
    <cellStyle name="Nota 2 2 2 6 10" xfId="33261"/>
    <cellStyle name="Nota 2 2 2 6 11" xfId="33262"/>
    <cellStyle name="Nota 2 2 2 6 12" xfId="33263"/>
    <cellStyle name="Nota 2 2 2 6 13" xfId="33264"/>
    <cellStyle name="Nota 2 2 2 6 14" xfId="33265"/>
    <cellStyle name="Nota 2 2 2 6 2" xfId="33266"/>
    <cellStyle name="Nota 2 2 2 6 2 10" xfId="33267"/>
    <cellStyle name="Nota 2 2 2 6 2 11" xfId="33268"/>
    <cellStyle name="Nota 2 2 2 6 2 12" xfId="33269"/>
    <cellStyle name="Nota 2 2 2 6 2 13" xfId="33270"/>
    <cellStyle name="Nota 2 2 2 6 2 2" xfId="33271"/>
    <cellStyle name="Nota 2 2 2 6 2 2 10" xfId="33272"/>
    <cellStyle name="Nota 2 2 2 6 2 2 11" xfId="33273"/>
    <cellStyle name="Nota 2 2 2 6 2 2 12" xfId="33274"/>
    <cellStyle name="Nota 2 2 2 6 2 2 2" xfId="33275"/>
    <cellStyle name="Nota 2 2 2 6 2 2 3" xfId="33276"/>
    <cellStyle name="Nota 2 2 2 6 2 2 4" xfId="33277"/>
    <cellStyle name="Nota 2 2 2 6 2 2 5" xfId="33278"/>
    <cellStyle name="Nota 2 2 2 6 2 2 6" xfId="33279"/>
    <cellStyle name="Nota 2 2 2 6 2 2 7" xfId="33280"/>
    <cellStyle name="Nota 2 2 2 6 2 2 8" xfId="33281"/>
    <cellStyle name="Nota 2 2 2 6 2 2 9" xfId="33282"/>
    <cellStyle name="Nota 2 2 2 6 2 3" xfId="33283"/>
    <cellStyle name="Nota 2 2 2 6 2 4" xfId="33284"/>
    <cellStyle name="Nota 2 2 2 6 2 5" xfId="33285"/>
    <cellStyle name="Nota 2 2 2 6 2 6" xfId="33286"/>
    <cellStyle name="Nota 2 2 2 6 2 7" xfId="33287"/>
    <cellStyle name="Nota 2 2 2 6 2 8" xfId="33288"/>
    <cellStyle name="Nota 2 2 2 6 2 9" xfId="33289"/>
    <cellStyle name="Nota 2 2 2 6 3" xfId="33290"/>
    <cellStyle name="Nota 2 2 2 6 3 10" xfId="33291"/>
    <cellStyle name="Nota 2 2 2 6 3 11" xfId="33292"/>
    <cellStyle name="Nota 2 2 2 6 3 12" xfId="33293"/>
    <cellStyle name="Nota 2 2 2 6 3 2" xfId="33294"/>
    <cellStyle name="Nota 2 2 2 6 3 3" xfId="33295"/>
    <cellStyle name="Nota 2 2 2 6 3 4" xfId="33296"/>
    <cellStyle name="Nota 2 2 2 6 3 5" xfId="33297"/>
    <cellStyle name="Nota 2 2 2 6 3 6" xfId="33298"/>
    <cellStyle name="Nota 2 2 2 6 3 7" xfId="33299"/>
    <cellStyle name="Nota 2 2 2 6 3 8" xfId="33300"/>
    <cellStyle name="Nota 2 2 2 6 3 9" xfId="33301"/>
    <cellStyle name="Nota 2 2 2 6 4" xfId="33302"/>
    <cellStyle name="Nota 2 2 2 6 5" xfId="33303"/>
    <cellStyle name="Nota 2 2 2 6 6" xfId="33304"/>
    <cellStyle name="Nota 2 2 2 6 7" xfId="33305"/>
    <cellStyle name="Nota 2 2 2 6 8" xfId="33306"/>
    <cellStyle name="Nota 2 2 2 6 9" xfId="33307"/>
    <cellStyle name="Nota 2 2 2 7" xfId="33308"/>
    <cellStyle name="Nota 2 2 2 7 10" xfId="33309"/>
    <cellStyle name="Nota 2 2 2 7 11" xfId="33310"/>
    <cellStyle name="Nota 2 2 2 7 12" xfId="33311"/>
    <cellStyle name="Nota 2 2 2 7 13" xfId="33312"/>
    <cellStyle name="Nota 2 2 2 7 14" xfId="33313"/>
    <cellStyle name="Nota 2 2 2 7 2" xfId="33314"/>
    <cellStyle name="Nota 2 2 2 7 2 10" xfId="33315"/>
    <cellStyle name="Nota 2 2 2 7 2 11" xfId="33316"/>
    <cellStyle name="Nota 2 2 2 7 2 12" xfId="33317"/>
    <cellStyle name="Nota 2 2 2 7 2 13" xfId="33318"/>
    <cellStyle name="Nota 2 2 2 7 2 2" xfId="33319"/>
    <cellStyle name="Nota 2 2 2 7 2 2 10" xfId="33320"/>
    <cellStyle name="Nota 2 2 2 7 2 2 11" xfId="33321"/>
    <cellStyle name="Nota 2 2 2 7 2 2 12" xfId="33322"/>
    <cellStyle name="Nota 2 2 2 7 2 2 2" xfId="33323"/>
    <cellStyle name="Nota 2 2 2 7 2 2 3" xfId="33324"/>
    <cellStyle name="Nota 2 2 2 7 2 2 4" xfId="33325"/>
    <cellStyle name="Nota 2 2 2 7 2 2 5" xfId="33326"/>
    <cellStyle name="Nota 2 2 2 7 2 2 6" xfId="33327"/>
    <cellStyle name="Nota 2 2 2 7 2 2 7" xfId="33328"/>
    <cellStyle name="Nota 2 2 2 7 2 2 8" xfId="33329"/>
    <cellStyle name="Nota 2 2 2 7 2 2 9" xfId="33330"/>
    <cellStyle name="Nota 2 2 2 7 2 3" xfId="33331"/>
    <cellStyle name="Nota 2 2 2 7 2 4" xfId="33332"/>
    <cellStyle name="Nota 2 2 2 7 2 5" xfId="33333"/>
    <cellStyle name="Nota 2 2 2 7 2 6" xfId="33334"/>
    <cellStyle name="Nota 2 2 2 7 2 7" xfId="33335"/>
    <cellStyle name="Nota 2 2 2 7 2 8" xfId="33336"/>
    <cellStyle name="Nota 2 2 2 7 2 9" xfId="33337"/>
    <cellStyle name="Nota 2 2 2 7 3" xfId="33338"/>
    <cellStyle name="Nota 2 2 2 7 3 10" xfId="33339"/>
    <cellStyle name="Nota 2 2 2 7 3 11" xfId="33340"/>
    <cellStyle name="Nota 2 2 2 7 3 12" xfId="33341"/>
    <cellStyle name="Nota 2 2 2 7 3 2" xfId="33342"/>
    <cellStyle name="Nota 2 2 2 7 3 3" xfId="33343"/>
    <cellStyle name="Nota 2 2 2 7 3 4" xfId="33344"/>
    <cellStyle name="Nota 2 2 2 7 3 5" xfId="33345"/>
    <cellStyle name="Nota 2 2 2 7 3 6" xfId="33346"/>
    <cellStyle name="Nota 2 2 2 7 3 7" xfId="33347"/>
    <cellStyle name="Nota 2 2 2 7 3 8" xfId="33348"/>
    <cellStyle name="Nota 2 2 2 7 3 9" xfId="33349"/>
    <cellStyle name="Nota 2 2 2 7 4" xfId="33350"/>
    <cellStyle name="Nota 2 2 2 7 5" xfId="33351"/>
    <cellStyle name="Nota 2 2 2 7 6" xfId="33352"/>
    <cellStyle name="Nota 2 2 2 7 7" xfId="33353"/>
    <cellStyle name="Nota 2 2 2 7 8" xfId="33354"/>
    <cellStyle name="Nota 2 2 2 7 9" xfId="33355"/>
    <cellStyle name="Nota 2 2 2 8" xfId="33356"/>
    <cellStyle name="Nota 2 2 2 8 10" xfId="33357"/>
    <cellStyle name="Nota 2 2 2 8 11" xfId="33358"/>
    <cellStyle name="Nota 2 2 2 8 12" xfId="33359"/>
    <cellStyle name="Nota 2 2 2 8 13" xfId="33360"/>
    <cellStyle name="Nota 2 2 2 8 14" xfId="33361"/>
    <cellStyle name="Nota 2 2 2 8 2" xfId="33362"/>
    <cellStyle name="Nota 2 2 2 8 2 10" xfId="33363"/>
    <cellStyle name="Nota 2 2 2 8 2 11" xfId="33364"/>
    <cellStyle name="Nota 2 2 2 8 2 12" xfId="33365"/>
    <cellStyle name="Nota 2 2 2 8 2 13" xfId="33366"/>
    <cellStyle name="Nota 2 2 2 8 2 2" xfId="33367"/>
    <cellStyle name="Nota 2 2 2 8 2 2 10" xfId="33368"/>
    <cellStyle name="Nota 2 2 2 8 2 2 11" xfId="33369"/>
    <cellStyle name="Nota 2 2 2 8 2 2 12" xfId="33370"/>
    <cellStyle name="Nota 2 2 2 8 2 2 2" xfId="33371"/>
    <cellStyle name="Nota 2 2 2 8 2 2 3" xfId="33372"/>
    <cellStyle name="Nota 2 2 2 8 2 2 4" xfId="33373"/>
    <cellStyle name="Nota 2 2 2 8 2 2 5" xfId="33374"/>
    <cellStyle name="Nota 2 2 2 8 2 2 6" xfId="33375"/>
    <cellStyle name="Nota 2 2 2 8 2 2 7" xfId="33376"/>
    <cellStyle name="Nota 2 2 2 8 2 2 8" xfId="33377"/>
    <cellStyle name="Nota 2 2 2 8 2 2 9" xfId="33378"/>
    <cellStyle name="Nota 2 2 2 8 2 3" xfId="33379"/>
    <cellStyle name="Nota 2 2 2 8 2 4" xfId="33380"/>
    <cellStyle name="Nota 2 2 2 8 2 5" xfId="33381"/>
    <cellStyle name="Nota 2 2 2 8 2 6" xfId="33382"/>
    <cellStyle name="Nota 2 2 2 8 2 7" xfId="33383"/>
    <cellStyle name="Nota 2 2 2 8 2 8" xfId="33384"/>
    <cellStyle name="Nota 2 2 2 8 2 9" xfId="33385"/>
    <cellStyle name="Nota 2 2 2 8 3" xfId="33386"/>
    <cellStyle name="Nota 2 2 2 8 3 10" xfId="33387"/>
    <cellStyle name="Nota 2 2 2 8 3 11" xfId="33388"/>
    <cellStyle name="Nota 2 2 2 8 3 12" xfId="33389"/>
    <cellStyle name="Nota 2 2 2 8 3 2" xfId="33390"/>
    <cellStyle name="Nota 2 2 2 8 3 3" xfId="33391"/>
    <cellStyle name="Nota 2 2 2 8 3 4" xfId="33392"/>
    <cellStyle name="Nota 2 2 2 8 3 5" xfId="33393"/>
    <cellStyle name="Nota 2 2 2 8 3 6" xfId="33394"/>
    <cellStyle name="Nota 2 2 2 8 3 7" xfId="33395"/>
    <cellStyle name="Nota 2 2 2 8 3 8" xfId="33396"/>
    <cellStyle name="Nota 2 2 2 8 3 9" xfId="33397"/>
    <cellStyle name="Nota 2 2 2 8 4" xfId="33398"/>
    <cellStyle name="Nota 2 2 2 8 5" xfId="33399"/>
    <cellStyle name="Nota 2 2 2 8 6" xfId="33400"/>
    <cellStyle name="Nota 2 2 2 8 7" xfId="33401"/>
    <cellStyle name="Nota 2 2 2 8 8" xfId="33402"/>
    <cellStyle name="Nota 2 2 2 8 9" xfId="33403"/>
    <cellStyle name="Nota 2 2 2 9" xfId="33404"/>
    <cellStyle name="Nota 2 2 2 9 10" xfId="33405"/>
    <cellStyle name="Nota 2 2 2 9 11" xfId="33406"/>
    <cellStyle name="Nota 2 2 2 9 12" xfId="33407"/>
    <cellStyle name="Nota 2 2 2 9 13" xfId="33408"/>
    <cellStyle name="Nota 2 2 2 9 14" xfId="33409"/>
    <cellStyle name="Nota 2 2 2 9 2" xfId="33410"/>
    <cellStyle name="Nota 2 2 2 9 2 10" xfId="33411"/>
    <cellStyle name="Nota 2 2 2 9 2 11" xfId="33412"/>
    <cellStyle name="Nota 2 2 2 9 2 12" xfId="33413"/>
    <cellStyle name="Nota 2 2 2 9 2 13" xfId="33414"/>
    <cellStyle name="Nota 2 2 2 9 2 2" xfId="33415"/>
    <cellStyle name="Nota 2 2 2 9 2 2 10" xfId="33416"/>
    <cellStyle name="Nota 2 2 2 9 2 2 11" xfId="33417"/>
    <cellStyle name="Nota 2 2 2 9 2 2 12" xfId="33418"/>
    <cellStyle name="Nota 2 2 2 9 2 2 2" xfId="33419"/>
    <cellStyle name="Nota 2 2 2 9 2 2 3" xfId="33420"/>
    <cellStyle name="Nota 2 2 2 9 2 2 4" xfId="33421"/>
    <cellStyle name="Nota 2 2 2 9 2 2 5" xfId="33422"/>
    <cellStyle name="Nota 2 2 2 9 2 2 6" xfId="33423"/>
    <cellStyle name="Nota 2 2 2 9 2 2 7" xfId="33424"/>
    <cellStyle name="Nota 2 2 2 9 2 2 8" xfId="33425"/>
    <cellStyle name="Nota 2 2 2 9 2 2 9" xfId="33426"/>
    <cellStyle name="Nota 2 2 2 9 2 3" xfId="33427"/>
    <cellStyle name="Nota 2 2 2 9 2 4" xfId="33428"/>
    <cellStyle name="Nota 2 2 2 9 2 5" xfId="33429"/>
    <cellStyle name="Nota 2 2 2 9 2 6" xfId="33430"/>
    <cellStyle name="Nota 2 2 2 9 2 7" xfId="33431"/>
    <cellStyle name="Nota 2 2 2 9 2 8" xfId="33432"/>
    <cellStyle name="Nota 2 2 2 9 2 9" xfId="33433"/>
    <cellStyle name="Nota 2 2 2 9 3" xfId="33434"/>
    <cellStyle name="Nota 2 2 2 9 3 10" xfId="33435"/>
    <cellStyle name="Nota 2 2 2 9 3 11" xfId="33436"/>
    <cellStyle name="Nota 2 2 2 9 3 12" xfId="33437"/>
    <cellStyle name="Nota 2 2 2 9 3 2" xfId="33438"/>
    <cellStyle name="Nota 2 2 2 9 3 3" xfId="33439"/>
    <cellStyle name="Nota 2 2 2 9 3 4" xfId="33440"/>
    <cellStyle name="Nota 2 2 2 9 3 5" xfId="33441"/>
    <cellStyle name="Nota 2 2 2 9 3 6" xfId="33442"/>
    <cellStyle name="Nota 2 2 2 9 3 7" xfId="33443"/>
    <cellStyle name="Nota 2 2 2 9 3 8" xfId="33444"/>
    <cellStyle name="Nota 2 2 2 9 3 9" xfId="33445"/>
    <cellStyle name="Nota 2 2 2 9 4" xfId="33446"/>
    <cellStyle name="Nota 2 2 2 9 5" xfId="33447"/>
    <cellStyle name="Nota 2 2 2 9 6" xfId="33448"/>
    <cellStyle name="Nota 2 2 2 9 7" xfId="33449"/>
    <cellStyle name="Nota 2 2 2 9 8" xfId="33450"/>
    <cellStyle name="Nota 2 2 2 9 9" xfId="33451"/>
    <cellStyle name="Nota 2 2 20" xfId="33452"/>
    <cellStyle name="Nota 2 2 21" xfId="33453"/>
    <cellStyle name="Nota 2 2 22" xfId="33454"/>
    <cellStyle name="Nota 2 2 23" xfId="33455"/>
    <cellStyle name="Nota 2 2 24" xfId="33456"/>
    <cellStyle name="Nota 2 2 25" xfId="33457"/>
    <cellStyle name="Nota 2 2 26" xfId="33458"/>
    <cellStyle name="Nota 2 2 27" xfId="33459"/>
    <cellStyle name="Nota 2 2 28" xfId="33460"/>
    <cellStyle name="Nota 2 2 29" xfId="33461"/>
    <cellStyle name="Nota 2 2 3" xfId="33462"/>
    <cellStyle name="Nota 2 2 3 10" xfId="33463"/>
    <cellStyle name="Nota 2 2 3 10 10" xfId="33464"/>
    <cellStyle name="Nota 2 2 3 10 11" xfId="33465"/>
    <cellStyle name="Nota 2 2 3 10 12" xfId="33466"/>
    <cellStyle name="Nota 2 2 3 10 13" xfId="33467"/>
    <cellStyle name="Nota 2 2 3 10 14" xfId="33468"/>
    <cellStyle name="Nota 2 2 3 10 2" xfId="33469"/>
    <cellStyle name="Nota 2 2 3 10 2 10" xfId="33470"/>
    <cellStyle name="Nota 2 2 3 10 2 11" xfId="33471"/>
    <cellStyle name="Nota 2 2 3 10 2 12" xfId="33472"/>
    <cellStyle name="Nota 2 2 3 10 2 13" xfId="33473"/>
    <cellStyle name="Nota 2 2 3 10 2 2" xfId="33474"/>
    <cellStyle name="Nota 2 2 3 10 2 2 10" xfId="33475"/>
    <cellStyle name="Nota 2 2 3 10 2 2 11" xfId="33476"/>
    <cellStyle name="Nota 2 2 3 10 2 2 12" xfId="33477"/>
    <cellStyle name="Nota 2 2 3 10 2 2 2" xfId="33478"/>
    <cellStyle name="Nota 2 2 3 10 2 2 3" xfId="33479"/>
    <cellStyle name="Nota 2 2 3 10 2 2 4" xfId="33480"/>
    <cellStyle name="Nota 2 2 3 10 2 2 5" xfId="33481"/>
    <cellStyle name="Nota 2 2 3 10 2 2 6" xfId="33482"/>
    <cellStyle name="Nota 2 2 3 10 2 2 7" xfId="33483"/>
    <cellStyle name="Nota 2 2 3 10 2 2 8" xfId="33484"/>
    <cellStyle name="Nota 2 2 3 10 2 2 9" xfId="33485"/>
    <cellStyle name="Nota 2 2 3 10 2 3" xfId="33486"/>
    <cellStyle name="Nota 2 2 3 10 2 4" xfId="33487"/>
    <cellStyle name="Nota 2 2 3 10 2 5" xfId="33488"/>
    <cellStyle name="Nota 2 2 3 10 2 6" xfId="33489"/>
    <cellStyle name="Nota 2 2 3 10 2 7" xfId="33490"/>
    <cellStyle name="Nota 2 2 3 10 2 8" xfId="33491"/>
    <cellStyle name="Nota 2 2 3 10 2 9" xfId="33492"/>
    <cellStyle name="Nota 2 2 3 10 3" xfId="33493"/>
    <cellStyle name="Nota 2 2 3 10 3 10" xfId="33494"/>
    <cellStyle name="Nota 2 2 3 10 3 11" xfId="33495"/>
    <cellStyle name="Nota 2 2 3 10 3 12" xfId="33496"/>
    <cellStyle name="Nota 2 2 3 10 3 2" xfId="33497"/>
    <cellStyle name="Nota 2 2 3 10 3 3" xfId="33498"/>
    <cellStyle name="Nota 2 2 3 10 3 4" xfId="33499"/>
    <cellStyle name="Nota 2 2 3 10 3 5" xfId="33500"/>
    <cellStyle name="Nota 2 2 3 10 3 6" xfId="33501"/>
    <cellStyle name="Nota 2 2 3 10 3 7" xfId="33502"/>
    <cellStyle name="Nota 2 2 3 10 3 8" xfId="33503"/>
    <cellStyle name="Nota 2 2 3 10 3 9" xfId="33504"/>
    <cellStyle name="Nota 2 2 3 10 4" xfId="33505"/>
    <cellStyle name="Nota 2 2 3 10 5" xfId="33506"/>
    <cellStyle name="Nota 2 2 3 10 6" xfId="33507"/>
    <cellStyle name="Nota 2 2 3 10 7" xfId="33508"/>
    <cellStyle name="Nota 2 2 3 10 8" xfId="33509"/>
    <cellStyle name="Nota 2 2 3 10 9" xfId="33510"/>
    <cellStyle name="Nota 2 2 3 11" xfId="33511"/>
    <cellStyle name="Nota 2 2 3 11 10" xfId="33512"/>
    <cellStyle name="Nota 2 2 3 11 11" xfId="33513"/>
    <cellStyle name="Nota 2 2 3 11 12" xfId="33514"/>
    <cellStyle name="Nota 2 2 3 11 13" xfId="33515"/>
    <cellStyle name="Nota 2 2 3 11 14" xfId="33516"/>
    <cellStyle name="Nota 2 2 3 11 2" xfId="33517"/>
    <cellStyle name="Nota 2 2 3 11 2 10" xfId="33518"/>
    <cellStyle name="Nota 2 2 3 11 2 11" xfId="33519"/>
    <cellStyle name="Nota 2 2 3 11 2 12" xfId="33520"/>
    <cellStyle name="Nota 2 2 3 11 2 13" xfId="33521"/>
    <cellStyle name="Nota 2 2 3 11 2 2" xfId="33522"/>
    <cellStyle name="Nota 2 2 3 11 2 2 10" xfId="33523"/>
    <cellStyle name="Nota 2 2 3 11 2 2 11" xfId="33524"/>
    <cellStyle name="Nota 2 2 3 11 2 2 12" xfId="33525"/>
    <cellStyle name="Nota 2 2 3 11 2 2 2" xfId="33526"/>
    <cellStyle name="Nota 2 2 3 11 2 2 3" xfId="33527"/>
    <cellStyle name="Nota 2 2 3 11 2 2 4" xfId="33528"/>
    <cellStyle name="Nota 2 2 3 11 2 2 5" xfId="33529"/>
    <cellStyle name="Nota 2 2 3 11 2 2 6" xfId="33530"/>
    <cellStyle name="Nota 2 2 3 11 2 2 7" xfId="33531"/>
    <cellStyle name="Nota 2 2 3 11 2 2 8" xfId="33532"/>
    <cellStyle name="Nota 2 2 3 11 2 2 9" xfId="33533"/>
    <cellStyle name="Nota 2 2 3 11 2 3" xfId="33534"/>
    <cellStyle name="Nota 2 2 3 11 2 4" xfId="33535"/>
    <cellStyle name="Nota 2 2 3 11 2 5" xfId="33536"/>
    <cellStyle name="Nota 2 2 3 11 2 6" xfId="33537"/>
    <cellStyle name="Nota 2 2 3 11 2 7" xfId="33538"/>
    <cellStyle name="Nota 2 2 3 11 2 8" xfId="33539"/>
    <cellStyle name="Nota 2 2 3 11 2 9" xfId="33540"/>
    <cellStyle name="Nota 2 2 3 11 3" xfId="33541"/>
    <cellStyle name="Nota 2 2 3 11 3 10" xfId="33542"/>
    <cellStyle name="Nota 2 2 3 11 3 11" xfId="33543"/>
    <cellStyle name="Nota 2 2 3 11 3 12" xfId="33544"/>
    <cellStyle name="Nota 2 2 3 11 3 2" xfId="33545"/>
    <cellStyle name="Nota 2 2 3 11 3 3" xfId="33546"/>
    <cellStyle name="Nota 2 2 3 11 3 4" xfId="33547"/>
    <cellStyle name="Nota 2 2 3 11 3 5" xfId="33548"/>
    <cellStyle name="Nota 2 2 3 11 3 6" xfId="33549"/>
    <cellStyle name="Nota 2 2 3 11 3 7" xfId="33550"/>
    <cellStyle name="Nota 2 2 3 11 3 8" xfId="33551"/>
    <cellStyle name="Nota 2 2 3 11 3 9" xfId="33552"/>
    <cellStyle name="Nota 2 2 3 11 4" xfId="33553"/>
    <cellStyle name="Nota 2 2 3 11 5" xfId="33554"/>
    <cellStyle name="Nota 2 2 3 11 6" xfId="33555"/>
    <cellStyle name="Nota 2 2 3 11 7" xfId="33556"/>
    <cellStyle name="Nota 2 2 3 11 8" xfId="33557"/>
    <cellStyle name="Nota 2 2 3 11 9" xfId="33558"/>
    <cellStyle name="Nota 2 2 3 12" xfId="33559"/>
    <cellStyle name="Nota 2 2 3 12 10" xfId="33560"/>
    <cellStyle name="Nota 2 2 3 12 11" xfId="33561"/>
    <cellStyle name="Nota 2 2 3 12 12" xfId="33562"/>
    <cellStyle name="Nota 2 2 3 12 13" xfId="33563"/>
    <cellStyle name="Nota 2 2 3 12 14" xfId="33564"/>
    <cellStyle name="Nota 2 2 3 12 2" xfId="33565"/>
    <cellStyle name="Nota 2 2 3 12 2 10" xfId="33566"/>
    <cellStyle name="Nota 2 2 3 12 2 11" xfId="33567"/>
    <cellStyle name="Nota 2 2 3 12 2 12" xfId="33568"/>
    <cellStyle name="Nota 2 2 3 12 2 13" xfId="33569"/>
    <cellStyle name="Nota 2 2 3 12 2 2" xfId="33570"/>
    <cellStyle name="Nota 2 2 3 12 2 2 10" xfId="33571"/>
    <cellStyle name="Nota 2 2 3 12 2 2 11" xfId="33572"/>
    <cellStyle name="Nota 2 2 3 12 2 2 12" xfId="33573"/>
    <cellStyle name="Nota 2 2 3 12 2 2 2" xfId="33574"/>
    <cellStyle name="Nota 2 2 3 12 2 2 3" xfId="33575"/>
    <cellStyle name="Nota 2 2 3 12 2 2 4" xfId="33576"/>
    <cellStyle name="Nota 2 2 3 12 2 2 5" xfId="33577"/>
    <cellStyle name="Nota 2 2 3 12 2 2 6" xfId="33578"/>
    <cellStyle name="Nota 2 2 3 12 2 2 7" xfId="33579"/>
    <cellStyle name="Nota 2 2 3 12 2 2 8" xfId="33580"/>
    <cellStyle name="Nota 2 2 3 12 2 2 9" xfId="33581"/>
    <cellStyle name="Nota 2 2 3 12 2 3" xfId="33582"/>
    <cellStyle name="Nota 2 2 3 12 2 4" xfId="33583"/>
    <cellStyle name="Nota 2 2 3 12 2 5" xfId="33584"/>
    <cellStyle name="Nota 2 2 3 12 2 6" xfId="33585"/>
    <cellStyle name="Nota 2 2 3 12 2 7" xfId="33586"/>
    <cellStyle name="Nota 2 2 3 12 2 8" xfId="33587"/>
    <cellStyle name="Nota 2 2 3 12 2 9" xfId="33588"/>
    <cellStyle name="Nota 2 2 3 12 3" xfId="33589"/>
    <cellStyle name="Nota 2 2 3 12 3 10" xfId="33590"/>
    <cellStyle name="Nota 2 2 3 12 3 11" xfId="33591"/>
    <cellStyle name="Nota 2 2 3 12 3 12" xfId="33592"/>
    <cellStyle name="Nota 2 2 3 12 3 2" xfId="33593"/>
    <cellStyle name="Nota 2 2 3 12 3 3" xfId="33594"/>
    <cellStyle name="Nota 2 2 3 12 3 4" xfId="33595"/>
    <cellStyle name="Nota 2 2 3 12 3 5" xfId="33596"/>
    <cellStyle name="Nota 2 2 3 12 3 6" xfId="33597"/>
    <cellStyle name="Nota 2 2 3 12 3 7" xfId="33598"/>
    <cellStyle name="Nota 2 2 3 12 3 8" xfId="33599"/>
    <cellStyle name="Nota 2 2 3 12 3 9" xfId="33600"/>
    <cellStyle name="Nota 2 2 3 12 4" xfId="33601"/>
    <cellStyle name="Nota 2 2 3 12 5" xfId="33602"/>
    <cellStyle name="Nota 2 2 3 12 6" xfId="33603"/>
    <cellStyle name="Nota 2 2 3 12 7" xfId="33604"/>
    <cellStyle name="Nota 2 2 3 12 8" xfId="33605"/>
    <cellStyle name="Nota 2 2 3 12 9" xfId="33606"/>
    <cellStyle name="Nota 2 2 3 13" xfId="33607"/>
    <cellStyle name="Nota 2 2 3 13 10" xfId="33608"/>
    <cellStyle name="Nota 2 2 3 13 11" xfId="33609"/>
    <cellStyle name="Nota 2 2 3 13 12" xfId="33610"/>
    <cellStyle name="Nota 2 2 3 13 13" xfId="33611"/>
    <cellStyle name="Nota 2 2 3 13 14" xfId="33612"/>
    <cellStyle name="Nota 2 2 3 13 2" xfId="33613"/>
    <cellStyle name="Nota 2 2 3 13 2 10" xfId="33614"/>
    <cellStyle name="Nota 2 2 3 13 2 11" xfId="33615"/>
    <cellStyle name="Nota 2 2 3 13 2 12" xfId="33616"/>
    <cellStyle name="Nota 2 2 3 13 2 13" xfId="33617"/>
    <cellStyle name="Nota 2 2 3 13 2 2" xfId="33618"/>
    <cellStyle name="Nota 2 2 3 13 2 2 10" xfId="33619"/>
    <cellStyle name="Nota 2 2 3 13 2 2 11" xfId="33620"/>
    <cellStyle name="Nota 2 2 3 13 2 2 12" xfId="33621"/>
    <cellStyle name="Nota 2 2 3 13 2 2 2" xfId="33622"/>
    <cellStyle name="Nota 2 2 3 13 2 2 3" xfId="33623"/>
    <cellStyle name="Nota 2 2 3 13 2 2 4" xfId="33624"/>
    <cellStyle name="Nota 2 2 3 13 2 2 5" xfId="33625"/>
    <cellStyle name="Nota 2 2 3 13 2 2 6" xfId="33626"/>
    <cellStyle name="Nota 2 2 3 13 2 2 7" xfId="33627"/>
    <cellStyle name="Nota 2 2 3 13 2 2 8" xfId="33628"/>
    <cellStyle name="Nota 2 2 3 13 2 2 9" xfId="33629"/>
    <cellStyle name="Nota 2 2 3 13 2 3" xfId="33630"/>
    <cellStyle name="Nota 2 2 3 13 2 4" xfId="33631"/>
    <cellStyle name="Nota 2 2 3 13 2 5" xfId="33632"/>
    <cellStyle name="Nota 2 2 3 13 2 6" xfId="33633"/>
    <cellStyle name="Nota 2 2 3 13 2 7" xfId="33634"/>
    <cellStyle name="Nota 2 2 3 13 2 8" xfId="33635"/>
    <cellStyle name="Nota 2 2 3 13 2 9" xfId="33636"/>
    <cellStyle name="Nota 2 2 3 13 3" xfId="33637"/>
    <cellStyle name="Nota 2 2 3 13 3 10" xfId="33638"/>
    <cellStyle name="Nota 2 2 3 13 3 11" xfId="33639"/>
    <cellStyle name="Nota 2 2 3 13 3 12" xfId="33640"/>
    <cellStyle name="Nota 2 2 3 13 3 2" xfId="33641"/>
    <cellStyle name="Nota 2 2 3 13 3 3" xfId="33642"/>
    <cellStyle name="Nota 2 2 3 13 3 4" xfId="33643"/>
    <cellStyle name="Nota 2 2 3 13 3 5" xfId="33644"/>
    <cellStyle name="Nota 2 2 3 13 3 6" xfId="33645"/>
    <cellStyle name="Nota 2 2 3 13 3 7" xfId="33646"/>
    <cellStyle name="Nota 2 2 3 13 3 8" xfId="33647"/>
    <cellStyle name="Nota 2 2 3 13 3 9" xfId="33648"/>
    <cellStyle name="Nota 2 2 3 13 4" xfId="33649"/>
    <cellStyle name="Nota 2 2 3 13 5" xfId="33650"/>
    <cellStyle name="Nota 2 2 3 13 6" xfId="33651"/>
    <cellStyle name="Nota 2 2 3 13 7" xfId="33652"/>
    <cellStyle name="Nota 2 2 3 13 8" xfId="33653"/>
    <cellStyle name="Nota 2 2 3 13 9" xfId="33654"/>
    <cellStyle name="Nota 2 2 3 14" xfId="33655"/>
    <cellStyle name="Nota 2 2 3 14 10" xfId="33656"/>
    <cellStyle name="Nota 2 2 3 14 11" xfId="33657"/>
    <cellStyle name="Nota 2 2 3 14 12" xfId="33658"/>
    <cellStyle name="Nota 2 2 3 14 13" xfId="33659"/>
    <cellStyle name="Nota 2 2 3 14 2" xfId="33660"/>
    <cellStyle name="Nota 2 2 3 14 2 10" xfId="33661"/>
    <cellStyle name="Nota 2 2 3 14 2 11" xfId="33662"/>
    <cellStyle name="Nota 2 2 3 14 2 12" xfId="33663"/>
    <cellStyle name="Nota 2 2 3 14 2 2" xfId="33664"/>
    <cellStyle name="Nota 2 2 3 14 2 3" xfId="33665"/>
    <cellStyle name="Nota 2 2 3 14 2 4" xfId="33666"/>
    <cellStyle name="Nota 2 2 3 14 2 5" xfId="33667"/>
    <cellStyle name="Nota 2 2 3 14 2 6" xfId="33668"/>
    <cellStyle name="Nota 2 2 3 14 2 7" xfId="33669"/>
    <cellStyle name="Nota 2 2 3 14 2 8" xfId="33670"/>
    <cellStyle name="Nota 2 2 3 14 2 9" xfId="33671"/>
    <cellStyle name="Nota 2 2 3 14 3" xfId="33672"/>
    <cellStyle name="Nota 2 2 3 14 4" xfId="33673"/>
    <cellStyle name="Nota 2 2 3 14 5" xfId="33674"/>
    <cellStyle name="Nota 2 2 3 14 6" xfId="33675"/>
    <cellStyle name="Nota 2 2 3 14 7" xfId="33676"/>
    <cellStyle name="Nota 2 2 3 14 8" xfId="33677"/>
    <cellStyle name="Nota 2 2 3 14 9" xfId="33678"/>
    <cellStyle name="Nota 2 2 3 15" xfId="33679"/>
    <cellStyle name="Nota 2 2 3 15 10" xfId="33680"/>
    <cellStyle name="Nota 2 2 3 15 11" xfId="33681"/>
    <cellStyle name="Nota 2 2 3 15 12" xfId="33682"/>
    <cellStyle name="Nota 2 2 3 15 13" xfId="33683"/>
    <cellStyle name="Nota 2 2 3 15 2" xfId="33684"/>
    <cellStyle name="Nota 2 2 3 15 2 10" xfId="33685"/>
    <cellStyle name="Nota 2 2 3 15 2 11" xfId="33686"/>
    <cellStyle name="Nota 2 2 3 15 2 12" xfId="33687"/>
    <cellStyle name="Nota 2 2 3 15 2 2" xfId="33688"/>
    <cellStyle name="Nota 2 2 3 15 2 3" xfId="33689"/>
    <cellStyle name="Nota 2 2 3 15 2 4" xfId="33690"/>
    <cellStyle name="Nota 2 2 3 15 2 5" xfId="33691"/>
    <cellStyle name="Nota 2 2 3 15 2 6" xfId="33692"/>
    <cellStyle name="Nota 2 2 3 15 2 7" xfId="33693"/>
    <cellStyle name="Nota 2 2 3 15 2 8" xfId="33694"/>
    <cellStyle name="Nota 2 2 3 15 2 9" xfId="33695"/>
    <cellStyle name="Nota 2 2 3 15 3" xfId="33696"/>
    <cellStyle name="Nota 2 2 3 15 4" xfId="33697"/>
    <cellStyle name="Nota 2 2 3 15 5" xfId="33698"/>
    <cellStyle name="Nota 2 2 3 15 6" xfId="33699"/>
    <cellStyle name="Nota 2 2 3 15 7" xfId="33700"/>
    <cellStyle name="Nota 2 2 3 15 8" xfId="33701"/>
    <cellStyle name="Nota 2 2 3 15 9" xfId="33702"/>
    <cellStyle name="Nota 2 2 3 16" xfId="33703"/>
    <cellStyle name="Nota 2 2 3 16 10" xfId="33704"/>
    <cellStyle name="Nota 2 2 3 16 11" xfId="33705"/>
    <cellStyle name="Nota 2 2 3 16 12" xfId="33706"/>
    <cellStyle name="Nota 2 2 3 16 2" xfId="33707"/>
    <cellStyle name="Nota 2 2 3 16 3" xfId="33708"/>
    <cellStyle name="Nota 2 2 3 16 4" xfId="33709"/>
    <cellStyle name="Nota 2 2 3 16 5" xfId="33710"/>
    <cellStyle name="Nota 2 2 3 16 6" xfId="33711"/>
    <cellStyle name="Nota 2 2 3 16 7" xfId="33712"/>
    <cellStyle name="Nota 2 2 3 16 8" xfId="33713"/>
    <cellStyle name="Nota 2 2 3 16 9" xfId="33714"/>
    <cellStyle name="Nota 2 2 3 17" xfId="33715"/>
    <cellStyle name="Nota 2 2 3 18" xfId="33716"/>
    <cellStyle name="Nota 2 2 3 19" xfId="33717"/>
    <cellStyle name="Nota 2 2 3 2" xfId="33718"/>
    <cellStyle name="Nota 2 2 3 2 10" xfId="33719"/>
    <cellStyle name="Nota 2 2 3 2 10 10" xfId="33720"/>
    <cellStyle name="Nota 2 2 3 2 10 11" xfId="33721"/>
    <cellStyle name="Nota 2 2 3 2 10 12" xfId="33722"/>
    <cellStyle name="Nota 2 2 3 2 10 13" xfId="33723"/>
    <cellStyle name="Nota 2 2 3 2 10 14" xfId="33724"/>
    <cellStyle name="Nota 2 2 3 2 10 2" xfId="33725"/>
    <cellStyle name="Nota 2 2 3 2 10 2 10" xfId="33726"/>
    <cellStyle name="Nota 2 2 3 2 10 2 11" xfId="33727"/>
    <cellStyle name="Nota 2 2 3 2 10 2 12" xfId="33728"/>
    <cellStyle name="Nota 2 2 3 2 10 2 13" xfId="33729"/>
    <cellStyle name="Nota 2 2 3 2 10 2 2" xfId="33730"/>
    <cellStyle name="Nota 2 2 3 2 10 2 2 10" xfId="33731"/>
    <cellStyle name="Nota 2 2 3 2 10 2 2 11" xfId="33732"/>
    <cellStyle name="Nota 2 2 3 2 10 2 2 12" xfId="33733"/>
    <cellStyle name="Nota 2 2 3 2 10 2 2 2" xfId="33734"/>
    <cellStyle name="Nota 2 2 3 2 10 2 2 3" xfId="33735"/>
    <cellStyle name="Nota 2 2 3 2 10 2 2 4" xfId="33736"/>
    <cellStyle name="Nota 2 2 3 2 10 2 2 5" xfId="33737"/>
    <cellStyle name="Nota 2 2 3 2 10 2 2 6" xfId="33738"/>
    <cellStyle name="Nota 2 2 3 2 10 2 2 7" xfId="33739"/>
    <cellStyle name="Nota 2 2 3 2 10 2 2 8" xfId="33740"/>
    <cellStyle name="Nota 2 2 3 2 10 2 2 9" xfId="33741"/>
    <cellStyle name="Nota 2 2 3 2 10 2 3" xfId="33742"/>
    <cellStyle name="Nota 2 2 3 2 10 2 4" xfId="33743"/>
    <cellStyle name="Nota 2 2 3 2 10 2 5" xfId="33744"/>
    <cellStyle name="Nota 2 2 3 2 10 2 6" xfId="33745"/>
    <cellStyle name="Nota 2 2 3 2 10 2 7" xfId="33746"/>
    <cellStyle name="Nota 2 2 3 2 10 2 8" xfId="33747"/>
    <cellStyle name="Nota 2 2 3 2 10 2 9" xfId="33748"/>
    <cellStyle name="Nota 2 2 3 2 10 3" xfId="33749"/>
    <cellStyle name="Nota 2 2 3 2 10 3 10" xfId="33750"/>
    <cellStyle name="Nota 2 2 3 2 10 3 11" xfId="33751"/>
    <cellStyle name="Nota 2 2 3 2 10 3 12" xfId="33752"/>
    <cellStyle name="Nota 2 2 3 2 10 3 2" xfId="33753"/>
    <cellStyle name="Nota 2 2 3 2 10 3 3" xfId="33754"/>
    <cellStyle name="Nota 2 2 3 2 10 3 4" xfId="33755"/>
    <cellStyle name="Nota 2 2 3 2 10 3 5" xfId="33756"/>
    <cellStyle name="Nota 2 2 3 2 10 3 6" xfId="33757"/>
    <cellStyle name="Nota 2 2 3 2 10 3 7" xfId="33758"/>
    <cellStyle name="Nota 2 2 3 2 10 3 8" xfId="33759"/>
    <cellStyle name="Nota 2 2 3 2 10 3 9" xfId="33760"/>
    <cellStyle name="Nota 2 2 3 2 10 4" xfId="33761"/>
    <cellStyle name="Nota 2 2 3 2 10 5" xfId="33762"/>
    <cellStyle name="Nota 2 2 3 2 10 6" xfId="33763"/>
    <cellStyle name="Nota 2 2 3 2 10 7" xfId="33764"/>
    <cellStyle name="Nota 2 2 3 2 10 8" xfId="33765"/>
    <cellStyle name="Nota 2 2 3 2 10 9" xfId="33766"/>
    <cellStyle name="Nota 2 2 3 2 11" xfId="33767"/>
    <cellStyle name="Nota 2 2 3 2 11 10" xfId="33768"/>
    <cellStyle name="Nota 2 2 3 2 11 11" xfId="33769"/>
    <cellStyle name="Nota 2 2 3 2 11 12" xfId="33770"/>
    <cellStyle name="Nota 2 2 3 2 11 13" xfId="33771"/>
    <cellStyle name="Nota 2 2 3 2 11 14" xfId="33772"/>
    <cellStyle name="Nota 2 2 3 2 11 2" xfId="33773"/>
    <cellStyle name="Nota 2 2 3 2 11 2 10" xfId="33774"/>
    <cellStyle name="Nota 2 2 3 2 11 2 11" xfId="33775"/>
    <cellStyle name="Nota 2 2 3 2 11 2 12" xfId="33776"/>
    <cellStyle name="Nota 2 2 3 2 11 2 13" xfId="33777"/>
    <cellStyle name="Nota 2 2 3 2 11 2 2" xfId="33778"/>
    <cellStyle name="Nota 2 2 3 2 11 2 2 10" xfId="33779"/>
    <cellStyle name="Nota 2 2 3 2 11 2 2 11" xfId="33780"/>
    <cellStyle name="Nota 2 2 3 2 11 2 2 12" xfId="33781"/>
    <cellStyle name="Nota 2 2 3 2 11 2 2 2" xfId="33782"/>
    <cellStyle name="Nota 2 2 3 2 11 2 2 3" xfId="33783"/>
    <cellStyle name="Nota 2 2 3 2 11 2 2 4" xfId="33784"/>
    <cellStyle name="Nota 2 2 3 2 11 2 2 5" xfId="33785"/>
    <cellStyle name="Nota 2 2 3 2 11 2 2 6" xfId="33786"/>
    <cellStyle name="Nota 2 2 3 2 11 2 2 7" xfId="33787"/>
    <cellStyle name="Nota 2 2 3 2 11 2 2 8" xfId="33788"/>
    <cellStyle name="Nota 2 2 3 2 11 2 2 9" xfId="33789"/>
    <cellStyle name="Nota 2 2 3 2 11 2 3" xfId="33790"/>
    <cellStyle name="Nota 2 2 3 2 11 2 4" xfId="33791"/>
    <cellStyle name="Nota 2 2 3 2 11 2 5" xfId="33792"/>
    <cellStyle name="Nota 2 2 3 2 11 2 6" xfId="33793"/>
    <cellStyle name="Nota 2 2 3 2 11 2 7" xfId="33794"/>
    <cellStyle name="Nota 2 2 3 2 11 2 8" xfId="33795"/>
    <cellStyle name="Nota 2 2 3 2 11 2 9" xfId="33796"/>
    <cellStyle name="Nota 2 2 3 2 11 3" xfId="33797"/>
    <cellStyle name="Nota 2 2 3 2 11 3 10" xfId="33798"/>
    <cellStyle name="Nota 2 2 3 2 11 3 11" xfId="33799"/>
    <cellStyle name="Nota 2 2 3 2 11 3 12" xfId="33800"/>
    <cellStyle name="Nota 2 2 3 2 11 3 2" xfId="33801"/>
    <cellStyle name="Nota 2 2 3 2 11 3 3" xfId="33802"/>
    <cellStyle name="Nota 2 2 3 2 11 3 4" xfId="33803"/>
    <cellStyle name="Nota 2 2 3 2 11 3 5" xfId="33804"/>
    <cellStyle name="Nota 2 2 3 2 11 3 6" xfId="33805"/>
    <cellStyle name="Nota 2 2 3 2 11 3 7" xfId="33806"/>
    <cellStyle name="Nota 2 2 3 2 11 3 8" xfId="33807"/>
    <cellStyle name="Nota 2 2 3 2 11 3 9" xfId="33808"/>
    <cellStyle name="Nota 2 2 3 2 11 4" xfId="33809"/>
    <cellStyle name="Nota 2 2 3 2 11 5" xfId="33810"/>
    <cellStyle name="Nota 2 2 3 2 11 6" xfId="33811"/>
    <cellStyle name="Nota 2 2 3 2 11 7" xfId="33812"/>
    <cellStyle name="Nota 2 2 3 2 11 8" xfId="33813"/>
    <cellStyle name="Nota 2 2 3 2 11 9" xfId="33814"/>
    <cellStyle name="Nota 2 2 3 2 12" xfId="33815"/>
    <cellStyle name="Nota 2 2 3 2 12 10" xfId="33816"/>
    <cellStyle name="Nota 2 2 3 2 12 11" xfId="33817"/>
    <cellStyle name="Nota 2 2 3 2 12 12" xfId="33818"/>
    <cellStyle name="Nota 2 2 3 2 12 13" xfId="33819"/>
    <cellStyle name="Nota 2 2 3 2 12 2" xfId="33820"/>
    <cellStyle name="Nota 2 2 3 2 12 2 10" xfId="33821"/>
    <cellStyle name="Nota 2 2 3 2 12 2 11" xfId="33822"/>
    <cellStyle name="Nota 2 2 3 2 12 2 12" xfId="33823"/>
    <cellStyle name="Nota 2 2 3 2 12 2 2" xfId="33824"/>
    <cellStyle name="Nota 2 2 3 2 12 2 3" xfId="33825"/>
    <cellStyle name="Nota 2 2 3 2 12 2 4" xfId="33826"/>
    <cellStyle name="Nota 2 2 3 2 12 2 5" xfId="33827"/>
    <cellStyle name="Nota 2 2 3 2 12 2 6" xfId="33828"/>
    <cellStyle name="Nota 2 2 3 2 12 2 7" xfId="33829"/>
    <cellStyle name="Nota 2 2 3 2 12 2 8" xfId="33830"/>
    <cellStyle name="Nota 2 2 3 2 12 2 9" xfId="33831"/>
    <cellStyle name="Nota 2 2 3 2 12 3" xfId="33832"/>
    <cellStyle name="Nota 2 2 3 2 12 4" xfId="33833"/>
    <cellStyle name="Nota 2 2 3 2 12 5" xfId="33834"/>
    <cellStyle name="Nota 2 2 3 2 12 6" xfId="33835"/>
    <cellStyle name="Nota 2 2 3 2 12 7" xfId="33836"/>
    <cellStyle name="Nota 2 2 3 2 12 8" xfId="33837"/>
    <cellStyle name="Nota 2 2 3 2 12 9" xfId="33838"/>
    <cellStyle name="Nota 2 2 3 2 13" xfId="33839"/>
    <cellStyle name="Nota 2 2 3 2 13 10" xfId="33840"/>
    <cellStyle name="Nota 2 2 3 2 13 11" xfId="33841"/>
    <cellStyle name="Nota 2 2 3 2 13 12" xfId="33842"/>
    <cellStyle name="Nota 2 2 3 2 13 13" xfId="33843"/>
    <cellStyle name="Nota 2 2 3 2 13 2" xfId="33844"/>
    <cellStyle name="Nota 2 2 3 2 13 2 10" xfId="33845"/>
    <cellStyle name="Nota 2 2 3 2 13 2 11" xfId="33846"/>
    <cellStyle name="Nota 2 2 3 2 13 2 12" xfId="33847"/>
    <cellStyle name="Nota 2 2 3 2 13 2 2" xfId="33848"/>
    <cellStyle name="Nota 2 2 3 2 13 2 3" xfId="33849"/>
    <cellStyle name="Nota 2 2 3 2 13 2 4" xfId="33850"/>
    <cellStyle name="Nota 2 2 3 2 13 2 5" xfId="33851"/>
    <cellStyle name="Nota 2 2 3 2 13 2 6" xfId="33852"/>
    <cellStyle name="Nota 2 2 3 2 13 2 7" xfId="33853"/>
    <cellStyle name="Nota 2 2 3 2 13 2 8" xfId="33854"/>
    <cellStyle name="Nota 2 2 3 2 13 2 9" xfId="33855"/>
    <cellStyle name="Nota 2 2 3 2 13 3" xfId="33856"/>
    <cellStyle name="Nota 2 2 3 2 13 4" xfId="33857"/>
    <cellStyle name="Nota 2 2 3 2 13 5" xfId="33858"/>
    <cellStyle name="Nota 2 2 3 2 13 6" xfId="33859"/>
    <cellStyle name="Nota 2 2 3 2 13 7" xfId="33860"/>
    <cellStyle name="Nota 2 2 3 2 13 8" xfId="33861"/>
    <cellStyle name="Nota 2 2 3 2 13 9" xfId="33862"/>
    <cellStyle name="Nota 2 2 3 2 14" xfId="33863"/>
    <cellStyle name="Nota 2 2 3 2 14 10" xfId="33864"/>
    <cellStyle name="Nota 2 2 3 2 14 11" xfId="33865"/>
    <cellStyle name="Nota 2 2 3 2 14 12" xfId="33866"/>
    <cellStyle name="Nota 2 2 3 2 14 2" xfId="33867"/>
    <cellStyle name="Nota 2 2 3 2 14 3" xfId="33868"/>
    <cellStyle name="Nota 2 2 3 2 14 4" xfId="33869"/>
    <cellStyle name="Nota 2 2 3 2 14 5" xfId="33870"/>
    <cellStyle name="Nota 2 2 3 2 14 6" xfId="33871"/>
    <cellStyle name="Nota 2 2 3 2 14 7" xfId="33872"/>
    <cellStyle name="Nota 2 2 3 2 14 8" xfId="33873"/>
    <cellStyle name="Nota 2 2 3 2 14 9" xfId="33874"/>
    <cellStyle name="Nota 2 2 3 2 15" xfId="33875"/>
    <cellStyle name="Nota 2 2 3 2 16" xfId="33876"/>
    <cellStyle name="Nota 2 2 3 2 17" xfId="33877"/>
    <cellStyle name="Nota 2 2 3 2 18" xfId="33878"/>
    <cellStyle name="Nota 2 2 3 2 19" xfId="33879"/>
    <cellStyle name="Nota 2 2 3 2 2" xfId="33880"/>
    <cellStyle name="Nota 2 2 3 2 2 10" xfId="33881"/>
    <cellStyle name="Nota 2 2 3 2 2 11" xfId="33882"/>
    <cellStyle name="Nota 2 2 3 2 2 12" xfId="33883"/>
    <cellStyle name="Nota 2 2 3 2 2 13" xfId="33884"/>
    <cellStyle name="Nota 2 2 3 2 2 14" xfId="33885"/>
    <cellStyle name="Nota 2 2 3 2 2 15" xfId="33886"/>
    <cellStyle name="Nota 2 2 3 2 2 16" xfId="33887"/>
    <cellStyle name="Nota 2 2 3 2 2 17" xfId="33888"/>
    <cellStyle name="Nota 2 2 3 2 2 18" xfId="33889"/>
    <cellStyle name="Nota 2 2 3 2 2 2" xfId="33890"/>
    <cellStyle name="Nota 2 2 3 2 2 2 2" xfId="33891"/>
    <cellStyle name="Nota 2 2 3 2 2 3" xfId="33892"/>
    <cellStyle name="Nota 2 2 3 2 2 3 10" xfId="33893"/>
    <cellStyle name="Nota 2 2 3 2 2 3 11" xfId="33894"/>
    <cellStyle name="Nota 2 2 3 2 2 3 12" xfId="33895"/>
    <cellStyle name="Nota 2 2 3 2 2 3 13" xfId="33896"/>
    <cellStyle name="Nota 2 2 3 2 2 3 14" xfId="33897"/>
    <cellStyle name="Nota 2 2 3 2 2 3 2" xfId="33898"/>
    <cellStyle name="Nota 2 2 3 2 2 3 2 10" xfId="33899"/>
    <cellStyle name="Nota 2 2 3 2 2 3 2 11" xfId="33900"/>
    <cellStyle name="Nota 2 2 3 2 2 3 2 12" xfId="33901"/>
    <cellStyle name="Nota 2 2 3 2 2 3 2 13" xfId="33902"/>
    <cellStyle name="Nota 2 2 3 2 2 3 2 2" xfId="33903"/>
    <cellStyle name="Nota 2 2 3 2 2 3 2 2 10" xfId="33904"/>
    <cellStyle name="Nota 2 2 3 2 2 3 2 2 11" xfId="33905"/>
    <cellStyle name="Nota 2 2 3 2 2 3 2 2 12" xfId="33906"/>
    <cellStyle name="Nota 2 2 3 2 2 3 2 2 2" xfId="33907"/>
    <cellStyle name="Nota 2 2 3 2 2 3 2 2 3" xfId="33908"/>
    <cellStyle name="Nota 2 2 3 2 2 3 2 2 4" xfId="33909"/>
    <cellStyle name="Nota 2 2 3 2 2 3 2 2 5" xfId="33910"/>
    <cellStyle name="Nota 2 2 3 2 2 3 2 2 6" xfId="33911"/>
    <cellStyle name="Nota 2 2 3 2 2 3 2 2 7" xfId="33912"/>
    <cellStyle name="Nota 2 2 3 2 2 3 2 2 8" xfId="33913"/>
    <cellStyle name="Nota 2 2 3 2 2 3 2 2 9" xfId="33914"/>
    <cellStyle name="Nota 2 2 3 2 2 3 2 3" xfId="33915"/>
    <cellStyle name="Nota 2 2 3 2 2 3 2 4" xfId="33916"/>
    <cellStyle name="Nota 2 2 3 2 2 3 2 5" xfId="33917"/>
    <cellStyle name="Nota 2 2 3 2 2 3 2 6" xfId="33918"/>
    <cellStyle name="Nota 2 2 3 2 2 3 2 7" xfId="33919"/>
    <cellStyle name="Nota 2 2 3 2 2 3 2 8" xfId="33920"/>
    <cellStyle name="Nota 2 2 3 2 2 3 2 9" xfId="33921"/>
    <cellStyle name="Nota 2 2 3 2 2 3 3" xfId="33922"/>
    <cellStyle name="Nota 2 2 3 2 2 3 3 10" xfId="33923"/>
    <cellStyle name="Nota 2 2 3 2 2 3 3 11" xfId="33924"/>
    <cellStyle name="Nota 2 2 3 2 2 3 3 12" xfId="33925"/>
    <cellStyle name="Nota 2 2 3 2 2 3 3 2" xfId="33926"/>
    <cellStyle name="Nota 2 2 3 2 2 3 3 3" xfId="33927"/>
    <cellStyle name="Nota 2 2 3 2 2 3 3 4" xfId="33928"/>
    <cellStyle name="Nota 2 2 3 2 2 3 3 5" xfId="33929"/>
    <cellStyle name="Nota 2 2 3 2 2 3 3 6" xfId="33930"/>
    <cellStyle name="Nota 2 2 3 2 2 3 3 7" xfId="33931"/>
    <cellStyle name="Nota 2 2 3 2 2 3 3 8" xfId="33932"/>
    <cellStyle name="Nota 2 2 3 2 2 3 3 9" xfId="33933"/>
    <cellStyle name="Nota 2 2 3 2 2 3 4" xfId="33934"/>
    <cellStyle name="Nota 2 2 3 2 2 3 5" xfId="33935"/>
    <cellStyle name="Nota 2 2 3 2 2 3 6" xfId="33936"/>
    <cellStyle name="Nota 2 2 3 2 2 3 7" xfId="33937"/>
    <cellStyle name="Nota 2 2 3 2 2 3 8" xfId="33938"/>
    <cellStyle name="Nota 2 2 3 2 2 3 9" xfId="33939"/>
    <cellStyle name="Nota 2 2 3 2 2 4" xfId="33940"/>
    <cellStyle name="Nota 2 2 3 2 2 4 10" xfId="33941"/>
    <cellStyle name="Nota 2 2 3 2 2 4 11" xfId="33942"/>
    <cellStyle name="Nota 2 2 3 2 2 4 12" xfId="33943"/>
    <cellStyle name="Nota 2 2 3 2 2 4 13" xfId="33944"/>
    <cellStyle name="Nota 2 2 3 2 2 4 14" xfId="33945"/>
    <cellStyle name="Nota 2 2 3 2 2 4 2" xfId="33946"/>
    <cellStyle name="Nota 2 2 3 2 2 4 2 10" xfId="33947"/>
    <cellStyle name="Nota 2 2 3 2 2 4 2 11" xfId="33948"/>
    <cellStyle name="Nota 2 2 3 2 2 4 2 12" xfId="33949"/>
    <cellStyle name="Nota 2 2 3 2 2 4 2 13" xfId="33950"/>
    <cellStyle name="Nota 2 2 3 2 2 4 2 2" xfId="33951"/>
    <cellStyle name="Nota 2 2 3 2 2 4 2 2 10" xfId="33952"/>
    <cellStyle name="Nota 2 2 3 2 2 4 2 2 11" xfId="33953"/>
    <cellStyle name="Nota 2 2 3 2 2 4 2 2 12" xfId="33954"/>
    <cellStyle name="Nota 2 2 3 2 2 4 2 2 2" xfId="33955"/>
    <cellStyle name="Nota 2 2 3 2 2 4 2 2 3" xfId="33956"/>
    <cellStyle name="Nota 2 2 3 2 2 4 2 2 4" xfId="33957"/>
    <cellStyle name="Nota 2 2 3 2 2 4 2 2 5" xfId="33958"/>
    <cellStyle name="Nota 2 2 3 2 2 4 2 2 6" xfId="33959"/>
    <cellStyle name="Nota 2 2 3 2 2 4 2 2 7" xfId="33960"/>
    <cellStyle name="Nota 2 2 3 2 2 4 2 2 8" xfId="33961"/>
    <cellStyle name="Nota 2 2 3 2 2 4 2 2 9" xfId="33962"/>
    <cellStyle name="Nota 2 2 3 2 2 4 2 3" xfId="33963"/>
    <cellStyle name="Nota 2 2 3 2 2 4 2 4" xfId="33964"/>
    <cellStyle name="Nota 2 2 3 2 2 4 2 5" xfId="33965"/>
    <cellStyle name="Nota 2 2 3 2 2 4 2 6" xfId="33966"/>
    <cellStyle name="Nota 2 2 3 2 2 4 2 7" xfId="33967"/>
    <cellStyle name="Nota 2 2 3 2 2 4 2 8" xfId="33968"/>
    <cellStyle name="Nota 2 2 3 2 2 4 2 9" xfId="33969"/>
    <cellStyle name="Nota 2 2 3 2 2 4 3" xfId="33970"/>
    <cellStyle name="Nota 2 2 3 2 2 4 3 10" xfId="33971"/>
    <cellStyle name="Nota 2 2 3 2 2 4 3 11" xfId="33972"/>
    <cellStyle name="Nota 2 2 3 2 2 4 3 12" xfId="33973"/>
    <cellStyle name="Nota 2 2 3 2 2 4 3 2" xfId="33974"/>
    <cellStyle name="Nota 2 2 3 2 2 4 3 3" xfId="33975"/>
    <cellStyle name="Nota 2 2 3 2 2 4 3 4" xfId="33976"/>
    <cellStyle name="Nota 2 2 3 2 2 4 3 5" xfId="33977"/>
    <cellStyle name="Nota 2 2 3 2 2 4 3 6" xfId="33978"/>
    <cellStyle name="Nota 2 2 3 2 2 4 3 7" xfId="33979"/>
    <cellStyle name="Nota 2 2 3 2 2 4 3 8" xfId="33980"/>
    <cellStyle name="Nota 2 2 3 2 2 4 3 9" xfId="33981"/>
    <cellStyle name="Nota 2 2 3 2 2 4 4" xfId="33982"/>
    <cellStyle name="Nota 2 2 3 2 2 4 5" xfId="33983"/>
    <cellStyle name="Nota 2 2 3 2 2 4 6" xfId="33984"/>
    <cellStyle name="Nota 2 2 3 2 2 4 7" xfId="33985"/>
    <cellStyle name="Nota 2 2 3 2 2 4 8" xfId="33986"/>
    <cellStyle name="Nota 2 2 3 2 2 4 9" xfId="33987"/>
    <cellStyle name="Nota 2 2 3 2 2 5" xfId="33988"/>
    <cellStyle name="Nota 2 2 3 2 2 5 10" xfId="33989"/>
    <cellStyle name="Nota 2 2 3 2 2 5 11" xfId="33990"/>
    <cellStyle name="Nota 2 2 3 2 2 5 12" xfId="33991"/>
    <cellStyle name="Nota 2 2 3 2 2 5 13" xfId="33992"/>
    <cellStyle name="Nota 2 2 3 2 2 5 2" xfId="33993"/>
    <cellStyle name="Nota 2 2 3 2 2 5 2 10" xfId="33994"/>
    <cellStyle name="Nota 2 2 3 2 2 5 2 11" xfId="33995"/>
    <cellStyle name="Nota 2 2 3 2 2 5 2 12" xfId="33996"/>
    <cellStyle name="Nota 2 2 3 2 2 5 2 2" xfId="33997"/>
    <cellStyle name="Nota 2 2 3 2 2 5 2 3" xfId="33998"/>
    <cellStyle name="Nota 2 2 3 2 2 5 2 4" xfId="33999"/>
    <cellStyle name="Nota 2 2 3 2 2 5 2 5" xfId="34000"/>
    <cellStyle name="Nota 2 2 3 2 2 5 2 6" xfId="34001"/>
    <cellStyle name="Nota 2 2 3 2 2 5 2 7" xfId="34002"/>
    <cellStyle name="Nota 2 2 3 2 2 5 2 8" xfId="34003"/>
    <cellStyle name="Nota 2 2 3 2 2 5 2 9" xfId="34004"/>
    <cellStyle name="Nota 2 2 3 2 2 5 3" xfId="34005"/>
    <cellStyle name="Nota 2 2 3 2 2 5 4" xfId="34006"/>
    <cellStyle name="Nota 2 2 3 2 2 5 5" xfId="34007"/>
    <cellStyle name="Nota 2 2 3 2 2 5 6" xfId="34008"/>
    <cellStyle name="Nota 2 2 3 2 2 5 7" xfId="34009"/>
    <cellStyle name="Nota 2 2 3 2 2 5 8" xfId="34010"/>
    <cellStyle name="Nota 2 2 3 2 2 5 9" xfId="34011"/>
    <cellStyle name="Nota 2 2 3 2 2 6" xfId="34012"/>
    <cellStyle name="Nota 2 2 3 2 2 7" xfId="34013"/>
    <cellStyle name="Nota 2 2 3 2 2 7 10" xfId="34014"/>
    <cellStyle name="Nota 2 2 3 2 2 7 11" xfId="34015"/>
    <cellStyle name="Nota 2 2 3 2 2 7 12" xfId="34016"/>
    <cellStyle name="Nota 2 2 3 2 2 7 2" xfId="34017"/>
    <cellStyle name="Nota 2 2 3 2 2 7 3" xfId="34018"/>
    <cellStyle name="Nota 2 2 3 2 2 7 4" xfId="34019"/>
    <cellStyle name="Nota 2 2 3 2 2 7 5" xfId="34020"/>
    <cellStyle name="Nota 2 2 3 2 2 7 6" xfId="34021"/>
    <cellStyle name="Nota 2 2 3 2 2 7 7" xfId="34022"/>
    <cellStyle name="Nota 2 2 3 2 2 7 8" xfId="34023"/>
    <cellStyle name="Nota 2 2 3 2 2 7 9" xfId="34024"/>
    <cellStyle name="Nota 2 2 3 2 2 8" xfId="34025"/>
    <cellStyle name="Nota 2 2 3 2 2 9" xfId="34026"/>
    <cellStyle name="Nota 2 2 3 2 20" xfId="34027"/>
    <cellStyle name="Nota 2 2 3 2 21" xfId="34028"/>
    <cellStyle name="Nota 2 2 3 2 22" xfId="34029"/>
    <cellStyle name="Nota 2 2 3 2 23" xfId="34030"/>
    <cellStyle name="Nota 2 2 3 2 24" xfId="34031"/>
    <cellStyle name="Nota 2 2 3 2 25" xfId="34032"/>
    <cellStyle name="Nota 2 2 3 2 26" xfId="34033"/>
    <cellStyle name="Nota 2 2 3 2 3" xfId="34034"/>
    <cellStyle name="Nota 2 2 3 2 3 2" xfId="34035"/>
    <cellStyle name="Nota 2 2 3 2 4" xfId="34036"/>
    <cellStyle name="Nota 2 2 3 2 4 10" xfId="34037"/>
    <cellStyle name="Nota 2 2 3 2 4 11" xfId="34038"/>
    <cellStyle name="Nota 2 2 3 2 4 12" xfId="34039"/>
    <cellStyle name="Nota 2 2 3 2 4 13" xfId="34040"/>
    <cellStyle name="Nota 2 2 3 2 4 14" xfId="34041"/>
    <cellStyle name="Nota 2 2 3 2 4 2" xfId="34042"/>
    <cellStyle name="Nota 2 2 3 2 4 2 10" xfId="34043"/>
    <cellStyle name="Nota 2 2 3 2 4 2 11" xfId="34044"/>
    <cellStyle name="Nota 2 2 3 2 4 2 12" xfId="34045"/>
    <cellStyle name="Nota 2 2 3 2 4 2 13" xfId="34046"/>
    <cellStyle name="Nota 2 2 3 2 4 2 2" xfId="34047"/>
    <cellStyle name="Nota 2 2 3 2 4 2 2 10" xfId="34048"/>
    <cellStyle name="Nota 2 2 3 2 4 2 2 11" xfId="34049"/>
    <cellStyle name="Nota 2 2 3 2 4 2 2 12" xfId="34050"/>
    <cellStyle name="Nota 2 2 3 2 4 2 2 2" xfId="34051"/>
    <cellStyle name="Nota 2 2 3 2 4 2 2 3" xfId="34052"/>
    <cellStyle name="Nota 2 2 3 2 4 2 2 4" xfId="34053"/>
    <cellStyle name="Nota 2 2 3 2 4 2 2 5" xfId="34054"/>
    <cellStyle name="Nota 2 2 3 2 4 2 2 6" xfId="34055"/>
    <cellStyle name="Nota 2 2 3 2 4 2 2 7" xfId="34056"/>
    <cellStyle name="Nota 2 2 3 2 4 2 2 8" xfId="34057"/>
    <cellStyle name="Nota 2 2 3 2 4 2 2 9" xfId="34058"/>
    <cellStyle name="Nota 2 2 3 2 4 2 3" xfId="34059"/>
    <cellStyle name="Nota 2 2 3 2 4 2 4" xfId="34060"/>
    <cellStyle name="Nota 2 2 3 2 4 2 5" xfId="34061"/>
    <cellStyle name="Nota 2 2 3 2 4 2 6" xfId="34062"/>
    <cellStyle name="Nota 2 2 3 2 4 2 7" xfId="34063"/>
    <cellStyle name="Nota 2 2 3 2 4 2 8" xfId="34064"/>
    <cellStyle name="Nota 2 2 3 2 4 2 9" xfId="34065"/>
    <cellStyle name="Nota 2 2 3 2 4 3" xfId="34066"/>
    <cellStyle name="Nota 2 2 3 2 4 3 10" xfId="34067"/>
    <cellStyle name="Nota 2 2 3 2 4 3 11" xfId="34068"/>
    <cellStyle name="Nota 2 2 3 2 4 3 12" xfId="34069"/>
    <cellStyle name="Nota 2 2 3 2 4 3 2" xfId="34070"/>
    <cellStyle name="Nota 2 2 3 2 4 3 3" xfId="34071"/>
    <cellStyle name="Nota 2 2 3 2 4 3 4" xfId="34072"/>
    <cellStyle name="Nota 2 2 3 2 4 3 5" xfId="34073"/>
    <cellStyle name="Nota 2 2 3 2 4 3 6" xfId="34074"/>
    <cellStyle name="Nota 2 2 3 2 4 3 7" xfId="34075"/>
    <cellStyle name="Nota 2 2 3 2 4 3 8" xfId="34076"/>
    <cellStyle name="Nota 2 2 3 2 4 3 9" xfId="34077"/>
    <cellStyle name="Nota 2 2 3 2 4 4" xfId="34078"/>
    <cellStyle name="Nota 2 2 3 2 4 5" xfId="34079"/>
    <cellStyle name="Nota 2 2 3 2 4 6" xfId="34080"/>
    <cellStyle name="Nota 2 2 3 2 4 7" xfId="34081"/>
    <cellStyle name="Nota 2 2 3 2 4 8" xfId="34082"/>
    <cellStyle name="Nota 2 2 3 2 4 9" xfId="34083"/>
    <cellStyle name="Nota 2 2 3 2 5" xfId="34084"/>
    <cellStyle name="Nota 2 2 3 2 5 10" xfId="34085"/>
    <cellStyle name="Nota 2 2 3 2 5 11" xfId="34086"/>
    <cellStyle name="Nota 2 2 3 2 5 12" xfId="34087"/>
    <cellStyle name="Nota 2 2 3 2 5 13" xfId="34088"/>
    <cellStyle name="Nota 2 2 3 2 5 14" xfId="34089"/>
    <cellStyle name="Nota 2 2 3 2 5 2" xfId="34090"/>
    <cellStyle name="Nota 2 2 3 2 5 2 10" xfId="34091"/>
    <cellStyle name="Nota 2 2 3 2 5 2 11" xfId="34092"/>
    <cellStyle name="Nota 2 2 3 2 5 2 12" xfId="34093"/>
    <cellStyle name="Nota 2 2 3 2 5 2 13" xfId="34094"/>
    <cellStyle name="Nota 2 2 3 2 5 2 2" xfId="34095"/>
    <cellStyle name="Nota 2 2 3 2 5 2 2 10" xfId="34096"/>
    <cellStyle name="Nota 2 2 3 2 5 2 2 11" xfId="34097"/>
    <cellStyle name="Nota 2 2 3 2 5 2 2 12" xfId="34098"/>
    <cellStyle name="Nota 2 2 3 2 5 2 2 2" xfId="34099"/>
    <cellStyle name="Nota 2 2 3 2 5 2 2 3" xfId="34100"/>
    <cellStyle name="Nota 2 2 3 2 5 2 2 4" xfId="34101"/>
    <cellStyle name="Nota 2 2 3 2 5 2 2 5" xfId="34102"/>
    <cellStyle name="Nota 2 2 3 2 5 2 2 6" xfId="34103"/>
    <cellStyle name="Nota 2 2 3 2 5 2 2 7" xfId="34104"/>
    <cellStyle name="Nota 2 2 3 2 5 2 2 8" xfId="34105"/>
    <cellStyle name="Nota 2 2 3 2 5 2 2 9" xfId="34106"/>
    <cellStyle name="Nota 2 2 3 2 5 2 3" xfId="34107"/>
    <cellStyle name="Nota 2 2 3 2 5 2 4" xfId="34108"/>
    <cellStyle name="Nota 2 2 3 2 5 2 5" xfId="34109"/>
    <cellStyle name="Nota 2 2 3 2 5 2 6" xfId="34110"/>
    <cellStyle name="Nota 2 2 3 2 5 2 7" xfId="34111"/>
    <cellStyle name="Nota 2 2 3 2 5 2 8" xfId="34112"/>
    <cellStyle name="Nota 2 2 3 2 5 2 9" xfId="34113"/>
    <cellStyle name="Nota 2 2 3 2 5 3" xfId="34114"/>
    <cellStyle name="Nota 2 2 3 2 5 3 10" xfId="34115"/>
    <cellStyle name="Nota 2 2 3 2 5 3 11" xfId="34116"/>
    <cellStyle name="Nota 2 2 3 2 5 3 12" xfId="34117"/>
    <cellStyle name="Nota 2 2 3 2 5 3 2" xfId="34118"/>
    <cellStyle name="Nota 2 2 3 2 5 3 3" xfId="34119"/>
    <cellStyle name="Nota 2 2 3 2 5 3 4" xfId="34120"/>
    <cellStyle name="Nota 2 2 3 2 5 3 5" xfId="34121"/>
    <cellStyle name="Nota 2 2 3 2 5 3 6" xfId="34122"/>
    <cellStyle name="Nota 2 2 3 2 5 3 7" xfId="34123"/>
    <cellStyle name="Nota 2 2 3 2 5 3 8" xfId="34124"/>
    <cellStyle name="Nota 2 2 3 2 5 3 9" xfId="34125"/>
    <cellStyle name="Nota 2 2 3 2 5 4" xfId="34126"/>
    <cellStyle name="Nota 2 2 3 2 5 5" xfId="34127"/>
    <cellStyle name="Nota 2 2 3 2 5 6" xfId="34128"/>
    <cellStyle name="Nota 2 2 3 2 5 7" xfId="34129"/>
    <cellStyle name="Nota 2 2 3 2 5 8" xfId="34130"/>
    <cellStyle name="Nota 2 2 3 2 5 9" xfId="34131"/>
    <cellStyle name="Nota 2 2 3 2 6" xfId="34132"/>
    <cellStyle name="Nota 2 2 3 2 6 10" xfId="34133"/>
    <cellStyle name="Nota 2 2 3 2 6 11" xfId="34134"/>
    <cellStyle name="Nota 2 2 3 2 6 12" xfId="34135"/>
    <cellStyle name="Nota 2 2 3 2 6 13" xfId="34136"/>
    <cellStyle name="Nota 2 2 3 2 6 14" xfId="34137"/>
    <cellStyle name="Nota 2 2 3 2 6 2" xfId="34138"/>
    <cellStyle name="Nota 2 2 3 2 6 2 10" xfId="34139"/>
    <cellStyle name="Nota 2 2 3 2 6 2 11" xfId="34140"/>
    <cellStyle name="Nota 2 2 3 2 6 2 12" xfId="34141"/>
    <cellStyle name="Nota 2 2 3 2 6 2 13" xfId="34142"/>
    <cellStyle name="Nota 2 2 3 2 6 2 2" xfId="34143"/>
    <cellStyle name="Nota 2 2 3 2 6 2 2 10" xfId="34144"/>
    <cellStyle name="Nota 2 2 3 2 6 2 2 11" xfId="34145"/>
    <cellStyle name="Nota 2 2 3 2 6 2 2 12" xfId="34146"/>
    <cellStyle name="Nota 2 2 3 2 6 2 2 2" xfId="34147"/>
    <cellStyle name="Nota 2 2 3 2 6 2 2 3" xfId="34148"/>
    <cellStyle name="Nota 2 2 3 2 6 2 2 4" xfId="34149"/>
    <cellStyle name="Nota 2 2 3 2 6 2 2 5" xfId="34150"/>
    <cellStyle name="Nota 2 2 3 2 6 2 2 6" xfId="34151"/>
    <cellStyle name="Nota 2 2 3 2 6 2 2 7" xfId="34152"/>
    <cellStyle name="Nota 2 2 3 2 6 2 2 8" xfId="34153"/>
    <cellStyle name="Nota 2 2 3 2 6 2 2 9" xfId="34154"/>
    <cellStyle name="Nota 2 2 3 2 6 2 3" xfId="34155"/>
    <cellStyle name="Nota 2 2 3 2 6 2 4" xfId="34156"/>
    <cellStyle name="Nota 2 2 3 2 6 2 5" xfId="34157"/>
    <cellStyle name="Nota 2 2 3 2 6 2 6" xfId="34158"/>
    <cellStyle name="Nota 2 2 3 2 6 2 7" xfId="34159"/>
    <cellStyle name="Nota 2 2 3 2 6 2 8" xfId="34160"/>
    <cellStyle name="Nota 2 2 3 2 6 2 9" xfId="34161"/>
    <cellStyle name="Nota 2 2 3 2 6 3" xfId="34162"/>
    <cellStyle name="Nota 2 2 3 2 6 3 10" xfId="34163"/>
    <cellStyle name="Nota 2 2 3 2 6 3 11" xfId="34164"/>
    <cellStyle name="Nota 2 2 3 2 6 3 12" xfId="34165"/>
    <cellStyle name="Nota 2 2 3 2 6 3 2" xfId="34166"/>
    <cellStyle name="Nota 2 2 3 2 6 3 3" xfId="34167"/>
    <cellStyle name="Nota 2 2 3 2 6 3 4" xfId="34168"/>
    <cellStyle name="Nota 2 2 3 2 6 3 5" xfId="34169"/>
    <cellStyle name="Nota 2 2 3 2 6 3 6" xfId="34170"/>
    <cellStyle name="Nota 2 2 3 2 6 3 7" xfId="34171"/>
    <cellStyle name="Nota 2 2 3 2 6 3 8" xfId="34172"/>
    <cellStyle name="Nota 2 2 3 2 6 3 9" xfId="34173"/>
    <cellStyle name="Nota 2 2 3 2 6 4" xfId="34174"/>
    <cellStyle name="Nota 2 2 3 2 6 5" xfId="34175"/>
    <cellStyle name="Nota 2 2 3 2 6 6" xfId="34176"/>
    <cellStyle name="Nota 2 2 3 2 6 7" xfId="34177"/>
    <cellStyle name="Nota 2 2 3 2 6 8" xfId="34178"/>
    <cellStyle name="Nota 2 2 3 2 6 9" xfId="34179"/>
    <cellStyle name="Nota 2 2 3 2 7" xfId="34180"/>
    <cellStyle name="Nota 2 2 3 2 7 10" xfId="34181"/>
    <cellStyle name="Nota 2 2 3 2 7 11" xfId="34182"/>
    <cellStyle name="Nota 2 2 3 2 7 12" xfId="34183"/>
    <cellStyle name="Nota 2 2 3 2 7 13" xfId="34184"/>
    <cellStyle name="Nota 2 2 3 2 7 14" xfId="34185"/>
    <cellStyle name="Nota 2 2 3 2 7 2" xfId="34186"/>
    <cellStyle name="Nota 2 2 3 2 7 2 10" xfId="34187"/>
    <cellStyle name="Nota 2 2 3 2 7 2 11" xfId="34188"/>
    <cellStyle name="Nota 2 2 3 2 7 2 12" xfId="34189"/>
    <cellStyle name="Nota 2 2 3 2 7 2 13" xfId="34190"/>
    <cellStyle name="Nota 2 2 3 2 7 2 2" xfId="34191"/>
    <cellStyle name="Nota 2 2 3 2 7 2 2 10" xfId="34192"/>
    <cellStyle name="Nota 2 2 3 2 7 2 2 11" xfId="34193"/>
    <cellStyle name="Nota 2 2 3 2 7 2 2 12" xfId="34194"/>
    <cellStyle name="Nota 2 2 3 2 7 2 2 2" xfId="34195"/>
    <cellStyle name="Nota 2 2 3 2 7 2 2 3" xfId="34196"/>
    <cellStyle name="Nota 2 2 3 2 7 2 2 4" xfId="34197"/>
    <cellStyle name="Nota 2 2 3 2 7 2 2 5" xfId="34198"/>
    <cellStyle name="Nota 2 2 3 2 7 2 2 6" xfId="34199"/>
    <cellStyle name="Nota 2 2 3 2 7 2 2 7" xfId="34200"/>
    <cellStyle name="Nota 2 2 3 2 7 2 2 8" xfId="34201"/>
    <cellStyle name="Nota 2 2 3 2 7 2 2 9" xfId="34202"/>
    <cellStyle name="Nota 2 2 3 2 7 2 3" xfId="34203"/>
    <cellStyle name="Nota 2 2 3 2 7 2 4" xfId="34204"/>
    <cellStyle name="Nota 2 2 3 2 7 2 5" xfId="34205"/>
    <cellStyle name="Nota 2 2 3 2 7 2 6" xfId="34206"/>
    <cellStyle name="Nota 2 2 3 2 7 2 7" xfId="34207"/>
    <cellStyle name="Nota 2 2 3 2 7 2 8" xfId="34208"/>
    <cellStyle name="Nota 2 2 3 2 7 2 9" xfId="34209"/>
    <cellStyle name="Nota 2 2 3 2 7 3" xfId="34210"/>
    <cellStyle name="Nota 2 2 3 2 7 3 10" xfId="34211"/>
    <cellStyle name="Nota 2 2 3 2 7 3 11" xfId="34212"/>
    <cellStyle name="Nota 2 2 3 2 7 3 12" xfId="34213"/>
    <cellStyle name="Nota 2 2 3 2 7 3 2" xfId="34214"/>
    <cellStyle name="Nota 2 2 3 2 7 3 3" xfId="34215"/>
    <cellStyle name="Nota 2 2 3 2 7 3 4" xfId="34216"/>
    <cellStyle name="Nota 2 2 3 2 7 3 5" xfId="34217"/>
    <cellStyle name="Nota 2 2 3 2 7 3 6" xfId="34218"/>
    <cellStyle name="Nota 2 2 3 2 7 3 7" xfId="34219"/>
    <cellStyle name="Nota 2 2 3 2 7 3 8" xfId="34220"/>
    <cellStyle name="Nota 2 2 3 2 7 3 9" xfId="34221"/>
    <cellStyle name="Nota 2 2 3 2 7 4" xfId="34222"/>
    <cellStyle name="Nota 2 2 3 2 7 5" xfId="34223"/>
    <cellStyle name="Nota 2 2 3 2 7 6" xfId="34224"/>
    <cellStyle name="Nota 2 2 3 2 7 7" xfId="34225"/>
    <cellStyle name="Nota 2 2 3 2 7 8" xfId="34226"/>
    <cellStyle name="Nota 2 2 3 2 7 9" xfId="34227"/>
    <cellStyle name="Nota 2 2 3 2 8" xfId="34228"/>
    <cellStyle name="Nota 2 2 3 2 8 10" xfId="34229"/>
    <cellStyle name="Nota 2 2 3 2 8 11" xfId="34230"/>
    <cellStyle name="Nota 2 2 3 2 8 12" xfId="34231"/>
    <cellStyle name="Nota 2 2 3 2 8 13" xfId="34232"/>
    <cellStyle name="Nota 2 2 3 2 8 14" xfId="34233"/>
    <cellStyle name="Nota 2 2 3 2 8 2" xfId="34234"/>
    <cellStyle name="Nota 2 2 3 2 8 2 10" xfId="34235"/>
    <cellStyle name="Nota 2 2 3 2 8 2 11" xfId="34236"/>
    <cellStyle name="Nota 2 2 3 2 8 2 12" xfId="34237"/>
    <cellStyle name="Nota 2 2 3 2 8 2 13" xfId="34238"/>
    <cellStyle name="Nota 2 2 3 2 8 2 2" xfId="34239"/>
    <cellStyle name="Nota 2 2 3 2 8 2 2 10" xfId="34240"/>
    <cellStyle name="Nota 2 2 3 2 8 2 2 11" xfId="34241"/>
    <cellStyle name="Nota 2 2 3 2 8 2 2 12" xfId="34242"/>
    <cellStyle name="Nota 2 2 3 2 8 2 2 2" xfId="34243"/>
    <cellStyle name="Nota 2 2 3 2 8 2 2 3" xfId="34244"/>
    <cellStyle name="Nota 2 2 3 2 8 2 2 4" xfId="34245"/>
    <cellStyle name="Nota 2 2 3 2 8 2 2 5" xfId="34246"/>
    <cellStyle name="Nota 2 2 3 2 8 2 2 6" xfId="34247"/>
    <cellStyle name="Nota 2 2 3 2 8 2 2 7" xfId="34248"/>
    <cellStyle name="Nota 2 2 3 2 8 2 2 8" xfId="34249"/>
    <cellStyle name="Nota 2 2 3 2 8 2 2 9" xfId="34250"/>
    <cellStyle name="Nota 2 2 3 2 8 2 3" xfId="34251"/>
    <cellStyle name="Nota 2 2 3 2 8 2 4" xfId="34252"/>
    <cellStyle name="Nota 2 2 3 2 8 2 5" xfId="34253"/>
    <cellStyle name="Nota 2 2 3 2 8 2 6" xfId="34254"/>
    <cellStyle name="Nota 2 2 3 2 8 2 7" xfId="34255"/>
    <cellStyle name="Nota 2 2 3 2 8 2 8" xfId="34256"/>
    <cellStyle name="Nota 2 2 3 2 8 2 9" xfId="34257"/>
    <cellStyle name="Nota 2 2 3 2 8 3" xfId="34258"/>
    <cellStyle name="Nota 2 2 3 2 8 3 10" xfId="34259"/>
    <cellStyle name="Nota 2 2 3 2 8 3 11" xfId="34260"/>
    <cellStyle name="Nota 2 2 3 2 8 3 12" xfId="34261"/>
    <cellStyle name="Nota 2 2 3 2 8 3 2" xfId="34262"/>
    <cellStyle name="Nota 2 2 3 2 8 3 3" xfId="34263"/>
    <cellStyle name="Nota 2 2 3 2 8 3 4" xfId="34264"/>
    <cellStyle name="Nota 2 2 3 2 8 3 5" xfId="34265"/>
    <cellStyle name="Nota 2 2 3 2 8 3 6" xfId="34266"/>
    <cellStyle name="Nota 2 2 3 2 8 3 7" xfId="34267"/>
    <cellStyle name="Nota 2 2 3 2 8 3 8" xfId="34268"/>
    <cellStyle name="Nota 2 2 3 2 8 3 9" xfId="34269"/>
    <cellStyle name="Nota 2 2 3 2 8 4" xfId="34270"/>
    <cellStyle name="Nota 2 2 3 2 8 5" xfId="34271"/>
    <cellStyle name="Nota 2 2 3 2 8 6" xfId="34272"/>
    <cellStyle name="Nota 2 2 3 2 8 7" xfId="34273"/>
    <cellStyle name="Nota 2 2 3 2 8 8" xfId="34274"/>
    <cellStyle name="Nota 2 2 3 2 8 9" xfId="34275"/>
    <cellStyle name="Nota 2 2 3 2 9" xfId="34276"/>
    <cellStyle name="Nota 2 2 3 2 9 10" xfId="34277"/>
    <cellStyle name="Nota 2 2 3 2 9 11" xfId="34278"/>
    <cellStyle name="Nota 2 2 3 2 9 12" xfId="34279"/>
    <cellStyle name="Nota 2 2 3 2 9 13" xfId="34280"/>
    <cellStyle name="Nota 2 2 3 2 9 14" xfId="34281"/>
    <cellStyle name="Nota 2 2 3 2 9 2" xfId="34282"/>
    <cellStyle name="Nota 2 2 3 2 9 2 10" xfId="34283"/>
    <cellStyle name="Nota 2 2 3 2 9 2 11" xfId="34284"/>
    <cellStyle name="Nota 2 2 3 2 9 2 12" xfId="34285"/>
    <cellStyle name="Nota 2 2 3 2 9 2 13" xfId="34286"/>
    <cellStyle name="Nota 2 2 3 2 9 2 2" xfId="34287"/>
    <cellStyle name="Nota 2 2 3 2 9 2 2 10" xfId="34288"/>
    <cellStyle name="Nota 2 2 3 2 9 2 2 11" xfId="34289"/>
    <cellStyle name="Nota 2 2 3 2 9 2 2 12" xfId="34290"/>
    <cellStyle name="Nota 2 2 3 2 9 2 2 2" xfId="34291"/>
    <cellStyle name="Nota 2 2 3 2 9 2 2 3" xfId="34292"/>
    <cellStyle name="Nota 2 2 3 2 9 2 2 4" xfId="34293"/>
    <cellStyle name="Nota 2 2 3 2 9 2 2 5" xfId="34294"/>
    <cellStyle name="Nota 2 2 3 2 9 2 2 6" xfId="34295"/>
    <cellStyle name="Nota 2 2 3 2 9 2 2 7" xfId="34296"/>
    <cellStyle name="Nota 2 2 3 2 9 2 2 8" xfId="34297"/>
    <cellStyle name="Nota 2 2 3 2 9 2 2 9" xfId="34298"/>
    <cellStyle name="Nota 2 2 3 2 9 2 3" xfId="34299"/>
    <cellStyle name="Nota 2 2 3 2 9 2 4" xfId="34300"/>
    <cellStyle name="Nota 2 2 3 2 9 2 5" xfId="34301"/>
    <cellStyle name="Nota 2 2 3 2 9 2 6" xfId="34302"/>
    <cellStyle name="Nota 2 2 3 2 9 2 7" xfId="34303"/>
    <cellStyle name="Nota 2 2 3 2 9 2 8" xfId="34304"/>
    <cellStyle name="Nota 2 2 3 2 9 2 9" xfId="34305"/>
    <cellStyle name="Nota 2 2 3 2 9 3" xfId="34306"/>
    <cellStyle name="Nota 2 2 3 2 9 3 10" xfId="34307"/>
    <cellStyle name="Nota 2 2 3 2 9 3 11" xfId="34308"/>
    <cellStyle name="Nota 2 2 3 2 9 3 12" xfId="34309"/>
    <cellStyle name="Nota 2 2 3 2 9 3 2" xfId="34310"/>
    <cellStyle name="Nota 2 2 3 2 9 3 3" xfId="34311"/>
    <cellStyle name="Nota 2 2 3 2 9 3 4" xfId="34312"/>
    <cellStyle name="Nota 2 2 3 2 9 3 5" xfId="34313"/>
    <cellStyle name="Nota 2 2 3 2 9 3 6" xfId="34314"/>
    <cellStyle name="Nota 2 2 3 2 9 3 7" xfId="34315"/>
    <cellStyle name="Nota 2 2 3 2 9 3 8" xfId="34316"/>
    <cellStyle name="Nota 2 2 3 2 9 3 9" xfId="34317"/>
    <cellStyle name="Nota 2 2 3 2 9 4" xfId="34318"/>
    <cellStyle name="Nota 2 2 3 2 9 5" xfId="34319"/>
    <cellStyle name="Nota 2 2 3 2 9 6" xfId="34320"/>
    <cellStyle name="Nota 2 2 3 2 9 7" xfId="34321"/>
    <cellStyle name="Nota 2 2 3 2 9 8" xfId="34322"/>
    <cellStyle name="Nota 2 2 3 2 9 9" xfId="34323"/>
    <cellStyle name="Nota 2 2 3 20" xfId="34324"/>
    <cellStyle name="Nota 2 2 3 21" xfId="34325"/>
    <cellStyle name="Nota 2 2 3 22" xfId="34326"/>
    <cellStyle name="Nota 2 2 3 23" xfId="34327"/>
    <cellStyle name="Nota 2 2 3 24" xfId="34328"/>
    <cellStyle name="Nota 2 2 3 25" xfId="34329"/>
    <cellStyle name="Nota 2 2 3 26" xfId="34330"/>
    <cellStyle name="Nota 2 2 3 27" xfId="34331"/>
    <cellStyle name="Nota 2 2 3 28" xfId="34332"/>
    <cellStyle name="Nota 2 2 3 3" xfId="34333"/>
    <cellStyle name="Nota 2 2 3 3 10" xfId="34334"/>
    <cellStyle name="Nota 2 2 3 3 10 10" xfId="34335"/>
    <cellStyle name="Nota 2 2 3 3 10 11" xfId="34336"/>
    <cellStyle name="Nota 2 2 3 3 10 12" xfId="34337"/>
    <cellStyle name="Nota 2 2 3 3 10 13" xfId="34338"/>
    <cellStyle name="Nota 2 2 3 3 10 2" xfId="34339"/>
    <cellStyle name="Nota 2 2 3 3 10 2 10" xfId="34340"/>
    <cellStyle name="Nota 2 2 3 3 10 2 11" xfId="34341"/>
    <cellStyle name="Nota 2 2 3 3 10 2 12" xfId="34342"/>
    <cellStyle name="Nota 2 2 3 3 10 2 2" xfId="34343"/>
    <cellStyle name="Nota 2 2 3 3 10 2 3" xfId="34344"/>
    <cellStyle name="Nota 2 2 3 3 10 2 4" xfId="34345"/>
    <cellStyle name="Nota 2 2 3 3 10 2 5" xfId="34346"/>
    <cellStyle name="Nota 2 2 3 3 10 2 6" xfId="34347"/>
    <cellStyle name="Nota 2 2 3 3 10 2 7" xfId="34348"/>
    <cellStyle name="Nota 2 2 3 3 10 2 8" xfId="34349"/>
    <cellStyle name="Nota 2 2 3 3 10 2 9" xfId="34350"/>
    <cellStyle name="Nota 2 2 3 3 10 3" xfId="34351"/>
    <cellStyle name="Nota 2 2 3 3 10 4" xfId="34352"/>
    <cellStyle name="Nota 2 2 3 3 10 5" xfId="34353"/>
    <cellStyle name="Nota 2 2 3 3 10 6" xfId="34354"/>
    <cellStyle name="Nota 2 2 3 3 10 7" xfId="34355"/>
    <cellStyle name="Nota 2 2 3 3 10 8" xfId="34356"/>
    <cellStyle name="Nota 2 2 3 3 10 9" xfId="34357"/>
    <cellStyle name="Nota 2 2 3 3 11" xfId="34358"/>
    <cellStyle name="Nota 2 2 3 3 11 10" xfId="34359"/>
    <cellStyle name="Nota 2 2 3 3 11 11" xfId="34360"/>
    <cellStyle name="Nota 2 2 3 3 11 12" xfId="34361"/>
    <cellStyle name="Nota 2 2 3 3 11 13" xfId="34362"/>
    <cellStyle name="Nota 2 2 3 3 11 2" xfId="34363"/>
    <cellStyle name="Nota 2 2 3 3 11 2 10" xfId="34364"/>
    <cellStyle name="Nota 2 2 3 3 11 2 11" xfId="34365"/>
    <cellStyle name="Nota 2 2 3 3 11 2 12" xfId="34366"/>
    <cellStyle name="Nota 2 2 3 3 11 2 2" xfId="34367"/>
    <cellStyle name="Nota 2 2 3 3 11 2 3" xfId="34368"/>
    <cellStyle name="Nota 2 2 3 3 11 2 4" xfId="34369"/>
    <cellStyle name="Nota 2 2 3 3 11 2 5" xfId="34370"/>
    <cellStyle name="Nota 2 2 3 3 11 2 6" xfId="34371"/>
    <cellStyle name="Nota 2 2 3 3 11 2 7" xfId="34372"/>
    <cellStyle name="Nota 2 2 3 3 11 2 8" xfId="34373"/>
    <cellStyle name="Nota 2 2 3 3 11 2 9" xfId="34374"/>
    <cellStyle name="Nota 2 2 3 3 11 3" xfId="34375"/>
    <cellStyle name="Nota 2 2 3 3 11 4" xfId="34376"/>
    <cellStyle name="Nota 2 2 3 3 11 5" xfId="34377"/>
    <cellStyle name="Nota 2 2 3 3 11 6" xfId="34378"/>
    <cellStyle name="Nota 2 2 3 3 11 7" xfId="34379"/>
    <cellStyle name="Nota 2 2 3 3 11 8" xfId="34380"/>
    <cellStyle name="Nota 2 2 3 3 11 9" xfId="34381"/>
    <cellStyle name="Nota 2 2 3 3 12" xfId="34382"/>
    <cellStyle name="Nota 2 2 3 3 12 10" xfId="34383"/>
    <cellStyle name="Nota 2 2 3 3 12 11" xfId="34384"/>
    <cellStyle name="Nota 2 2 3 3 12 12" xfId="34385"/>
    <cellStyle name="Nota 2 2 3 3 12 2" xfId="34386"/>
    <cellStyle name="Nota 2 2 3 3 12 3" xfId="34387"/>
    <cellStyle name="Nota 2 2 3 3 12 4" xfId="34388"/>
    <cellStyle name="Nota 2 2 3 3 12 5" xfId="34389"/>
    <cellStyle name="Nota 2 2 3 3 12 6" xfId="34390"/>
    <cellStyle name="Nota 2 2 3 3 12 7" xfId="34391"/>
    <cellStyle name="Nota 2 2 3 3 12 8" xfId="34392"/>
    <cellStyle name="Nota 2 2 3 3 12 9" xfId="34393"/>
    <cellStyle name="Nota 2 2 3 3 13" xfId="34394"/>
    <cellStyle name="Nota 2 2 3 3 14" xfId="34395"/>
    <cellStyle name="Nota 2 2 3 3 15" xfId="34396"/>
    <cellStyle name="Nota 2 2 3 3 16" xfId="34397"/>
    <cellStyle name="Nota 2 2 3 3 17" xfId="34398"/>
    <cellStyle name="Nota 2 2 3 3 18" xfId="34399"/>
    <cellStyle name="Nota 2 2 3 3 19" xfId="34400"/>
    <cellStyle name="Nota 2 2 3 3 2" xfId="34401"/>
    <cellStyle name="Nota 2 2 3 3 2 10" xfId="34402"/>
    <cellStyle name="Nota 2 2 3 3 2 11" xfId="34403"/>
    <cellStyle name="Nota 2 2 3 3 2 12" xfId="34404"/>
    <cellStyle name="Nota 2 2 3 3 2 13" xfId="34405"/>
    <cellStyle name="Nota 2 2 3 3 2 14" xfId="34406"/>
    <cellStyle name="Nota 2 2 3 3 2 15" xfId="34407"/>
    <cellStyle name="Nota 2 2 3 3 2 16" xfId="34408"/>
    <cellStyle name="Nota 2 2 3 3 2 17" xfId="34409"/>
    <cellStyle name="Nota 2 2 3 3 2 2" xfId="34410"/>
    <cellStyle name="Nota 2 2 3 3 2 2 10" xfId="34411"/>
    <cellStyle name="Nota 2 2 3 3 2 2 11" xfId="34412"/>
    <cellStyle name="Nota 2 2 3 3 2 2 12" xfId="34413"/>
    <cellStyle name="Nota 2 2 3 3 2 2 13" xfId="34414"/>
    <cellStyle name="Nota 2 2 3 3 2 2 14" xfId="34415"/>
    <cellStyle name="Nota 2 2 3 3 2 2 2" xfId="34416"/>
    <cellStyle name="Nota 2 2 3 3 2 2 2 10" xfId="34417"/>
    <cellStyle name="Nota 2 2 3 3 2 2 2 11" xfId="34418"/>
    <cellStyle name="Nota 2 2 3 3 2 2 2 12" xfId="34419"/>
    <cellStyle name="Nota 2 2 3 3 2 2 2 13" xfId="34420"/>
    <cellStyle name="Nota 2 2 3 3 2 2 2 2" xfId="34421"/>
    <cellStyle name="Nota 2 2 3 3 2 2 2 2 10" xfId="34422"/>
    <cellStyle name="Nota 2 2 3 3 2 2 2 2 11" xfId="34423"/>
    <cellStyle name="Nota 2 2 3 3 2 2 2 2 12" xfId="34424"/>
    <cellStyle name="Nota 2 2 3 3 2 2 2 2 2" xfId="34425"/>
    <cellStyle name="Nota 2 2 3 3 2 2 2 2 3" xfId="34426"/>
    <cellStyle name="Nota 2 2 3 3 2 2 2 2 4" xfId="34427"/>
    <cellStyle name="Nota 2 2 3 3 2 2 2 2 5" xfId="34428"/>
    <cellStyle name="Nota 2 2 3 3 2 2 2 2 6" xfId="34429"/>
    <cellStyle name="Nota 2 2 3 3 2 2 2 2 7" xfId="34430"/>
    <cellStyle name="Nota 2 2 3 3 2 2 2 2 8" xfId="34431"/>
    <cellStyle name="Nota 2 2 3 3 2 2 2 2 9" xfId="34432"/>
    <cellStyle name="Nota 2 2 3 3 2 2 2 3" xfId="34433"/>
    <cellStyle name="Nota 2 2 3 3 2 2 2 4" xfId="34434"/>
    <cellStyle name="Nota 2 2 3 3 2 2 2 5" xfId="34435"/>
    <cellStyle name="Nota 2 2 3 3 2 2 2 6" xfId="34436"/>
    <cellStyle name="Nota 2 2 3 3 2 2 2 7" xfId="34437"/>
    <cellStyle name="Nota 2 2 3 3 2 2 2 8" xfId="34438"/>
    <cellStyle name="Nota 2 2 3 3 2 2 2 9" xfId="34439"/>
    <cellStyle name="Nota 2 2 3 3 2 2 3" xfId="34440"/>
    <cellStyle name="Nota 2 2 3 3 2 2 3 10" xfId="34441"/>
    <cellStyle name="Nota 2 2 3 3 2 2 3 11" xfId="34442"/>
    <cellStyle name="Nota 2 2 3 3 2 2 3 12" xfId="34443"/>
    <cellStyle name="Nota 2 2 3 3 2 2 3 2" xfId="34444"/>
    <cellStyle name="Nota 2 2 3 3 2 2 3 3" xfId="34445"/>
    <cellStyle name="Nota 2 2 3 3 2 2 3 4" xfId="34446"/>
    <cellStyle name="Nota 2 2 3 3 2 2 3 5" xfId="34447"/>
    <cellStyle name="Nota 2 2 3 3 2 2 3 6" xfId="34448"/>
    <cellStyle name="Nota 2 2 3 3 2 2 3 7" xfId="34449"/>
    <cellStyle name="Nota 2 2 3 3 2 2 3 8" xfId="34450"/>
    <cellStyle name="Nota 2 2 3 3 2 2 3 9" xfId="34451"/>
    <cellStyle name="Nota 2 2 3 3 2 2 4" xfId="34452"/>
    <cellStyle name="Nota 2 2 3 3 2 2 5" xfId="34453"/>
    <cellStyle name="Nota 2 2 3 3 2 2 6" xfId="34454"/>
    <cellStyle name="Nota 2 2 3 3 2 2 7" xfId="34455"/>
    <cellStyle name="Nota 2 2 3 3 2 2 8" xfId="34456"/>
    <cellStyle name="Nota 2 2 3 3 2 2 9" xfId="34457"/>
    <cellStyle name="Nota 2 2 3 3 2 3" xfId="34458"/>
    <cellStyle name="Nota 2 2 3 3 2 3 10" xfId="34459"/>
    <cellStyle name="Nota 2 2 3 3 2 3 11" xfId="34460"/>
    <cellStyle name="Nota 2 2 3 3 2 3 12" xfId="34461"/>
    <cellStyle name="Nota 2 2 3 3 2 3 13" xfId="34462"/>
    <cellStyle name="Nota 2 2 3 3 2 3 14" xfId="34463"/>
    <cellStyle name="Nota 2 2 3 3 2 3 2" xfId="34464"/>
    <cellStyle name="Nota 2 2 3 3 2 3 2 10" xfId="34465"/>
    <cellStyle name="Nota 2 2 3 3 2 3 2 11" xfId="34466"/>
    <cellStyle name="Nota 2 2 3 3 2 3 2 12" xfId="34467"/>
    <cellStyle name="Nota 2 2 3 3 2 3 2 13" xfId="34468"/>
    <cellStyle name="Nota 2 2 3 3 2 3 2 2" xfId="34469"/>
    <cellStyle name="Nota 2 2 3 3 2 3 2 2 10" xfId="34470"/>
    <cellStyle name="Nota 2 2 3 3 2 3 2 2 11" xfId="34471"/>
    <cellStyle name="Nota 2 2 3 3 2 3 2 2 12" xfId="34472"/>
    <cellStyle name="Nota 2 2 3 3 2 3 2 2 2" xfId="34473"/>
    <cellStyle name="Nota 2 2 3 3 2 3 2 2 3" xfId="34474"/>
    <cellStyle name="Nota 2 2 3 3 2 3 2 2 4" xfId="34475"/>
    <cellStyle name="Nota 2 2 3 3 2 3 2 2 5" xfId="34476"/>
    <cellStyle name="Nota 2 2 3 3 2 3 2 2 6" xfId="34477"/>
    <cellStyle name="Nota 2 2 3 3 2 3 2 2 7" xfId="34478"/>
    <cellStyle name="Nota 2 2 3 3 2 3 2 2 8" xfId="34479"/>
    <cellStyle name="Nota 2 2 3 3 2 3 2 2 9" xfId="34480"/>
    <cellStyle name="Nota 2 2 3 3 2 3 2 3" xfId="34481"/>
    <cellStyle name="Nota 2 2 3 3 2 3 2 4" xfId="34482"/>
    <cellStyle name="Nota 2 2 3 3 2 3 2 5" xfId="34483"/>
    <cellStyle name="Nota 2 2 3 3 2 3 2 6" xfId="34484"/>
    <cellStyle name="Nota 2 2 3 3 2 3 2 7" xfId="34485"/>
    <cellStyle name="Nota 2 2 3 3 2 3 2 8" xfId="34486"/>
    <cellStyle name="Nota 2 2 3 3 2 3 2 9" xfId="34487"/>
    <cellStyle name="Nota 2 2 3 3 2 3 3" xfId="34488"/>
    <cellStyle name="Nota 2 2 3 3 2 3 3 10" xfId="34489"/>
    <cellStyle name="Nota 2 2 3 3 2 3 3 11" xfId="34490"/>
    <cellStyle name="Nota 2 2 3 3 2 3 3 12" xfId="34491"/>
    <cellStyle name="Nota 2 2 3 3 2 3 3 2" xfId="34492"/>
    <cellStyle name="Nota 2 2 3 3 2 3 3 3" xfId="34493"/>
    <cellStyle name="Nota 2 2 3 3 2 3 3 4" xfId="34494"/>
    <cellStyle name="Nota 2 2 3 3 2 3 3 5" xfId="34495"/>
    <cellStyle name="Nota 2 2 3 3 2 3 3 6" xfId="34496"/>
    <cellStyle name="Nota 2 2 3 3 2 3 3 7" xfId="34497"/>
    <cellStyle name="Nota 2 2 3 3 2 3 3 8" xfId="34498"/>
    <cellStyle name="Nota 2 2 3 3 2 3 3 9" xfId="34499"/>
    <cellStyle name="Nota 2 2 3 3 2 3 4" xfId="34500"/>
    <cellStyle name="Nota 2 2 3 3 2 3 5" xfId="34501"/>
    <cellStyle name="Nota 2 2 3 3 2 3 6" xfId="34502"/>
    <cellStyle name="Nota 2 2 3 3 2 3 7" xfId="34503"/>
    <cellStyle name="Nota 2 2 3 3 2 3 8" xfId="34504"/>
    <cellStyle name="Nota 2 2 3 3 2 3 9" xfId="34505"/>
    <cellStyle name="Nota 2 2 3 3 2 4" xfId="34506"/>
    <cellStyle name="Nota 2 2 3 3 2 4 10" xfId="34507"/>
    <cellStyle name="Nota 2 2 3 3 2 4 11" xfId="34508"/>
    <cellStyle name="Nota 2 2 3 3 2 4 12" xfId="34509"/>
    <cellStyle name="Nota 2 2 3 3 2 4 13" xfId="34510"/>
    <cellStyle name="Nota 2 2 3 3 2 4 2" xfId="34511"/>
    <cellStyle name="Nota 2 2 3 3 2 4 2 10" xfId="34512"/>
    <cellStyle name="Nota 2 2 3 3 2 4 2 11" xfId="34513"/>
    <cellStyle name="Nota 2 2 3 3 2 4 2 12" xfId="34514"/>
    <cellStyle name="Nota 2 2 3 3 2 4 2 2" xfId="34515"/>
    <cellStyle name="Nota 2 2 3 3 2 4 2 3" xfId="34516"/>
    <cellStyle name="Nota 2 2 3 3 2 4 2 4" xfId="34517"/>
    <cellStyle name="Nota 2 2 3 3 2 4 2 5" xfId="34518"/>
    <cellStyle name="Nota 2 2 3 3 2 4 2 6" xfId="34519"/>
    <cellStyle name="Nota 2 2 3 3 2 4 2 7" xfId="34520"/>
    <cellStyle name="Nota 2 2 3 3 2 4 2 8" xfId="34521"/>
    <cellStyle name="Nota 2 2 3 3 2 4 2 9" xfId="34522"/>
    <cellStyle name="Nota 2 2 3 3 2 4 3" xfId="34523"/>
    <cellStyle name="Nota 2 2 3 3 2 4 4" xfId="34524"/>
    <cellStyle name="Nota 2 2 3 3 2 4 5" xfId="34525"/>
    <cellStyle name="Nota 2 2 3 3 2 4 6" xfId="34526"/>
    <cellStyle name="Nota 2 2 3 3 2 4 7" xfId="34527"/>
    <cellStyle name="Nota 2 2 3 3 2 4 8" xfId="34528"/>
    <cellStyle name="Nota 2 2 3 3 2 4 9" xfId="34529"/>
    <cellStyle name="Nota 2 2 3 3 2 5" xfId="34530"/>
    <cellStyle name="Nota 2 2 3 3 2 5 10" xfId="34531"/>
    <cellStyle name="Nota 2 2 3 3 2 5 11" xfId="34532"/>
    <cellStyle name="Nota 2 2 3 3 2 5 12" xfId="34533"/>
    <cellStyle name="Nota 2 2 3 3 2 5 13" xfId="34534"/>
    <cellStyle name="Nota 2 2 3 3 2 5 2" xfId="34535"/>
    <cellStyle name="Nota 2 2 3 3 2 5 2 10" xfId="34536"/>
    <cellStyle name="Nota 2 2 3 3 2 5 2 11" xfId="34537"/>
    <cellStyle name="Nota 2 2 3 3 2 5 2 12" xfId="34538"/>
    <cellStyle name="Nota 2 2 3 3 2 5 2 2" xfId="34539"/>
    <cellStyle name="Nota 2 2 3 3 2 5 2 3" xfId="34540"/>
    <cellStyle name="Nota 2 2 3 3 2 5 2 4" xfId="34541"/>
    <cellStyle name="Nota 2 2 3 3 2 5 2 5" xfId="34542"/>
    <cellStyle name="Nota 2 2 3 3 2 5 2 6" xfId="34543"/>
    <cellStyle name="Nota 2 2 3 3 2 5 2 7" xfId="34544"/>
    <cellStyle name="Nota 2 2 3 3 2 5 2 8" xfId="34545"/>
    <cellStyle name="Nota 2 2 3 3 2 5 2 9" xfId="34546"/>
    <cellStyle name="Nota 2 2 3 3 2 5 3" xfId="34547"/>
    <cellStyle name="Nota 2 2 3 3 2 5 4" xfId="34548"/>
    <cellStyle name="Nota 2 2 3 3 2 5 5" xfId="34549"/>
    <cellStyle name="Nota 2 2 3 3 2 5 6" xfId="34550"/>
    <cellStyle name="Nota 2 2 3 3 2 5 7" xfId="34551"/>
    <cellStyle name="Nota 2 2 3 3 2 5 8" xfId="34552"/>
    <cellStyle name="Nota 2 2 3 3 2 5 9" xfId="34553"/>
    <cellStyle name="Nota 2 2 3 3 2 6" xfId="34554"/>
    <cellStyle name="Nota 2 2 3 3 2 6 10" xfId="34555"/>
    <cellStyle name="Nota 2 2 3 3 2 6 11" xfId="34556"/>
    <cellStyle name="Nota 2 2 3 3 2 6 12" xfId="34557"/>
    <cellStyle name="Nota 2 2 3 3 2 6 2" xfId="34558"/>
    <cellStyle name="Nota 2 2 3 3 2 6 3" xfId="34559"/>
    <cellStyle name="Nota 2 2 3 3 2 6 4" xfId="34560"/>
    <cellStyle name="Nota 2 2 3 3 2 6 5" xfId="34561"/>
    <cellStyle name="Nota 2 2 3 3 2 6 6" xfId="34562"/>
    <cellStyle name="Nota 2 2 3 3 2 6 7" xfId="34563"/>
    <cellStyle name="Nota 2 2 3 3 2 6 8" xfId="34564"/>
    <cellStyle name="Nota 2 2 3 3 2 6 9" xfId="34565"/>
    <cellStyle name="Nota 2 2 3 3 2 7" xfId="34566"/>
    <cellStyle name="Nota 2 2 3 3 2 8" xfId="34567"/>
    <cellStyle name="Nota 2 2 3 3 2 9" xfId="34568"/>
    <cellStyle name="Nota 2 2 3 3 20" xfId="34569"/>
    <cellStyle name="Nota 2 2 3 3 21" xfId="34570"/>
    <cellStyle name="Nota 2 2 3 3 22" xfId="34571"/>
    <cellStyle name="Nota 2 2 3 3 23" xfId="34572"/>
    <cellStyle name="Nota 2 2 3 3 24" xfId="34573"/>
    <cellStyle name="Nota 2 2 3 3 3" xfId="34574"/>
    <cellStyle name="Nota 2 2 3 3 3 10" xfId="34575"/>
    <cellStyle name="Nota 2 2 3 3 3 11" xfId="34576"/>
    <cellStyle name="Nota 2 2 3 3 3 12" xfId="34577"/>
    <cellStyle name="Nota 2 2 3 3 3 13" xfId="34578"/>
    <cellStyle name="Nota 2 2 3 3 3 14" xfId="34579"/>
    <cellStyle name="Nota 2 2 3 3 3 2" xfId="34580"/>
    <cellStyle name="Nota 2 2 3 3 3 2 10" xfId="34581"/>
    <cellStyle name="Nota 2 2 3 3 3 2 11" xfId="34582"/>
    <cellStyle name="Nota 2 2 3 3 3 2 12" xfId="34583"/>
    <cellStyle name="Nota 2 2 3 3 3 2 13" xfId="34584"/>
    <cellStyle name="Nota 2 2 3 3 3 2 2" xfId="34585"/>
    <cellStyle name="Nota 2 2 3 3 3 2 2 10" xfId="34586"/>
    <cellStyle name="Nota 2 2 3 3 3 2 2 11" xfId="34587"/>
    <cellStyle name="Nota 2 2 3 3 3 2 2 12" xfId="34588"/>
    <cellStyle name="Nota 2 2 3 3 3 2 2 2" xfId="34589"/>
    <cellStyle name="Nota 2 2 3 3 3 2 2 3" xfId="34590"/>
    <cellStyle name="Nota 2 2 3 3 3 2 2 4" xfId="34591"/>
    <cellStyle name="Nota 2 2 3 3 3 2 2 5" xfId="34592"/>
    <cellStyle name="Nota 2 2 3 3 3 2 2 6" xfId="34593"/>
    <cellStyle name="Nota 2 2 3 3 3 2 2 7" xfId="34594"/>
    <cellStyle name="Nota 2 2 3 3 3 2 2 8" xfId="34595"/>
    <cellStyle name="Nota 2 2 3 3 3 2 2 9" xfId="34596"/>
    <cellStyle name="Nota 2 2 3 3 3 2 3" xfId="34597"/>
    <cellStyle name="Nota 2 2 3 3 3 2 4" xfId="34598"/>
    <cellStyle name="Nota 2 2 3 3 3 2 5" xfId="34599"/>
    <cellStyle name="Nota 2 2 3 3 3 2 6" xfId="34600"/>
    <cellStyle name="Nota 2 2 3 3 3 2 7" xfId="34601"/>
    <cellStyle name="Nota 2 2 3 3 3 2 8" xfId="34602"/>
    <cellStyle name="Nota 2 2 3 3 3 2 9" xfId="34603"/>
    <cellStyle name="Nota 2 2 3 3 3 3" xfId="34604"/>
    <cellStyle name="Nota 2 2 3 3 3 3 10" xfId="34605"/>
    <cellStyle name="Nota 2 2 3 3 3 3 11" xfId="34606"/>
    <cellStyle name="Nota 2 2 3 3 3 3 12" xfId="34607"/>
    <cellStyle name="Nota 2 2 3 3 3 3 2" xfId="34608"/>
    <cellStyle name="Nota 2 2 3 3 3 3 3" xfId="34609"/>
    <cellStyle name="Nota 2 2 3 3 3 3 4" xfId="34610"/>
    <cellStyle name="Nota 2 2 3 3 3 3 5" xfId="34611"/>
    <cellStyle name="Nota 2 2 3 3 3 3 6" xfId="34612"/>
    <cellStyle name="Nota 2 2 3 3 3 3 7" xfId="34613"/>
    <cellStyle name="Nota 2 2 3 3 3 3 8" xfId="34614"/>
    <cellStyle name="Nota 2 2 3 3 3 3 9" xfId="34615"/>
    <cellStyle name="Nota 2 2 3 3 3 4" xfId="34616"/>
    <cellStyle name="Nota 2 2 3 3 3 5" xfId="34617"/>
    <cellStyle name="Nota 2 2 3 3 3 6" xfId="34618"/>
    <cellStyle name="Nota 2 2 3 3 3 7" xfId="34619"/>
    <cellStyle name="Nota 2 2 3 3 3 8" xfId="34620"/>
    <cellStyle name="Nota 2 2 3 3 3 9" xfId="34621"/>
    <cellStyle name="Nota 2 2 3 3 4" xfId="34622"/>
    <cellStyle name="Nota 2 2 3 3 4 10" xfId="34623"/>
    <cellStyle name="Nota 2 2 3 3 4 11" xfId="34624"/>
    <cellStyle name="Nota 2 2 3 3 4 12" xfId="34625"/>
    <cellStyle name="Nota 2 2 3 3 4 13" xfId="34626"/>
    <cellStyle name="Nota 2 2 3 3 4 14" xfId="34627"/>
    <cellStyle name="Nota 2 2 3 3 4 2" xfId="34628"/>
    <cellStyle name="Nota 2 2 3 3 4 2 10" xfId="34629"/>
    <cellStyle name="Nota 2 2 3 3 4 2 11" xfId="34630"/>
    <cellStyle name="Nota 2 2 3 3 4 2 12" xfId="34631"/>
    <cellStyle name="Nota 2 2 3 3 4 2 13" xfId="34632"/>
    <cellStyle name="Nota 2 2 3 3 4 2 2" xfId="34633"/>
    <cellStyle name="Nota 2 2 3 3 4 2 2 10" xfId="34634"/>
    <cellStyle name="Nota 2 2 3 3 4 2 2 11" xfId="34635"/>
    <cellStyle name="Nota 2 2 3 3 4 2 2 12" xfId="34636"/>
    <cellStyle name="Nota 2 2 3 3 4 2 2 2" xfId="34637"/>
    <cellStyle name="Nota 2 2 3 3 4 2 2 3" xfId="34638"/>
    <cellStyle name="Nota 2 2 3 3 4 2 2 4" xfId="34639"/>
    <cellStyle name="Nota 2 2 3 3 4 2 2 5" xfId="34640"/>
    <cellStyle name="Nota 2 2 3 3 4 2 2 6" xfId="34641"/>
    <cellStyle name="Nota 2 2 3 3 4 2 2 7" xfId="34642"/>
    <cellStyle name="Nota 2 2 3 3 4 2 2 8" xfId="34643"/>
    <cellStyle name="Nota 2 2 3 3 4 2 2 9" xfId="34644"/>
    <cellStyle name="Nota 2 2 3 3 4 2 3" xfId="34645"/>
    <cellStyle name="Nota 2 2 3 3 4 2 4" xfId="34646"/>
    <cellStyle name="Nota 2 2 3 3 4 2 5" xfId="34647"/>
    <cellStyle name="Nota 2 2 3 3 4 2 6" xfId="34648"/>
    <cellStyle name="Nota 2 2 3 3 4 2 7" xfId="34649"/>
    <cellStyle name="Nota 2 2 3 3 4 2 8" xfId="34650"/>
    <cellStyle name="Nota 2 2 3 3 4 2 9" xfId="34651"/>
    <cellStyle name="Nota 2 2 3 3 4 3" xfId="34652"/>
    <cellStyle name="Nota 2 2 3 3 4 3 10" xfId="34653"/>
    <cellStyle name="Nota 2 2 3 3 4 3 11" xfId="34654"/>
    <cellStyle name="Nota 2 2 3 3 4 3 12" xfId="34655"/>
    <cellStyle name="Nota 2 2 3 3 4 3 2" xfId="34656"/>
    <cellStyle name="Nota 2 2 3 3 4 3 3" xfId="34657"/>
    <cellStyle name="Nota 2 2 3 3 4 3 4" xfId="34658"/>
    <cellStyle name="Nota 2 2 3 3 4 3 5" xfId="34659"/>
    <cellStyle name="Nota 2 2 3 3 4 3 6" xfId="34660"/>
    <cellStyle name="Nota 2 2 3 3 4 3 7" xfId="34661"/>
    <cellStyle name="Nota 2 2 3 3 4 3 8" xfId="34662"/>
    <cellStyle name="Nota 2 2 3 3 4 3 9" xfId="34663"/>
    <cellStyle name="Nota 2 2 3 3 4 4" xfId="34664"/>
    <cellStyle name="Nota 2 2 3 3 4 5" xfId="34665"/>
    <cellStyle name="Nota 2 2 3 3 4 6" xfId="34666"/>
    <cellStyle name="Nota 2 2 3 3 4 7" xfId="34667"/>
    <cellStyle name="Nota 2 2 3 3 4 8" xfId="34668"/>
    <cellStyle name="Nota 2 2 3 3 4 9" xfId="34669"/>
    <cellStyle name="Nota 2 2 3 3 5" xfId="34670"/>
    <cellStyle name="Nota 2 2 3 3 5 10" xfId="34671"/>
    <cellStyle name="Nota 2 2 3 3 5 11" xfId="34672"/>
    <cellStyle name="Nota 2 2 3 3 5 12" xfId="34673"/>
    <cellStyle name="Nota 2 2 3 3 5 13" xfId="34674"/>
    <cellStyle name="Nota 2 2 3 3 5 14" xfId="34675"/>
    <cellStyle name="Nota 2 2 3 3 5 2" xfId="34676"/>
    <cellStyle name="Nota 2 2 3 3 5 2 10" xfId="34677"/>
    <cellStyle name="Nota 2 2 3 3 5 2 11" xfId="34678"/>
    <cellStyle name="Nota 2 2 3 3 5 2 12" xfId="34679"/>
    <cellStyle name="Nota 2 2 3 3 5 2 13" xfId="34680"/>
    <cellStyle name="Nota 2 2 3 3 5 2 2" xfId="34681"/>
    <cellStyle name="Nota 2 2 3 3 5 2 2 10" xfId="34682"/>
    <cellStyle name="Nota 2 2 3 3 5 2 2 11" xfId="34683"/>
    <cellStyle name="Nota 2 2 3 3 5 2 2 12" xfId="34684"/>
    <cellStyle name="Nota 2 2 3 3 5 2 2 2" xfId="34685"/>
    <cellStyle name="Nota 2 2 3 3 5 2 2 3" xfId="34686"/>
    <cellStyle name="Nota 2 2 3 3 5 2 2 4" xfId="34687"/>
    <cellStyle name="Nota 2 2 3 3 5 2 2 5" xfId="34688"/>
    <cellStyle name="Nota 2 2 3 3 5 2 2 6" xfId="34689"/>
    <cellStyle name="Nota 2 2 3 3 5 2 2 7" xfId="34690"/>
    <cellStyle name="Nota 2 2 3 3 5 2 2 8" xfId="34691"/>
    <cellStyle name="Nota 2 2 3 3 5 2 2 9" xfId="34692"/>
    <cellStyle name="Nota 2 2 3 3 5 2 3" xfId="34693"/>
    <cellStyle name="Nota 2 2 3 3 5 2 4" xfId="34694"/>
    <cellStyle name="Nota 2 2 3 3 5 2 5" xfId="34695"/>
    <cellStyle name="Nota 2 2 3 3 5 2 6" xfId="34696"/>
    <cellStyle name="Nota 2 2 3 3 5 2 7" xfId="34697"/>
    <cellStyle name="Nota 2 2 3 3 5 2 8" xfId="34698"/>
    <cellStyle name="Nota 2 2 3 3 5 2 9" xfId="34699"/>
    <cellStyle name="Nota 2 2 3 3 5 3" xfId="34700"/>
    <cellStyle name="Nota 2 2 3 3 5 3 10" xfId="34701"/>
    <cellStyle name="Nota 2 2 3 3 5 3 11" xfId="34702"/>
    <cellStyle name="Nota 2 2 3 3 5 3 12" xfId="34703"/>
    <cellStyle name="Nota 2 2 3 3 5 3 2" xfId="34704"/>
    <cellStyle name="Nota 2 2 3 3 5 3 3" xfId="34705"/>
    <cellStyle name="Nota 2 2 3 3 5 3 4" xfId="34706"/>
    <cellStyle name="Nota 2 2 3 3 5 3 5" xfId="34707"/>
    <cellStyle name="Nota 2 2 3 3 5 3 6" xfId="34708"/>
    <cellStyle name="Nota 2 2 3 3 5 3 7" xfId="34709"/>
    <cellStyle name="Nota 2 2 3 3 5 3 8" xfId="34710"/>
    <cellStyle name="Nota 2 2 3 3 5 3 9" xfId="34711"/>
    <cellStyle name="Nota 2 2 3 3 5 4" xfId="34712"/>
    <cellStyle name="Nota 2 2 3 3 5 5" xfId="34713"/>
    <cellStyle name="Nota 2 2 3 3 5 6" xfId="34714"/>
    <cellStyle name="Nota 2 2 3 3 5 7" xfId="34715"/>
    <cellStyle name="Nota 2 2 3 3 5 8" xfId="34716"/>
    <cellStyle name="Nota 2 2 3 3 5 9" xfId="34717"/>
    <cellStyle name="Nota 2 2 3 3 6" xfId="34718"/>
    <cellStyle name="Nota 2 2 3 3 6 10" xfId="34719"/>
    <cellStyle name="Nota 2 2 3 3 6 11" xfId="34720"/>
    <cellStyle name="Nota 2 2 3 3 6 12" xfId="34721"/>
    <cellStyle name="Nota 2 2 3 3 6 13" xfId="34722"/>
    <cellStyle name="Nota 2 2 3 3 6 14" xfId="34723"/>
    <cellStyle name="Nota 2 2 3 3 6 2" xfId="34724"/>
    <cellStyle name="Nota 2 2 3 3 6 2 10" xfId="34725"/>
    <cellStyle name="Nota 2 2 3 3 6 2 11" xfId="34726"/>
    <cellStyle name="Nota 2 2 3 3 6 2 12" xfId="34727"/>
    <cellStyle name="Nota 2 2 3 3 6 2 13" xfId="34728"/>
    <cellStyle name="Nota 2 2 3 3 6 2 2" xfId="34729"/>
    <cellStyle name="Nota 2 2 3 3 6 2 2 10" xfId="34730"/>
    <cellStyle name="Nota 2 2 3 3 6 2 2 11" xfId="34731"/>
    <cellStyle name="Nota 2 2 3 3 6 2 2 12" xfId="34732"/>
    <cellStyle name="Nota 2 2 3 3 6 2 2 2" xfId="34733"/>
    <cellStyle name="Nota 2 2 3 3 6 2 2 3" xfId="34734"/>
    <cellStyle name="Nota 2 2 3 3 6 2 2 4" xfId="34735"/>
    <cellStyle name="Nota 2 2 3 3 6 2 2 5" xfId="34736"/>
    <cellStyle name="Nota 2 2 3 3 6 2 2 6" xfId="34737"/>
    <cellStyle name="Nota 2 2 3 3 6 2 2 7" xfId="34738"/>
    <cellStyle name="Nota 2 2 3 3 6 2 2 8" xfId="34739"/>
    <cellStyle name="Nota 2 2 3 3 6 2 2 9" xfId="34740"/>
    <cellStyle name="Nota 2 2 3 3 6 2 3" xfId="34741"/>
    <cellStyle name="Nota 2 2 3 3 6 2 4" xfId="34742"/>
    <cellStyle name="Nota 2 2 3 3 6 2 5" xfId="34743"/>
    <cellStyle name="Nota 2 2 3 3 6 2 6" xfId="34744"/>
    <cellStyle name="Nota 2 2 3 3 6 2 7" xfId="34745"/>
    <cellStyle name="Nota 2 2 3 3 6 2 8" xfId="34746"/>
    <cellStyle name="Nota 2 2 3 3 6 2 9" xfId="34747"/>
    <cellStyle name="Nota 2 2 3 3 6 3" xfId="34748"/>
    <cellStyle name="Nota 2 2 3 3 6 3 10" xfId="34749"/>
    <cellStyle name="Nota 2 2 3 3 6 3 11" xfId="34750"/>
    <cellStyle name="Nota 2 2 3 3 6 3 12" xfId="34751"/>
    <cellStyle name="Nota 2 2 3 3 6 3 2" xfId="34752"/>
    <cellStyle name="Nota 2 2 3 3 6 3 3" xfId="34753"/>
    <cellStyle name="Nota 2 2 3 3 6 3 4" xfId="34754"/>
    <cellStyle name="Nota 2 2 3 3 6 3 5" xfId="34755"/>
    <cellStyle name="Nota 2 2 3 3 6 3 6" xfId="34756"/>
    <cellStyle name="Nota 2 2 3 3 6 3 7" xfId="34757"/>
    <cellStyle name="Nota 2 2 3 3 6 3 8" xfId="34758"/>
    <cellStyle name="Nota 2 2 3 3 6 3 9" xfId="34759"/>
    <cellStyle name="Nota 2 2 3 3 6 4" xfId="34760"/>
    <cellStyle name="Nota 2 2 3 3 6 5" xfId="34761"/>
    <cellStyle name="Nota 2 2 3 3 6 6" xfId="34762"/>
    <cellStyle name="Nota 2 2 3 3 6 7" xfId="34763"/>
    <cellStyle name="Nota 2 2 3 3 6 8" xfId="34764"/>
    <cellStyle name="Nota 2 2 3 3 6 9" xfId="34765"/>
    <cellStyle name="Nota 2 2 3 3 7" xfId="34766"/>
    <cellStyle name="Nota 2 2 3 3 7 10" xfId="34767"/>
    <cellStyle name="Nota 2 2 3 3 7 11" xfId="34768"/>
    <cellStyle name="Nota 2 2 3 3 7 12" xfId="34769"/>
    <cellStyle name="Nota 2 2 3 3 7 13" xfId="34770"/>
    <cellStyle name="Nota 2 2 3 3 7 14" xfId="34771"/>
    <cellStyle name="Nota 2 2 3 3 7 2" xfId="34772"/>
    <cellStyle name="Nota 2 2 3 3 7 2 10" xfId="34773"/>
    <cellStyle name="Nota 2 2 3 3 7 2 11" xfId="34774"/>
    <cellStyle name="Nota 2 2 3 3 7 2 12" xfId="34775"/>
    <cellStyle name="Nota 2 2 3 3 7 2 13" xfId="34776"/>
    <cellStyle name="Nota 2 2 3 3 7 2 2" xfId="34777"/>
    <cellStyle name="Nota 2 2 3 3 7 2 2 10" xfId="34778"/>
    <cellStyle name="Nota 2 2 3 3 7 2 2 11" xfId="34779"/>
    <cellStyle name="Nota 2 2 3 3 7 2 2 12" xfId="34780"/>
    <cellStyle name="Nota 2 2 3 3 7 2 2 2" xfId="34781"/>
    <cellStyle name="Nota 2 2 3 3 7 2 2 3" xfId="34782"/>
    <cellStyle name="Nota 2 2 3 3 7 2 2 4" xfId="34783"/>
    <cellStyle name="Nota 2 2 3 3 7 2 2 5" xfId="34784"/>
    <cellStyle name="Nota 2 2 3 3 7 2 2 6" xfId="34785"/>
    <cellStyle name="Nota 2 2 3 3 7 2 2 7" xfId="34786"/>
    <cellStyle name="Nota 2 2 3 3 7 2 2 8" xfId="34787"/>
    <cellStyle name="Nota 2 2 3 3 7 2 2 9" xfId="34788"/>
    <cellStyle name="Nota 2 2 3 3 7 2 3" xfId="34789"/>
    <cellStyle name="Nota 2 2 3 3 7 2 4" xfId="34790"/>
    <cellStyle name="Nota 2 2 3 3 7 2 5" xfId="34791"/>
    <cellStyle name="Nota 2 2 3 3 7 2 6" xfId="34792"/>
    <cellStyle name="Nota 2 2 3 3 7 2 7" xfId="34793"/>
    <cellStyle name="Nota 2 2 3 3 7 2 8" xfId="34794"/>
    <cellStyle name="Nota 2 2 3 3 7 2 9" xfId="34795"/>
    <cellStyle name="Nota 2 2 3 3 7 3" xfId="34796"/>
    <cellStyle name="Nota 2 2 3 3 7 3 10" xfId="34797"/>
    <cellStyle name="Nota 2 2 3 3 7 3 11" xfId="34798"/>
    <cellStyle name="Nota 2 2 3 3 7 3 12" xfId="34799"/>
    <cellStyle name="Nota 2 2 3 3 7 3 2" xfId="34800"/>
    <cellStyle name="Nota 2 2 3 3 7 3 3" xfId="34801"/>
    <cellStyle name="Nota 2 2 3 3 7 3 4" xfId="34802"/>
    <cellStyle name="Nota 2 2 3 3 7 3 5" xfId="34803"/>
    <cellStyle name="Nota 2 2 3 3 7 3 6" xfId="34804"/>
    <cellStyle name="Nota 2 2 3 3 7 3 7" xfId="34805"/>
    <cellStyle name="Nota 2 2 3 3 7 3 8" xfId="34806"/>
    <cellStyle name="Nota 2 2 3 3 7 3 9" xfId="34807"/>
    <cellStyle name="Nota 2 2 3 3 7 4" xfId="34808"/>
    <cellStyle name="Nota 2 2 3 3 7 5" xfId="34809"/>
    <cellStyle name="Nota 2 2 3 3 7 6" xfId="34810"/>
    <cellStyle name="Nota 2 2 3 3 7 7" xfId="34811"/>
    <cellStyle name="Nota 2 2 3 3 7 8" xfId="34812"/>
    <cellStyle name="Nota 2 2 3 3 7 9" xfId="34813"/>
    <cellStyle name="Nota 2 2 3 3 8" xfId="34814"/>
    <cellStyle name="Nota 2 2 3 3 8 10" xfId="34815"/>
    <cellStyle name="Nota 2 2 3 3 8 11" xfId="34816"/>
    <cellStyle name="Nota 2 2 3 3 8 12" xfId="34817"/>
    <cellStyle name="Nota 2 2 3 3 8 13" xfId="34818"/>
    <cellStyle name="Nota 2 2 3 3 8 14" xfId="34819"/>
    <cellStyle name="Nota 2 2 3 3 8 2" xfId="34820"/>
    <cellStyle name="Nota 2 2 3 3 8 2 10" xfId="34821"/>
    <cellStyle name="Nota 2 2 3 3 8 2 11" xfId="34822"/>
    <cellStyle name="Nota 2 2 3 3 8 2 12" xfId="34823"/>
    <cellStyle name="Nota 2 2 3 3 8 2 13" xfId="34824"/>
    <cellStyle name="Nota 2 2 3 3 8 2 2" xfId="34825"/>
    <cellStyle name="Nota 2 2 3 3 8 2 2 10" xfId="34826"/>
    <cellStyle name="Nota 2 2 3 3 8 2 2 11" xfId="34827"/>
    <cellStyle name="Nota 2 2 3 3 8 2 2 12" xfId="34828"/>
    <cellStyle name="Nota 2 2 3 3 8 2 2 2" xfId="34829"/>
    <cellStyle name="Nota 2 2 3 3 8 2 2 3" xfId="34830"/>
    <cellStyle name="Nota 2 2 3 3 8 2 2 4" xfId="34831"/>
    <cellStyle name="Nota 2 2 3 3 8 2 2 5" xfId="34832"/>
    <cellStyle name="Nota 2 2 3 3 8 2 2 6" xfId="34833"/>
    <cellStyle name="Nota 2 2 3 3 8 2 2 7" xfId="34834"/>
    <cellStyle name="Nota 2 2 3 3 8 2 2 8" xfId="34835"/>
    <cellStyle name="Nota 2 2 3 3 8 2 2 9" xfId="34836"/>
    <cellStyle name="Nota 2 2 3 3 8 2 3" xfId="34837"/>
    <cellStyle name="Nota 2 2 3 3 8 2 4" xfId="34838"/>
    <cellStyle name="Nota 2 2 3 3 8 2 5" xfId="34839"/>
    <cellStyle name="Nota 2 2 3 3 8 2 6" xfId="34840"/>
    <cellStyle name="Nota 2 2 3 3 8 2 7" xfId="34841"/>
    <cellStyle name="Nota 2 2 3 3 8 2 8" xfId="34842"/>
    <cellStyle name="Nota 2 2 3 3 8 2 9" xfId="34843"/>
    <cellStyle name="Nota 2 2 3 3 8 3" xfId="34844"/>
    <cellStyle name="Nota 2 2 3 3 8 3 10" xfId="34845"/>
    <cellStyle name="Nota 2 2 3 3 8 3 11" xfId="34846"/>
    <cellStyle name="Nota 2 2 3 3 8 3 12" xfId="34847"/>
    <cellStyle name="Nota 2 2 3 3 8 3 2" xfId="34848"/>
    <cellStyle name="Nota 2 2 3 3 8 3 3" xfId="34849"/>
    <cellStyle name="Nota 2 2 3 3 8 3 4" xfId="34850"/>
    <cellStyle name="Nota 2 2 3 3 8 3 5" xfId="34851"/>
    <cellStyle name="Nota 2 2 3 3 8 3 6" xfId="34852"/>
    <cellStyle name="Nota 2 2 3 3 8 3 7" xfId="34853"/>
    <cellStyle name="Nota 2 2 3 3 8 3 8" xfId="34854"/>
    <cellStyle name="Nota 2 2 3 3 8 3 9" xfId="34855"/>
    <cellStyle name="Nota 2 2 3 3 8 4" xfId="34856"/>
    <cellStyle name="Nota 2 2 3 3 8 5" xfId="34857"/>
    <cellStyle name="Nota 2 2 3 3 8 6" xfId="34858"/>
    <cellStyle name="Nota 2 2 3 3 8 7" xfId="34859"/>
    <cellStyle name="Nota 2 2 3 3 8 8" xfId="34860"/>
    <cellStyle name="Nota 2 2 3 3 8 9" xfId="34861"/>
    <cellStyle name="Nota 2 2 3 3 9" xfId="34862"/>
    <cellStyle name="Nota 2 2 3 3 9 10" xfId="34863"/>
    <cellStyle name="Nota 2 2 3 3 9 11" xfId="34864"/>
    <cellStyle name="Nota 2 2 3 3 9 12" xfId="34865"/>
    <cellStyle name="Nota 2 2 3 3 9 13" xfId="34866"/>
    <cellStyle name="Nota 2 2 3 3 9 14" xfId="34867"/>
    <cellStyle name="Nota 2 2 3 3 9 2" xfId="34868"/>
    <cellStyle name="Nota 2 2 3 3 9 2 10" xfId="34869"/>
    <cellStyle name="Nota 2 2 3 3 9 2 11" xfId="34870"/>
    <cellStyle name="Nota 2 2 3 3 9 2 12" xfId="34871"/>
    <cellStyle name="Nota 2 2 3 3 9 2 13" xfId="34872"/>
    <cellStyle name="Nota 2 2 3 3 9 2 2" xfId="34873"/>
    <cellStyle name="Nota 2 2 3 3 9 2 2 10" xfId="34874"/>
    <cellStyle name="Nota 2 2 3 3 9 2 2 11" xfId="34875"/>
    <cellStyle name="Nota 2 2 3 3 9 2 2 12" xfId="34876"/>
    <cellStyle name="Nota 2 2 3 3 9 2 2 2" xfId="34877"/>
    <cellStyle name="Nota 2 2 3 3 9 2 2 3" xfId="34878"/>
    <cellStyle name="Nota 2 2 3 3 9 2 2 4" xfId="34879"/>
    <cellStyle name="Nota 2 2 3 3 9 2 2 5" xfId="34880"/>
    <cellStyle name="Nota 2 2 3 3 9 2 2 6" xfId="34881"/>
    <cellStyle name="Nota 2 2 3 3 9 2 2 7" xfId="34882"/>
    <cellStyle name="Nota 2 2 3 3 9 2 2 8" xfId="34883"/>
    <cellStyle name="Nota 2 2 3 3 9 2 2 9" xfId="34884"/>
    <cellStyle name="Nota 2 2 3 3 9 2 3" xfId="34885"/>
    <cellStyle name="Nota 2 2 3 3 9 2 4" xfId="34886"/>
    <cellStyle name="Nota 2 2 3 3 9 2 5" xfId="34887"/>
    <cellStyle name="Nota 2 2 3 3 9 2 6" xfId="34888"/>
    <cellStyle name="Nota 2 2 3 3 9 2 7" xfId="34889"/>
    <cellStyle name="Nota 2 2 3 3 9 2 8" xfId="34890"/>
    <cellStyle name="Nota 2 2 3 3 9 2 9" xfId="34891"/>
    <cellStyle name="Nota 2 2 3 3 9 3" xfId="34892"/>
    <cellStyle name="Nota 2 2 3 3 9 3 10" xfId="34893"/>
    <cellStyle name="Nota 2 2 3 3 9 3 11" xfId="34894"/>
    <cellStyle name="Nota 2 2 3 3 9 3 12" xfId="34895"/>
    <cellStyle name="Nota 2 2 3 3 9 3 2" xfId="34896"/>
    <cellStyle name="Nota 2 2 3 3 9 3 3" xfId="34897"/>
    <cellStyle name="Nota 2 2 3 3 9 3 4" xfId="34898"/>
    <cellStyle name="Nota 2 2 3 3 9 3 5" xfId="34899"/>
    <cellStyle name="Nota 2 2 3 3 9 3 6" xfId="34900"/>
    <cellStyle name="Nota 2 2 3 3 9 3 7" xfId="34901"/>
    <cellStyle name="Nota 2 2 3 3 9 3 8" xfId="34902"/>
    <cellStyle name="Nota 2 2 3 3 9 3 9" xfId="34903"/>
    <cellStyle name="Nota 2 2 3 3 9 4" xfId="34904"/>
    <cellStyle name="Nota 2 2 3 3 9 5" xfId="34905"/>
    <cellStyle name="Nota 2 2 3 3 9 6" xfId="34906"/>
    <cellStyle name="Nota 2 2 3 3 9 7" xfId="34907"/>
    <cellStyle name="Nota 2 2 3 3 9 8" xfId="34908"/>
    <cellStyle name="Nota 2 2 3 3 9 9" xfId="34909"/>
    <cellStyle name="Nota 2 2 3 4" xfId="34910"/>
    <cellStyle name="Nota 2 2 3 4 10" xfId="34911"/>
    <cellStyle name="Nota 2 2 3 4 10 10" xfId="34912"/>
    <cellStyle name="Nota 2 2 3 4 10 11" xfId="34913"/>
    <cellStyle name="Nota 2 2 3 4 10 12" xfId="34914"/>
    <cellStyle name="Nota 2 2 3 4 10 13" xfId="34915"/>
    <cellStyle name="Nota 2 2 3 4 10 2" xfId="34916"/>
    <cellStyle name="Nota 2 2 3 4 10 2 10" xfId="34917"/>
    <cellStyle name="Nota 2 2 3 4 10 2 11" xfId="34918"/>
    <cellStyle name="Nota 2 2 3 4 10 2 12" xfId="34919"/>
    <cellStyle name="Nota 2 2 3 4 10 2 2" xfId="34920"/>
    <cellStyle name="Nota 2 2 3 4 10 2 3" xfId="34921"/>
    <cellStyle name="Nota 2 2 3 4 10 2 4" xfId="34922"/>
    <cellStyle name="Nota 2 2 3 4 10 2 5" xfId="34923"/>
    <cellStyle name="Nota 2 2 3 4 10 2 6" xfId="34924"/>
    <cellStyle name="Nota 2 2 3 4 10 2 7" xfId="34925"/>
    <cellStyle name="Nota 2 2 3 4 10 2 8" xfId="34926"/>
    <cellStyle name="Nota 2 2 3 4 10 2 9" xfId="34927"/>
    <cellStyle name="Nota 2 2 3 4 10 3" xfId="34928"/>
    <cellStyle name="Nota 2 2 3 4 10 4" xfId="34929"/>
    <cellStyle name="Nota 2 2 3 4 10 5" xfId="34930"/>
    <cellStyle name="Nota 2 2 3 4 10 6" xfId="34931"/>
    <cellStyle name="Nota 2 2 3 4 10 7" xfId="34932"/>
    <cellStyle name="Nota 2 2 3 4 10 8" xfId="34933"/>
    <cellStyle name="Nota 2 2 3 4 10 9" xfId="34934"/>
    <cellStyle name="Nota 2 2 3 4 11" xfId="34935"/>
    <cellStyle name="Nota 2 2 3 4 11 10" xfId="34936"/>
    <cellStyle name="Nota 2 2 3 4 11 11" xfId="34937"/>
    <cellStyle name="Nota 2 2 3 4 11 12" xfId="34938"/>
    <cellStyle name="Nota 2 2 3 4 11 2" xfId="34939"/>
    <cellStyle name="Nota 2 2 3 4 11 3" xfId="34940"/>
    <cellStyle name="Nota 2 2 3 4 11 4" xfId="34941"/>
    <cellStyle name="Nota 2 2 3 4 11 5" xfId="34942"/>
    <cellStyle name="Nota 2 2 3 4 11 6" xfId="34943"/>
    <cellStyle name="Nota 2 2 3 4 11 7" xfId="34944"/>
    <cellStyle name="Nota 2 2 3 4 11 8" xfId="34945"/>
    <cellStyle name="Nota 2 2 3 4 11 9" xfId="34946"/>
    <cellStyle name="Nota 2 2 3 4 12" xfId="34947"/>
    <cellStyle name="Nota 2 2 3 4 13" xfId="34948"/>
    <cellStyle name="Nota 2 2 3 4 14" xfId="34949"/>
    <cellStyle name="Nota 2 2 3 4 15" xfId="34950"/>
    <cellStyle name="Nota 2 2 3 4 16" xfId="34951"/>
    <cellStyle name="Nota 2 2 3 4 17" xfId="34952"/>
    <cellStyle name="Nota 2 2 3 4 18" xfId="34953"/>
    <cellStyle name="Nota 2 2 3 4 19" xfId="34954"/>
    <cellStyle name="Nota 2 2 3 4 2" xfId="34955"/>
    <cellStyle name="Nota 2 2 3 4 2 10" xfId="34956"/>
    <cellStyle name="Nota 2 2 3 4 2 11" xfId="34957"/>
    <cellStyle name="Nota 2 2 3 4 2 12" xfId="34958"/>
    <cellStyle name="Nota 2 2 3 4 2 13" xfId="34959"/>
    <cellStyle name="Nota 2 2 3 4 2 14" xfId="34960"/>
    <cellStyle name="Nota 2 2 3 4 2 15" xfId="34961"/>
    <cellStyle name="Nota 2 2 3 4 2 16" xfId="34962"/>
    <cellStyle name="Nota 2 2 3 4 2 17" xfId="34963"/>
    <cellStyle name="Nota 2 2 3 4 2 2" xfId="34964"/>
    <cellStyle name="Nota 2 2 3 4 2 2 10" xfId="34965"/>
    <cellStyle name="Nota 2 2 3 4 2 2 11" xfId="34966"/>
    <cellStyle name="Nota 2 2 3 4 2 2 12" xfId="34967"/>
    <cellStyle name="Nota 2 2 3 4 2 2 13" xfId="34968"/>
    <cellStyle name="Nota 2 2 3 4 2 2 14" xfId="34969"/>
    <cellStyle name="Nota 2 2 3 4 2 2 2" xfId="34970"/>
    <cellStyle name="Nota 2 2 3 4 2 2 2 10" xfId="34971"/>
    <cellStyle name="Nota 2 2 3 4 2 2 2 11" xfId="34972"/>
    <cellStyle name="Nota 2 2 3 4 2 2 2 12" xfId="34973"/>
    <cellStyle name="Nota 2 2 3 4 2 2 2 13" xfId="34974"/>
    <cellStyle name="Nota 2 2 3 4 2 2 2 2" xfId="34975"/>
    <cellStyle name="Nota 2 2 3 4 2 2 2 2 10" xfId="34976"/>
    <cellStyle name="Nota 2 2 3 4 2 2 2 2 11" xfId="34977"/>
    <cellStyle name="Nota 2 2 3 4 2 2 2 2 12" xfId="34978"/>
    <cellStyle name="Nota 2 2 3 4 2 2 2 2 2" xfId="34979"/>
    <cellStyle name="Nota 2 2 3 4 2 2 2 2 3" xfId="34980"/>
    <cellStyle name="Nota 2 2 3 4 2 2 2 2 4" xfId="34981"/>
    <cellStyle name="Nota 2 2 3 4 2 2 2 2 5" xfId="34982"/>
    <cellStyle name="Nota 2 2 3 4 2 2 2 2 6" xfId="34983"/>
    <cellStyle name="Nota 2 2 3 4 2 2 2 2 7" xfId="34984"/>
    <cellStyle name="Nota 2 2 3 4 2 2 2 2 8" xfId="34985"/>
    <cellStyle name="Nota 2 2 3 4 2 2 2 2 9" xfId="34986"/>
    <cellStyle name="Nota 2 2 3 4 2 2 2 3" xfId="34987"/>
    <cellStyle name="Nota 2 2 3 4 2 2 2 4" xfId="34988"/>
    <cellStyle name="Nota 2 2 3 4 2 2 2 5" xfId="34989"/>
    <cellStyle name="Nota 2 2 3 4 2 2 2 6" xfId="34990"/>
    <cellStyle name="Nota 2 2 3 4 2 2 2 7" xfId="34991"/>
    <cellStyle name="Nota 2 2 3 4 2 2 2 8" xfId="34992"/>
    <cellStyle name="Nota 2 2 3 4 2 2 2 9" xfId="34993"/>
    <cellStyle name="Nota 2 2 3 4 2 2 3" xfId="34994"/>
    <cellStyle name="Nota 2 2 3 4 2 2 3 10" xfId="34995"/>
    <cellStyle name="Nota 2 2 3 4 2 2 3 11" xfId="34996"/>
    <cellStyle name="Nota 2 2 3 4 2 2 3 12" xfId="34997"/>
    <cellStyle name="Nota 2 2 3 4 2 2 3 2" xfId="34998"/>
    <cellStyle name="Nota 2 2 3 4 2 2 3 3" xfId="34999"/>
    <cellStyle name="Nota 2 2 3 4 2 2 3 4" xfId="35000"/>
    <cellStyle name="Nota 2 2 3 4 2 2 3 5" xfId="35001"/>
    <cellStyle name="Nota 2 2 3 4 2 2 3 6" xfId="35002"/>
    <cellStyle name="Nota 2 2 3 4 2 2 3 7" xfId="35003"/>
    <cellStyle name="Nota 2 2 3 4 2 2 3 8" xfId="35004"/>
    <cellStyle name="Nota 2 2 3 4 2 2 3 9" xfId="35005"/>
    <cellStyle name="Nota 2 2 3 4 2 2 4" xfId="35006"/>
    <cellStyle name="Nota 2 2 3 4 2 2 5" xfId="35007"/>
    <cellStyle name="Nota 2 2 3 4 2 2 6" xfId="35008"/>
    <cellStyle name="Nota 2 2 3 4 2 2 7" xfId="35009"/>
    <cellStyle name="Nota 2 2 3 4 2 2 8" xfId="35010"/>
    <cellStyle name="Nota 2 2 3 4 2 2 9" xfId="35011"/>
    <cellStyle name="Nota 2 2 3 4 2 3" xfId="35012"/>
    <cellStyle name="Nota 2 2 3 4 2 3 10" xfId="35013"/>
    <cellStyle name="Nota 2 2 3 4 2 3 11" xfId="35014"/>
    <cellStyle name="Nota 2 2 3 4 2 3 12" xfId="35015"/>
    <cellStyle name="Nota 2 2 3 4 2 3 13" xfId="35016"/>
    <cellStyle name="Nota 2 2 3 4 2 3 14" xfId="35017"/>
    <cellStyle name="Nota 2 2 3 4 2 3 2" xfId="35018"/>
    <cellStyle name="Nota 2 2 3 4 2 3 2 10" xfId="35019"/>
    <cellStyle name="Nota 2 2 3 4 2 3 2 11" xfId="35020"/>
    <cellStyle name="Nota 2 2 3 4 2 3 2 12" xfId="35021"/>
    <cellStyle name="Nota 2 2 3 4 2 3 2 13" xfId="35022"/>
    <cellStyle name="Nota 2 2 3 4 2 3 2 2" xfId="35023"/>
    <cellStyle name="Nota 2 2 3 4 2 3 2 2 10" xfId="35024"/>
    <cellStyle name="Nota 2 2 3 4 2 3 2 2 11" xfId="35025"/>
    <cellStyle name="Nota 2 2 3 4 2 3 2 2 12" xfId="35026"/>
    <cellStyle name="Nota 2 2 3 4 2 3 2 2 2" xfId="35027"/>
    <cellStyle name="Nota 2 2 3 4 2 3 2 2 3" xfId="35028"/>
    <cellStyle name="Nota 2 2 3 4 2 3 2 2 4" xfId="35029"/>
    <cellStyle name="Nota 2 2 3 4 2 3 2 2 5" xfId="35030"/>
    <cellStyle name="Nota 2 2 3 4 2 3 2 2 6" xfId="35031"/>
    <cellStyle name="Nota 2 2 3 4 2 3 2 2 7" xfId="35032"/>
    <cellStyle name="Nota 2 2 3 4 2 3 2 2 8" xfId="35033"/>
    <cellStyle name="Nota 2 2 3 4 2 3 2 2 9" xfId="35034"/>
    <cellStyle name="Nota 2 2 3 4 2 3 2 3" xfId="35035"/>
    <cellStyle name="Nota 2 2 3 4 2 3 2 4" xfId="35036"/>
    <cellStyle name="Nota 2 2 3 4 2 3 2 5" xfId="35037"/>
    <cellStyle name="Nota 2 2 3 4 2 3 2 6" xfId="35038"/>
    <cellStyle name="Nota 2 2 3 4 2 3 2 7" xfId="35039"/>
    <cellStyle name="Nota 2 2 3 4 2 3 2 8" xfId="35040"/>
    <cellStyle name="Nota 2 2 3 4 2 3 2 9" xfId="35041"/>
    <cellStyle name="Nota 2 2 3 4 2 3 3" xfId="35042"/>
    <cellStyle name="Nota 2 2 3 4 2 3 3 10" xfId="35043"/>
    <cellStyle name="Nota 2 2 3 4 2 3 3 11" xfId="35044"/>
    <cellStyle name="Nota 2 2 3 4 2 3 3 12" xfId="35045"/>
    <cellStyle name="Nota 2 2 3 4 2 3 3 2" xfId="35046"/>
    <cellStyle name="Nota 2 2 3 4 2 3 3 3" xfId="35047"/>
    <cellStyle name="Nota 2 2 3 4 2 3 3 4" xfId="35048"/>
    <cellStyle name="Nota 2 2 3 4 2 3 3 5" xfId="35049"/>
    <cellStyle name="Nota 2 2 3 4 2 3 3 6" xfId="35050"/>
    <cellStyle name="Nota 2 2 3 4 2 3 3 7" xfId="35051"/>
    <cellStyle name="Nota 2 2 3 4 2 3 3 8" xfId="35052"/>
    <cellStyle name="Nota 2 2 3 4 2 3 3 9" xfId="35053"/>
    <cellStyle name="Nota 2 2 3 4 2 3 4" xfId="35054"/>
    <cellStyle name="Nota 2 2 3 4 2 3 5" xfId="35055"/>
    <cellStyle name="Nota 2 2 3 4 2 3 6" xfId="35056"/>
    <cellStyle name="Nota 2 2 3 4 2 3 7" xfId="35057"/>
    <cellStyle name="Nota 2 2 3 4 2 3 8" xfId="35058"/>
    <cellStyle name="Nota 2 2 3 4 2 3 9" xfId="35059"/>
    <cellStyle name="Nota 2 2 3 4 2 4" xfId="35060"/>
    <cellStyle name="Nota 2 2 3 4 2 4 10" xfId="35061"/>
    <cellStyle name="Nota 2 2 3 4 2 4 11" xfId="35062"/>
    <cellStyle name="Nota 2 2 3 4 2 4 12" xfId="35063"/>
    <cellStyle name="Nota 2 2 3 4 2 4 13" xfId="35064"/>
    <cellStyle name="Nota 2 2 3 4 2 4 2" xfId="35065"/>
    <cellStyle name="Nota 2 2 3 4 2 4 2 10" xfId="35066"/>
    <cellStyle name="Nota 2 2 3 4 2 4 2 11" xfId="35067"/>
    <cellStyle name="Nota 2 2 3 4 2 4 2 12" xfId="35068"/>
    <cellStyle name="Nota 2 2 3 4 2 4 2 2" xfId="35069"/>
    <cellStyle name="Nota 2 2 3 4 2 4 2 3" xfId="35070"/>
    <cellStyle name="Nota 2 2 3 4 2 4 2 4" xfId="35071"/>
    <cellStyle name="Nota 2 2 3 4 2 4 2 5" xfId="35072"/>
    <cellStyle name="Nota 2 2 3 4 2 4 2 6" xfId="35073"/>
    <cellStyle name="Nota 2 2 3 4 2 4 2 7" xfId="35074"/>
    <cellStyle name="Nota 2 2 3 4 2 4 2 8" xfId="35075"/>
    <cellStyle name="Nota 2 2 3 4 2 4 2 9" xfId="35076"/>
    <cellStyle name="Nota 2 2 3 4 2 4 3" xfId="35077"/>
    <cellStyle name="Nota 2 2 3 4 2 4 4" xfId="35078"/>
    <cellStyle name="Nota 2 2 3 4 2 4 5" xfId="35079"/>
    <cellStyle name="Nota 2 2 3 4 2 4 6" xfId="35080"/>
    <cellStyle name="Nota 2 2 3 4 2 4 7" xfId="35081"/>
    <cellStyle name="Nota 2 2 3 4 2 4 8" xfId="35082"/>
    <cellStyle name="Nota 2 2 3 4 2 4 9" xfId="35083"/>
    <cellStyle name="Nota 2 2 3 4 2 5" xfId="35084"/>
    <cellStyle name="Nota 2 2 3 4 2 5 10" xfId="35085"/>
    <cellStyle name="Nota 2 2 3 4 2 5 11" xfId="35086"/>
    <cellStyle name="Nota 2 2 3 4 2 5 12" xfId="35087"/>
    <cellStyle name="Nota 2 2 3 4 2 5 13" xfId="35088"/>
    <cellStyle name="Nota 2 2 3 4 2 5 2" xfId="35089"/>
    <cellStyle name="Nota 2 2 3 4 2 5 2 10" xfId="35090"/>
    <cellStyle name="Nota 2 2 3 4 2 5 2 11" xfId="35091"/>
    <cellStyle name="Nota 2 2 3 4 2 5 2 12" xfId="35092"/>
    <cellStyle name="Nota 2 2 3 4 2 5 2 2" xfId="35093"/>
    <cellStyle name="Nota 2 2 3 4 2 5 2 3" xfId="35094"/>
    <cellStyle name="Nota 2 2 3 4 2 5 2 4" xfId="35095"/>
    <cellStyle name="Nota 2 2 3 4 2 5 2 5" xfId="35096"/>
    <cellStyle name="Nota 2 2 3 4 2 5 2 6" xfId="35097"/>
    <cellStyle name="Nota 2 2 3 4 2 5 2 7" xfId="35098"/>
    <cellStyle name="Nota 2 2 3 4 2 5 2 8" xfId="35099"/>
    <cellStyle name="Nota 2 2 3 4 2 5 2 9" xfId="35100"/>
    <cellStyle name="Nota 2 2 3 4 2 5 3" xfId="35101"/>
    <cellStyle name="Nota 2 2 3 4 2 5 4" xfId="35102"/>
    <cellStyle name="Nota 2 2 3 4 2 5 5" xfId="35103"/>
    <cellStyle name="Nota 2 2 3 4 2 5 6" xfId="35104"/>
    <cellStyle name="Nota 2 2 3 4 2 5 7" xfId="35105"/>
    <cellStyle name="Nota 2 2 3 4 2 5 8" xfId="35106"/>
    <cellStyle name="Nota 2 2 3 4 2 5 9" xfId="35107"/>
    <cellStyle name="Nota 2 2 3 4 2 6" xfId="35108"/>
    <cellStyle name="Nota 2 2 3 4 2 6 10" xfId="35109"/>
    <cellStyle name="Nota 2 2 3 4 2 6 11" xfId="35110"/>
    <cellStyle name="Nota 2 2 3 4 2 6 12" xfId="35111"/>
    <cellStyle name="Nota 2 2 3 4 2 6 2" xfId="35112"/>
    <cellStyle name="Nota 2 2 3 4 2 6 3" xfId="35113"/>
    <cellStyle name="Nota 2 2 3 4 2 6 4" xfId="35114"/>
    <cellStyle name="Nota 2 2 3 4 2 6 5" xfId="35115"/>
    <cellStyle name="Nota 2 2 3 4 2 6 6" xfId="35116"/>
    <cellStyle name="Nota 2 2 3 4 2 6 7" xfId="35117"/>
    <cellStyle name="Nota 2 2 3 4 2 6 8" xfId="35118"/>
    <cellStyle name="Nota 2 2 3 4 2 6 9" xfId="35119"/>
    <cellStyle name="Nota 2 2 3 4 2 7" xfId="35120"/>
    <cellStyle name="Nota 2 2 3 4 2 8" xfId="35121"/>
    <cellStyle name="Nota 2 2 3 4 2 9" xfId="35122"/>
    <cellStyle name="Nota 2 2 3 4 20" xfId="35123"/>
    <cellStyle name="Nota 2 2 3 4 21" xfId="35124"/>
    <cellStyle name="Nota 2 2 3 4 22" xfId="35125"/>
    <cellStyle name="Nota 2 2 3 4 23" xfId="35126"/>
    <cellStyle name="Nota 2 2 3 4 3" xfId="35127"/>
    <cellStyle name="Nota 2 2 3 4 3 10" xfId="35128"/>
    <cellStyle name="Nota 2 2 3 4 3 11" xfId="35129"/>
    <cellStyle name="Nota 2 2 3 4 3 12" xfId="35130"/>
    <cellStyle name="Nota 2 2 3 4 3 13" xfId="35131"/>
    <cellStyle name="Nota 2 2 3 4 3 14" xfId="35132"/>
    <cellStyle name="Nota 2 2 3 4 3 2" xfId="35133"/>
    <cellStyle name="Nota 2 2 3 4 3 2 10" xfId="35134"/>
    <cellStyle name="Nota 2 2 3 4 3 2 11" xfId="35135"/>
    <cellStyle name="Nota 2 2 3 4 3 2 12" xfId="35136"/>
    <cellStyle name="Nota 2 2 3 4 3 2 13" xfId="35137"/>
    <cellStyle name="Nota 2 2 3 4 3 2 2" xfId="35138"/>
    <cellStyle name="Nota 2 2 3 4 3 2 2 10" xfId="35139"/>
    <cellStyle name="Nota 2 2 3 4 3 2 2 11" xfId="35140"/>
    <cellStyle name="Nota 2 2 3 4 3 2 2 12" xfId="35141"/>
    <cellStyle name="Nota 2 2 3 4 3 2 2 2" xfId="35142"/>
    <cellStyle name="Nota 2 2 3 4 3 2 2 3" xfId="35143"/>
    <cellStyle name="Nota 2 2 3 4 3 2 2 4" xfId="35144"/>
    <cellStyle name="Nota 2 2 3 4 3 2 2 5" xfId="35145"/>
    <cellStyle name="Nota 2 2 3 4 3 2 2 6" xfId="35146"/>
    <cellStyle name="Nota 2 2 3 4 3 2 2 7" xfId="35147"/>
    <cellStyle name="Nota 2 2 3 4 3 2 2 8" xfId="35148"/>
    <cellStyle name="Nota 2 2 3 4 3 2 2 9" xfId="35149"/>
    <cellStyle name="Nota 2 2 3 4 3 2 3" xfId="35150"/>
    <cellStyle name="Nota 2 2 3 4 3 2 4" xfId="35151"/>
    <cellStyle name="Nota 2 2 3 4 3 2 5" xfId="35152"/>
    <cellStyle name="Nota 2 2 3 4 3 2 6" xfId="35153"/>
    <cellStyle name="Nota 2 2 3 4 3 2 7" xfId="35154"/>
    <cellStyle name="Nota 2 2 3 4 3 2 8" xfId="35155"/>
    <cellStyle name="Nota 2 2 3 4 3 2 9" xfId="35156"/>
    <cellStyle name="Nota 2 2 3 4 3 3" xfId="35157"/>
    <cellStyle name="Nota 2 2 3 4 3 3 10" xfId="35158"/>
    <cellStyle name="Nota 2 2 3 4 3 3 11" xfId="35159"/>
    <cellStyle name="Nota 2 2 3 4 3 3 12" xfId="35160"/>
    <cellStyle name="Nota 2 2 3 4 3 3 2" xfId="35161"/>
    <cellStyle name="Nota 2 2 3 4 3 3 3" xfId="35162"/>
    <cellStyle name="Nota 2 2 3 4 3 3 4" xfId="35163"/>
    <cellStyle name="Nota 2 2 3 4 3 3 5" xfId="35164"/>
    <cellStyle name="Nota 2 2 3 4 3 3 6" xfId="35165"/>
    <cellStyle name="Nota 2 2 3 4 3 3 7" xfId="35166"/>
    <cellStyle name="Nota 2 2 3 4 3 3 8" xfId="35167"/>
    <cellStyle name="Nota 2 2 3 4 3 3 9" xfId="35168"/>
    <cellStyle name="Nota 2 2 3 4 3 4" xfId="35169"/>
    <cellStyle name="Nota 2 2 3 4 3 5" xfId="35170"/>
    <cellStyle name="Nota 2 2 3 4 3 6" xfId="35171"/>
    <cellStyle name="Nota 2 2 3 4 3 7" xfId="35172"/>
    <cellStyle name="Nota 2 2 3 4 3 8" xfId="35173"/>
    <cellStyle name="Nota 2 2 3 4 3 9" xfId="35174"/>
    <cellStyle name="Nota 2 2 3 4 4" xfId="35175"/>
    <cellStyle name="Nota 2 2 3 4 4 10" xfId="35176"/>
    <cellStyle name="Nota 2 2 3 4 4 11" xfId="35177"/>
    <cellStyle name="Nota 2 2 3 4 4 12" xfId="35178"/>
    <cellStyle name="Nota 2 2 3 4 4 13" xfId="35179"/>
    <cellStyle name="Nota 2 2 3 4 4 14" xfId="35180"/>
    <cellStyle name="Nota 2 2 3 4 4 2" xfId="35181"/>
    <cellStyle name="Nota 2 2 3 4 4 2 10" xfId="35182"/>
    <cellStyle name="Nota 2 2 3 4 4 2 11" xfId="35183"/>
    <cellStyle name="Nota 2 2 3 4 4 2 12" xfId="35184"/>
    <cellStyle name="Nota 2 2 3 4 4 2 13" xfId="35185"/>
    <cellStyle name="Nota 2 2 3 4 4 2 2" xfId="35186"/>
    <cellStyle name="Nota 2 2 3 4 4 2 2 10" xfId="35187"/>
    <cellStyle name="Nota 2 2 3 4 4 2 2 11" xfId="35188"/>
    <cellStyle name="Nota 2 2 3 4 4 2 2 12" xfId="35189"/>
    <cellStyle name="Nota 2 2 3 4 4 2 2 2" xfId="35190"/>
    <cellStyle name="Nota 2 2 3 4 4 2 2 3" xfId="35191"/>
    <cellStyle name="Nota 2 2 3 4 4 2 2 4" xfId="35192"/>
    <cellStyle name="Nota 2 2 3 4 4 2 2 5" xfId="35193"/>
    <cellStyle name="Nota 2 2 3 4 4 2 2 6" xfId="35194"/>
    <cellStyle name="Nota 2 2 3 4 4 2 2 7" xfId="35195"/>
    <cellStyle name="Nota 2 2 3 4 4 2 2 8" xfId="35196"/>
    <cellStyle name="Nota 2 2 3 4 4 2 2 9" xfId="35197"/>
    <cellStyle name="Nota 2 2 3 4 4 2 3" xfId="35198"/>
    <cellStyle name="Nota 2 2 3 4 4 2 4" xfId="35199"/>
    <cellStyle name="Nota 2 2 3 4 4 2 5" xfId="35200"/>
    <cellStyle name="Nota 2 2 3 4 4 2 6" xfId="35201"/>
    <cellStyle name="Nota 2 2 3 4 4 2 7" xfId="35202"/>
    <cellStyle name="Nota 2 2 3 4 4 2 8" xfId="35203"/>
    <cellStyle name="Nota 2 2 3 4 4 2 9" xfId="35204"/>
    <cellStyle name="Nota 2 2 3 4 4 3" xfId="35205"/>
    <cellStyle name="Nota 2 2 3 4 4 3 10" xfId="35206"/>
    <cellStyle name="Nota 2 2 3 4 4 3 11" xfId="35207"/>
    <cellStyle name="Nota 2 2 3 4 4 3 12" xfId="35208"/>
    <cellStyle name="Nota 2 2 3 4 4 3 2" xfId="35209"/>
    <cellStyle name="Nota 2 2 3 4 4 3 3" xfId="35210"/>
    <cellStyle name="Nota 2 2 3 4 4 3 4" xfId="35211"/>
    <cellStyle name="Nota 2 2 3 4 4 3 5" xfId="35212"/>
    <cellStyle name="Nota 2 2 3 4 4 3 6" xfId="35213"/>
    <cellStyle name="Nota 2 2 3 4 4 3 7" xfId="35214"/>
    <cellStyle name="Nota 2 2 3 4 4 3 8" xfId="35215"/>
    <cellStyle name="Nota 2 2 3 4 4 3 9" xfId="35216"/>
    <cellStyle name="Nota 2 2 3 4 4 4" xfId="35217"/>
    <cellStyle name="Nota 2 2 3 4 4 5" xfId="35218"/>
    <cellStyle name="Nota 2 2 3 4 4 6" xfId="35219"/>
    <cellStyle name="Nota 2 2 3 4 4 7" xfId="35220"/>
    <cellStyle name="Nota 2 2 3 4 4 8" xfId="35221"/>
    <cellStyle name="Nota 2 2 3 4 4 9" xfId="35222"/>
    <cellStyle name="Nota 2 2 3 4 5" xfId="35223"/>
    <cellStyle name="Nota 2 2 3 4 5 10" xfId="35224"/>
    <cellStyle name="Nota 2 2 3 4 5 11" xfId="35225"/>
    <cellStyle name="Nota 2 2 3 4 5 12" xfId="35226"/>
    <cellStyle name="Nota 2 2 3 4 5 13" xfId="35227"/>
    <cellStyle name="Nota 2 2 3 4 5 14" xfId="35228"/>
    <cellStyle name="Nota 2 2 3 4 5 2" xfId="35229"/>
    <cellStyle name="Nota 2 2 3 4 5 2 10" xfId="35230"/>
    <cellStyle name="Nota 2 2 3 4 5 2 11" xfId="35231"/>
    <cellStyle name="Nota 2 2 3 4 5 2 12" xfId="35232"/>
    <cellStyle name="Nota 2 2 3 4 5 2 13" xfId="35233"/>
    <cellStyle name="Nota 2 2 3 4 5 2 2" xfId="35234"/>
    <cellStyle name="Nota 2 2 3 4 5 2 2 10" xfId="35235"/>
    <cellStyle name="Nota 2 2 3 4 5 2 2 11" xfId="35236"/>
    <cellStyle name="Nota 2 2 3 4 5 2 2 12" xfId="35237"/>
    <cellStyle name="Nota 2 2 3 4 5 2 2 2" xfId="35238"/>
    <cellStyle name="Nota 2 2 3 4 5 2 2 3" xfId="35239"/>
    <cellStyle name="Nota 2 2 3 4 5 2 2 4" xfId="35240"/>
    <cellStyle name="Nota 2 2 3 4 5 2 2 5" xfId="35241"/>
    <cellStyle name="Nota 2 2 3 4 5 2 2 6" xfId="35242"/>
    <cellStyle name="Nota 2 2 3 4 5 2 2 7" xfId="35243"/>
    <cellStyle name="Nota 2 2 3 4 5 2 2 8" xfId="35244"/>
    <cellStyle name="Nota 2 2 3 4 5 2 2 9" xfId="35245"/>
    <cellStyle name="Nota 2 2 3 4 5 2 3" xfId="35246"/>
    <cellStyle name="Nota 2 2 3 4 5 2 4" xfId="35247"/>
    <cellStyle name="Nota 2 2 3 4 5 2 5" xfId="35248"/>
    <cellStyle name="Nota 2 2 3 4 5 2 6" xfId="35249"/>
    <cellStyle name="Nota 2 2 3 4 5 2 7" xfId="35250"/>
    <cellStyle name="Nota 2 2 3 4 5 2 8" xfId="35251"/>
    <cellStyle name="Nota 2 2 3 4 5 2 9" xfId="35252"/>
    <cellStyle name="Nota 2 2 3 4 5 3" xfId="35253"/>
    <cellStyle name="Nota 2 2 3 4 5 3 10" xfId="35254"/>
    <cellStyle name="Nota 2 2 3 4 5 3 11" xfId="35255"/>
    <cellStyle name="Nota 2 2 3 4 5 3 12" xfId="35256"/>
    <cellStyle name="Nota 2 2 3 4 5 3 2" xfId="35257"/>
    <cellStyle name="Nota 2 2 3 4 5 3 3" xfId="35258"/>
    <cellStyle name="Nota 2 2 3 4 5 3 4" xfId="35259"/>
    <cellStyle name="Nota 2 2 3 4 5 3 5" xfId="35260"/>
    <cellStyle name="Nota 2 2 3 4 5 3 6" xfId="35261"/>
    <cellStyle name="Nota 2 2 3 4 5 3 7" xfId="35262"/>
    <cellStyle name="Nota 2 2 3 4 5 3 8" xfId="35263"/>
    <cellStyle name="Nota 2 2 3 4 5 3 9" xfId="35264"/>
    <cellStyle name="Nota 2 2 3 4 5 4" xfId="35265"/>
    <cellStyle name="Nota 2 2 3 4 5 5" xfId="35266"/>
    <cellStyle name="Nota 2 2 3 4 5 6" xfId="35267"/>
    <cellStyle name="Nota 2 2 3 4 5 7" xfId="35268"/>
    <cellStyle name="Nota 2 2 3 4 5 8" xfId="35269"/>
    <cellStyle name="Nota 2 2 3 4 5 9" xfId="35270"/>
    <cellStyle name="Nota 2 2 3 4 6" xfId="35271"/>
    <cellStyle name="Nota 2 2 3 4 6 10" xfId="35272"/>
    <cellStyle name="Nota 2 2 3 4 6 11" xfId="35273"/>
    <cellStyle name="Nota 2 2 3 4 6 12" xfId="35274"/>
    <cellStyle name="Nota 2 2 3 4 6 13" xfId="35275"/>
    <cellStyle name="Nota 2 2 3 4 6 14" xfId="35276"/>
    <cellStyle name="Nota 2 2 3 4 6 2" xfId="35277"/>
    <cellStyle name="Nota 2 2 3 4 6 2 10" xfId="35278"/>
    <cellStyle name="Nota 2 2 3 4 6 2 11" xfId="35279"/>
    <cellStyle name="Nota 2 2 3 4 6 2 12" xfId="35280"/>
    <cellStyle name="Nota 2 2 3 4 6 2 13" xfId="35281"/>
    <cellStyle name="Nota 2 2 3 4 6 2 2" xfId="35282"/>
    <cellStyle name="Nota 2 2 3 4 6 2 2 10" xfId="35283"/>
    <cellStyle name="Nota 2 2 3 4 6 2 2 11" xfId="35284"/>
    <cellStyle name="Nota 2 2 3 4 6 2 2 12" xfId="35285"/>
    <cellStyle name="Nota 2 2 3 4 6 2 2 2" xfId="35286"/>
    <cellStyle name="Nota 2 2 3 4 6 2 2 3" xfId="35287"/>
    <cellStyle name="Nota 2 2 3 4 6 2 2 4" xfId="35288"/>
    <cellStyle name="Nota 2 2 3 4 6 2 2 5" xfId="35289"/>
    <cellStyle name="Nota 2 2 3 4 6 2 2 6" xfId="35290"/>
    <cellStyle name="Nota 2 2 3 4 6 2 2 7" xfId="35291"/>
    <cellStyle name="Nota 2 2 3 4 6 2 2 8" xfId="35292"/>
    <cellStyle name="Nota 2 2 3 4 6 2 2 9" xfId="35293"/>
    <cellStyle name="Nota 2 2 3 4 6 2 3" xfId="35294"/>
    <cellStyle name="Nota 2 2 3 4 6 2 4" xfId="35295"/>
    <cellStyle name="Nota 2 2 3 4 6 2 5" xfId="35296"/>
    <cellStyle name="Nota 2 2 3 4 6 2 6" xfId="35297"/>
    <cellStyle name="Nota 2 2 3 4 6 2 7" xfId="35298"/>
    <cellStyle name="Nota 2 2 3 4 6 2 8" xfId="35299"/>
    <cellStyle name="Nota 2 2 3 4 6 2 9" xfId="35300"/>
    <cellStyle name="Nota 2 2 3 4 6 3" xfId="35301"/>
    <cellStyle name="Nota 2 2 3 4 6 3 10" xfId="35302"/>
    <cellStyle name="Nota 2 2 3 4 6 3 11" xfId="35303"/>
    <cellStyle name="Nota 2 2 3 4 6 3 12" xfId="35304"/>
    <cellStyle name="Nota 2 2 3 4 6 3 2" xfId="35305"/>
    <cellStyle name="Nota 2 2 3 4 6 3 3" xfId="35306"/>
    <cellStyle name="Nota 2 2 3 4 6 3 4" xfId="35307"/>
    <cellStyle name="Nota 2 2 3 4 6 3 5" xfId="35308"/>
    <cellStyle name="Nota 2 2 3 4 6 3 6" xfId="35309"/>
    <cellStyle name="Nota 2 2 3 4 6 3 7" xfId="35310"/>
    <cellStyle name="Nota 2 2 3 4 6 3 8" xfId="35311"/>
    <cellStyle name="Nota 2 2 3 4 6 3 9" xfId="35312"/>
    <cellStyle name="Nota 2 2 3 4 6 4" xfId="35313"/>
    <cellStyle name="Nota 2 2 3 4 6 5" xfId="35314"/>
    <cellStyle name="Nota 2 2 3 4 6 6" xfId="35315"/>
    <cellStyle name="Nota 2 2 3 4 6 7" xfId="35316"/>
    <cellStyle name="Nota 2 2 3 4 6 8" xfId="35317"/>
    <cellStyle name="Nota 2 2 3 4 6 9" xfId="35318"/>
    <cellStyle name="Nota 2 2 3 4 7" xfId="35319"/>
    <cellStyle name="Nota 2 2 3 4 7 10" xfId="35320"/>
    <cellStyle name="Nota 2 2 3 4 7 11" xfId="35321"/>
    <cellStyle name="Nota 2 2 3 4 7 12" xfId="35322"/>
    <cellStyle name="Nota 2 2 3 4 7 13" xfId="35323"/>
    <cellStyle name="Nota 2 2 3 4 7 14" xfId="35324"/>
    <cellStyle name="Nota 2 2 3 4 7 2" xfId="35325"/>
    <cellStyle name="Nota 2 2 3 4 7 2 10" xfId="35326"/>
    <cellStyle name="Nota 2 2 3 4 7 2 11" xfId="35327"/>
    <cellStyle name="Nota 2 2 3 4 7 2 12" xfId="35328"/>
    <cellStyle name="Nota 2 2 3 4 7 2 13" xfId="35329"/>
    <cellStyle name="Nota 2 2 3 4 7 2 2" xfId="35330"/>
    <cellStyle name="Nota 2 2 3 4 7 2 2 10" xfId="35331"/>
    <cellStyle name="Nota 2 2 3 4 7 2 2 11" xfId="35332"/>
    <cellStyle name="Nota 2 2 3 4 7 2 2 12" xfId="35333"/>
    <cellStyle name="Nota 2 2 3 4 7 2 2 2" xfId="35334"/>
    <cellStyle name="Nota 2 2 3 4 7 2 2 3" xfId="35335"/>
    <cellStyle name="Nota 2 2 3 4 7 2 2 4" xfId="35336"/>
    <cellStyle name="Nota 2 2 3 4 7 2 2 5" xfId="35337"/>
    <cellStyle name="Nota 2 2 3 4 7 2 2 6" xfId="35338"/>
    <cellStyle name="Nota 2 2 3 4 7 2 2 7" xfId="35339"/>
    <cellStyle name="Nota 2 2 3 4 7 2 2 8" xfId="35340"/>
    <cellStyle name="Nota 2 2 3 4 7 2 2 9" xfId="35341"/>
    <cellStyle name="Nota 2 2 3 4 7 2 3" xfId="35342"/>
    <cellStyle name="Nota 2 2 3 4 7 2 4" xfId="35343"/>
    <cellStyle name="Nota 2 2 3 4 7 2 5" xfId="35344"/>
    <cellStyle name="Nota 2 2 3 4 7 2 6" xfId="35345"/>
    <cellStyle name="Nota 2 2 3 4 7 2 7" xfId="35346"/>
    <cellStyle name="Nota 2 2 3 4 7 2 8" xfId="35347"/>
    <cellStyle name="Nota 2 2 3 4 7 2 9" xfId="35348"/>
    <cellStyle name="Nota 2 2 3 4 7 3" xfId="35349"/>
    <cellStyle name="Nota 2 2 3 4 7 3 10" xfId="35350"/>
    <cellStyle name="Nota 2 2 3 4 7 3 11" xfId="35351"/>
    <cellStyle name="Nota 2 2 3 4 7 3 12" xfId="35352"/>
    <cellStyle name="Nota 2 2 3 4 7 3 2" xfId="35353"/>
    <cellStyle name="Nota 2 2 3 4 7 3 3" xfId="35354"/>
    <cellStyle name="Nota 2 2 3 4 7 3 4" xfId="35355"/>
    <cellStyle name="Nota 2 2 3 4 7 3 5" xfId="35356"/>
    <cellStyle name="Nota 2 2 3 4 7 3 6" xfId="35357"/>
    <cellStyle name="Nota 2 2 3 4 7 3 7" xfId="35358"/>
    <cellStyle name="Nota 2 2 3 4 7 3 8" xfId="35359"/>
    <cellStyle name="Nota 2 2 3 4 7 3 9" xfId="35360"/>
    <cellStyle name="Nota 2 2 3 4 7 4" xfId="35361"/>
    <cellStyle name="Nota 2 2 3 4 7 5" xfId="35362"/>
    <cellStyle name="Nota 2 2 3 4 7 6" xfId="35363"/>
    <cellStyle name="Nota 2 2 3 4 7 7" xfId="35364"/>
    <cellStyle name="Nota 2 2 3 4 7 8" xfId="35365"/>
    <cellStyle name="Nota 2 2 3 4 7 9" xfId="35366"/>
    <cellStyle name="Nota 2 2 3 4 8" xfId="35367"/>
    <cellStyle name="Nota 2 2 3 4 8 10" xfId="35368"/>
    <cellStyle name="Nota 2 2 3 4 8 11" xfId="35369"/>
    <cellStyle name="Nota 2 2 3 4 8 12" xfId="35370"/>
    <cellStyle name="Nota 2 2 3 4 8 13" xfId="35371"/>
    <cellStyle name="Nota 2 2 3 4 8 14" xfId="35372"/>
    <cellStyle name="Nota 2 2 3 4 8 2" xfId="35373"/>
    <cellStyle name="Nota 2 2 3 4 8 2 10" xfId="35374"/>
    <cellStyle name="Nota 2 2 3 4 8 2 11" xfId="35375"/>
    <cellStyle name="Nota 2 2 3 4 8 2 12" xfId="35376"/>
    <cellStyle name="Nota 2 2 3 4 8 2 13" xfId="35377"/>
    <cellStyle name="Nota 2 2 3 4 8 2 2" xfId="35378"/>
    <cellStyle name="Nota 2 2 3 4 8 2 2 10" xfId="35379"/>
    <cellStyle name="Nota 2 2 3 4 8 2 2 11" xfId="35380"/>
    <cellStyle name="Nota 2 2 3 4 8 2 2 12" xfId="35381"/>
    <cellStyle name="Nota 2 2 3 4 8 2 2 2" xfId="35382"/>
    <cellStyle name="Nota 2 2 3 4 8 2 2 3" xfId="35383"/>
    <cellStyle name="Nota 2 2 3 4 8 2 2 4" xfId="35384"/>
    <cellStyle name="Nota 2 2 3 4 8 2 2 5" xfId="35385"/>
    <cellStyle name="Nota 2 2 3 4 8 2 2 6" xfId="35386"/>
    <cellStyle name="Nota 2 2 3 4 8 2 2 7" xfId="35387"/>
    <cellStyle name="Nota 2 2 3 4 8 2 2 8" xfId="35388"/>
    <cellStyle name="Nota 2 2 3 4 8 2 2 9" xfId="35389"/>
    <cellStyle name="Nota 2 2 3 4 8 2 3" xfId="35390"/>
    <cellStyle name="Nota 2 2 3 4 8 2 4" xfId="35391"/>
    <cellStyle name="Nota 2 2 3 4 8 2 5" xfId="35392"/>
    <cellStyle name="Nota 2 2 3 4 8 2 6" xfId="35393"/>
    <cellStyle name="Nota 2 2 3 4 8 2 7" xfId="35394"/>
    <cellStyle name="Nota 2 2 3 4 8 2 8" xfId="35395"/>
    <cellStyle name="Nota 2 2 3 4 8 2 9" xfId="35396"/>
    <cellStyle name="Nota 2 2 3 4 8 3" xfId="35397"/>
    <cellStyle name="Nota 2 2 3 4 8 3 10" xfId="35398"/>
    <cellStyle name="Nota 2 2 3 4 8 3 11" xfId="35399"/>
    <cellStyle name="Nota 2 2 3 4 8 3 12" xfId="35400"/>
    <cellStyle name="Nota 2 2 3 4 8 3 2" xfId="35401"/>
    <cellStyle name="Nota 2 2 3 4 8 3 3" xfId="35402"/>
    <cellStyle name="Nota 2 2 3 4 8 3 4" xfId="35403"/>
    <cellStyle name="Nota 2 2 3 4 8 3 5" xfId="35404"/>
    <cellStyle name="Nota 2 2 3 4 8 3 6" xfId="35405"/>
    <cellStyle name="Nota 2 2 3 4 8 3 7" xfId="35406"/>
    <cellStyle name="Nota 2 2 3 4 8 3 8" xfId="35407"/>
    <cellStyle name="Nota 2 2 3 4 8 3 9" xfId="35408"/>
    <cellStyle name="Nota 2 2 3 4 8 4" xfId="35409"/>
    <cellStyle name="Nota 2 2 3 4 8 5" xfId="35410"/>
    <cellStyle name="Nota 2 2 3 4 8 6" xfId="35411"/>
    <cellStyle name="Nota 2 2 3 4 8 7" xfId="35412"/>
    <cellStyle name="Nota 2 2 3 4 8 8" xfId="35413"/>
    <cellStyle name="Nota 2 2 3 4 8 9" xfId="35414"/>
    <cellStyle name="Nota 2 2 3 4 9" xfId="35415"/>
    <cellStyle name="Nota 2 2 3 4 9 10" xfId="35416"/>
    <cellStyle name="Nota 2 2 3 4 9 11" xfId="35417"/>
    <cellStyle name="Nota 2 2 3 4 9 12" xfId="35418"/>
    <cellStyle name="Nota 2 2 3 4 9 13" xfId="35419"/>
    <cellStyle name="Nota 2 2 3 4 9 2" xfId="35420"/>
    <cellStyle name="Nota 2 2 3 4 9 2 10" xfId="35421"/>
    <cellStyle name="Nota 2 2 3 4 9 2 11" xfId="35422"/>
    <cellStyle name="Nota 2 2 3 4 9 2 12" xfId="35423"/>
    <cellStyle name="Nota 2 2 3 4 9 2 2" xfId="35424"/>
    <cellStyle name="Nota 2 2 3 4 9 2 3" xfId="35425"/>
    <cellStyle name="Nota 2 2 3 4 9 2 4" xfId="35426"/>
    <cellStyle name="Nota 2 2 3 4 9 2 5" xfId="35427"/>
    <cellStyle name="Nota 2 2 3 4 9 2 6" xfId="35428"/>
    <cellStyle name="Nota 2 2 3 4 9 2 7" xfId="35429"/>
    <cellStyle name="Nota 2 2 3 4 9 2 8" xfId="35430"/>
    <cellStyle name="Nota 2 2 3 4 9 2 9" xfId="35431"/>
    <cellStyle name="Nota 2 2 3 4 9 3" xfId="35432"/>
    <cellStyle name="Nota 2 2 3 4 9 4" xfId="35433"/>
    <cellStyle name="Nota 2 2 3 4 9 5" xfId="35434"/>
    <cellStyle name="Nota 2 2 3 4 9 6" xfId="35435"/>
    <cellStyle name="Nota 2 2 3 4 9 7" xfId="35436"/>
    <cellStyle name="Nota 2 2 3 4 9 8" xfId="35437"/>
    <cellStyle name="Nota 2 2 3 4 9 9" xfId="35438"/>
    <cellStyle name="Nota 2 2 3 5" xfId="35439"/>
    <cellStyle name="Nota 2 2 3 5 10" xfId="35440"/>
    <cellStyle name="Nota 2 2 3 5 11" xfId="35441"/>
    <cellStyle name="Nota 2 2 3 5 12" xfId="35442"/>
    <cellStyle name="Nota 2 2 3 5 13" xfId="35443"/>
    <cellStyle name="Nota 2 2 3 5 14" xfId="35444"/>
    <cellStyle name="Nota 2 2 3 5 15" xfId="35445"/>
    <cellStyle name="Nota 2 2 3 5 16" xfId="35446"/>
    <cellStyle name="Nota 2 2 3 5 17" xfId="35447"/>
    <cellStyle name="Nota 2 2 3 5 2" xfId="35448"/>
    <cellStyle name="Nota 2 2 3 5 2 10" xfId="35449"/>
    <cellStyle name="Nota 2 2 3 5 2 11" xfId="35450"/>
    <cellStyle name="Nota 2 2 3 5 2 12" xfId="35451"/>
    <cellStyle name="Nota 2 2 3 5 2 13" xfId="35452"/>
    <cellStyle name="Nota 2 2 3 5 2 14" xfId="35453"/>
    <cellStyle name="Nota 2 2 3 5 2 2" xfId="35454"/>
    <cellStyle name="Nota 2 2 3 5 2 2 10" xfId="35455"/>
    <cellStyle name="Nota 2 2 3 5 2 2 11" xfId="35456"/>
    <cellStyle name="Nota 2 2 3 5 2 2 12" xfId="35457"/>
    <cellStyle name="Nota 2 2 3 5 2 2 13" xfId="35458"/>
    <cellStyle name="Nota 2 2 3 5 2 2 2" xfId="35459"/>
    <cellStyle name="Nota 2 2 3 5 2 2 2 10" xfId="35460"/>
    <cellStyle name="Nota 2 2 3 5 2 2 2 11" xfId="35461"/>
    <cellStyle name="Nota 2 2 3 5 2 2 2 12" xfId="35462"/>
    <cellStyle name="Nota 2 2 3 5 2 2 2 2" xfId="35463"/>
    <cellStyle name="Nota 2 2 3 5 2 2 2 3" xfId="35464"/>
    <cellStyle name="Nota 2 2 3 5 2 2 2 4" xfId="35465"/>
    <cellStyle name="Nota 2 2 3 5 2 2 2 5" xfId="35466"/>
    <cellStyle name="Nota 2 2 3 5 2 2 2 6" xfId="35467"/>
    <cellStyle name="Nota 2 2 3 5 2 2 2 7" xfId="35468"/>
    <cellStyle name="Nota 2 2 3 5 2 2 2 8" xfId="35469"/>
    <cellStyle name="Nota 2 2 3 5 2 2 2 9" xfId="35470"/>
    <cellStyle name="Nota 2 2 3 5 2 2 3" xfId="35471"/>
    <cellStyle name="Nota 2 2 3 5 2 2 4" xfId="35472"/>
    <cellStyle name="Nota 2 2 3 5 2 2 5" xfId="35473"/>
    <cellStyle name="Nota 2 2 3 5 2 2 6" xfId="35474"/>
    <cellStyle name="Nota 2 2 3 5 2 2 7" xfId="35475"/>
    <cellStyle name="Nota 2 2 3 5 2 2 8" xfId="35476"/>
    <cellStyle name="Nota 2 2 3 5 2 2 9" xfId="35477"/>
    <cellStyle name="Nota 2 2 3 5 2 3" xfId="35478"/>
    <cellStyle name="Nota 2 2 3 5 2 3 10" xfId="35479"/>
    <cellStyle name="Nota 2 2 3 5 2 3 11" xfId="35480"/>
    <cellStyle name="Nota 2 2 3 5 2 3 12" xfId="35481"/>
    <cellStyle name="Nota 2 2 3 5 2 3 2" xfId="35482"/>
    <cellStyle name="Nota 2 2 3 5 2 3 3" xfId="35483"/>
    <cellStyle name="Nota 2 2 3 5 2 3 4" xfId="35484"/>
    <cellStyle name="Nota 2 2 3 5 2 3 5" xfId="35485"/>
    <cellStyle name="Nota 2 2 3 5 2 3 6" xfId="35486"/>
    <cellStyle name="Nota 2 2 3 5 2 3 7" xfId="35487"/>
    <cellStyle name="Nota 2 2 3 5 2 3 8" xfId="35488"/>
    <cellStyle name="Nota 2 2 3 5 2 3 9" xfId="35489"/>
    <cellStyle name="Nota 2 2 3 5 2 4" xfId="35490"/>
    <cellStyle name="Nota 2 2 3 5 2 5" xfId="35491"/>
    <cellStyle name="Nota 2 2 3 5 2 6" xfId="35492"/>
    <cellStyle name="Nota 2 2 3 5 2 7" xfId="35493"/>
    <cellStyle name="Nota 2 2 3 5 2 8" xfId="35494"/>
    <cellStyle name="Nota 2 2 3 5 2 9" xfId="35495"/>
    <cellStyle name="Nota 2 2 3 5 3" xfId="35496"/>
    <cellStyle name="Nota 2 2 3 5 3 10" xfId="35497"/>
    <cellStyle name="Nota 2 2 3 5 3 11" xfId="35498"/>
    <cellStyle name="Nota 2 2 3 5 3 12" xfId="35499"/>
    <cellStyle name="Nota 2 2 3 5 3 13" xfId="35500"/>
    <cellStyle name="Nota 2 2 3 5 3 14" xfId="35501"/>
    <cellStyle name="Nota 2 2 3 5 3 2" xfId="35502"/>
    <cellStyle name="Nota 2 2 3 5 3 2 10" xfId="35503"/>
    <cellStyle name="Nota 2 2 3 5 3 2 11" xfId="35504"/>
    <cellStyle name="Nota 2 2 3 5 3 2 12" xfId="35505"/>
    <cellStyle name="Nota 2 2 3 5 3 2 13" xfId="35506"/>
    <cellStyle name="Nota 2 2 3 5 3 2 2" xfId="35507"/>
    <cellStyle name="Nota 2 2 3 5 3 2 2 10" xfId="35508"/>
    <cellStyle name="Nota 2 2 3 5 3 2 2 11" xfId="35509"/>
    <cellStyle name="Nota 2 2 3 5 3 2 2 12" xfId="35510"/>
    <cellStyle name="Nota 2 2 3 5 3 2 2 2" xfId="35511"/>
    <cellStyle name="Nota 2 2 3 5 3 2 2 3" xfId="35512"/>
    <cellStyle name="Nota 2 2 3 5 3 2 2 4" xfId="35513"/>
    <cellStyle name="Nota 2 2 3 5 3 2 2 5" xfId="35514"/>
    <cellStyle name="Nota 2 2 3 5 3 2 2 6" xfId="35515"/>
    <cellStyle name="Nota 2 2 3 5 3 2 2 7" xfId="35516"/>
    <cellStyle name="Nota 2 2 3 5 3 2 2 8" xfId="35517"/>
    <cellStyle name="Nota 2 2 3 5 3 2 2 9" xfId="35518"/>
    <cellStyle name="Nota 2 2 3 5 3 2 3" xfId="35519"/>
    <cellStyle name="Nota 2 2 3 5 3 2 4" xfId="35520"/>
    <cellStyle name="Nota 2 2 3 5 3 2 5" xfId="35521"/>
    <cellStyle name="Nota 2 2 3 5 3 2 6" xfId="35522"/>
    <cellStyle name="Nota 2 2 3 5 3 2 7" xfId="35523"/>
    <cellStyle name="Nota 2 2 3 5 3 2 8" xfId="35524"/>
    <cellStyle name="Nota 2 2 3 5 3 2 9" xfId="35525"/>
    <cellStyle name="Nota 2 2 3 5 3 3" xfId="35526"/>
    <cellStyle name="Nota 2 2 3 5 3 3 10" xfId="35527"/>
    <cellStyle name="Nota 2 2 3 5 3 3 11" xfId="35528"/>
    <cellStyle name="Nota 2 2 3 5 3 3 12" xfId="35529"/>
    <cellStyle name="Nota 2 2 3 5 3 3 2" xfId="35530"/>
    <cellStyle name="Nota 2 2 3 5 3 3 3" xfId="35531"/>
    <cellStyle name="Nota 2 2 3 5 3 3 4" xfId="35532"/>
    <cellStyle name="Nota 2 2 3 5 3 3 5" xfId="35533"/>
    <cellStyle name="Nota 2 2 3 5 3 3 6" xfId="35534"/>
    <cellStyle name="Nota 2 2 3 5 3 3 7" xfId="35535"/>
    <cellStyle name="Nota 2 2 3 5 3 3 8" xfId="35536"/>
    <cellStyle name="Nota 2 2 3 5 3 3 9" xfId="35537"/>
    <cellStyle name="Nota 2 2 3 5 3 4" xfId="35538"/>
    <cellStyle name="Nota 2 2 3 5 3 5" xfId="35539"/>
    <cellStyle name="Nota 2 2 3 5 3 6" xfId="35540"/>
    <cellStyle name="Nota 2 2 3 5 3 7" xfId="35541"/>
    <cellStyle name="Nota 2 2 3 5 3 8" xfId="35542"/>
    <cellStyle name="Nota 2 2 3 5 3 9" xfId="35543"/>
    <cellStyle name="Nota 2 2 3 5 4" xfId="35544"/>
    <cellStyle name="Nota 2 2 3 5 4 10" xfId="35545"/>
    <cellStyle name="Nota 2 2 3 5 4 11" xfId="35546"/>
    <cellStyle name="Nota 2 2 3 5 4 12" xfId="35547"/>
    <cellStyle name="Nota 2 2 3 5 4 13" xfId="35548"/>
    <cellStyle name="Nota 2 2 3 5 4 2" xfId="35549"/>
    <cellStyle name="Nota 2 2 3 5 4 2 10" xfId="35550"/>
    <cellStyle name="Nota 2 2 3 5 4 2 11" xfId="35551"/>
    <cellStyle name="Nota 2 2 3 5 4 2 12" xfId="35552"/>
    <cellStyle name="Nota 2 2 3 5 4 2 2" xfId="35553"/>
    <cellStyle name="Nota 2 2 3 5 4 2 3" xfId="35554"/>
    <cellStyle name="Nota 2 2 3 5 4 2 4" xfId="35555"/>
    <cellStyle name="Nota 2 2 3 5 4 2 5" xfId="35556"/>
    <cellStyle name="Nota 2 2 3 5 4 2 6" xfId="35557"/>
    <cellStyle name="Nota 2 2 3 5 4 2 7" xfId="35558"/>
    <cellStyle name="Nota 2 2 3 5 4 2 8" xfId="35559"/>
    <cellStyle name="Nota 2 2 3 5 4 2 9" xfId="35560"/>
    <cellStyle name="Nota 2 2 3 5 4 3" xfId="35561"/>
    <cellStyle name="Nota 2 2 3 5 4 4" xfId="35562"/>
    <cellStyle name="Nota 2 2 3 5 4 5" xfId="35563"/>
    <cellStyle name="Nota 2 2 3 5 4 6" xfId="35564"/>
    <cellStyle name="Nota 2 2 3 5 4 7" xfId="35565"/>
    <cellStyle name="Nota 2 2 3 5 4 8" xfId="35566"/>
    <cellStyle name="Nota 2 2 3 5 4 9" xfId="35567"/>
    <cellStyle name="Nota 2 2 3 5 5" xfId="35568"/>
    <cellStyle name="Nota 2 2 3 5 6" xfId="35569"/>
    <cellStyle name="Nota 2 2 3 5 6 10" xfId="35570"/>
    <cellStyle name="Nota 2 2 3 5 6 11" xfId="35571"/>
    <cellStyle name="Nota 2 2 3 5 6 12" xfId="35572"/>
    <cellStyle name="Nota 2 2 3 5 6 2" xfId="35573"/>
    <cellStyle name="Nota 2 2 3 5 6 3" xfId="35574"/>
    <cellStyle name="Nota 2 2 3 5 6 4" xfId="35575"/>
    <cellStyle name="Nota 2 2 3 5 6 5" xfId="35576"/>
    <cellStyle name="Nota 2 2 3 5 6 6" xfId="35577"/>
    <cellStyle name="Nota 2 2 3 5 6 7" xfId="35578"/>
    <cellStyle name="Nota 2 2 3 5 6 8" xfId="35579"/>
    <cellStyle name="Nota 2 2 3 5 6 9" xfId="35580"/>
    <cellStyle name="Nota 2 2 3 5 7" xfId="35581"/>
    <cellStyle name="Nota 2 2 3 5 8" xfId="35582"/>
    <cellStyle name="Nota 2 2 3 5 9" xfId="35583"/>
    <cellStyle name="Nota 2 2 3 6" xfId="35584"/>
    <cellStyle name="Nota 2 2 3 6 10" xfId="35585"/>
    <cellStyle name="Nota 2 2 3 6 11" xfId="35586"/>
    <cellStyle name="Nota 2 2 3 6 12" xfId="35587"/>
    <cellStyle name="Nota 2 2 3 6 13" xfId="35588"/>
    <cellStyle name="Nota 2 2 3 6 14" xfId="35589"/>
    <cellStyle name="Nota 2 2 3 6 2" xfId="35590"/>
    <cellStyle name="Nota 2 2 3 6 2 10" xfId="35591"/>
    <cellStyle name="Nota 2 2 3 6 2 11" xfId="35592"/>
    <cellStyle name="Nota 2 2 3 6 2 12" xfId="35593"/>
    <cellStyle name="Nota 2 2 3 6 2 13" xfId="35594"/>
    <cellStyle name="Nota 2 2 3 6 2 2" xfId="35595"/>
    <cellStyle name="Nota 2 2 3 6 2 2 10" xfId="35596"/>
    <cellStyle name="Nota 2 2 3 6 2 2 11" xfId="35597"/>
    <cellStyle name="Nota 2 2 3 6 2 2 12" xfId="35598"/>
    <cellStyle name="Nota 2 2 3 6 2 2 2" xfId="35599"/>
    <cellStyle name="Nota 2 2 3 6 2 2 3" xfId="35600"/>
    <cellStyle name="Nota 2 2 3 6 2 2 4" xfId="35601"/>
    <cellStyle name="Nota 2 2 3 6 2 2 5" xfId="35602"/>
    <cellStyle name="Nota 2 2 3 6 2 2 6" xfId="35603"/>
    <cellStyle name="Nota 2 2 3 6 2 2 7" xfId="35604"/>
    <cellStyle name="Nota 2 2 3 6 2 2 8" xfId="35605"/>
    <cellStyle name="Nota 2 2 3 6 2 2 9" xfId="35606"/>
    <cellStyle name="Nota 2 2 3 6 2 3" xfId="35607"/>
    <cellStyle name="Nota 2 2 3 6 2 4" xfId="35608"/>
    <cellStyle name="Nota 2 2 3 6 2 5" xfId="35609"/>
    <cellStyle name="Nota 2 2 3 6 2 6" xfId="35610"/>
    <cellStyle name="Nota 2 2 3 6 2 7" xfId="35611"/>
    <cellStyle name="Nota 2 2 3 6 2 8" xfId="35612"/>
    <cellStyle name="Nota 2 2 3 6 2 9" xfId="35613"/>
    <cellStyle name="Nota 2 2 3 6 3" xfId="35614"/>
    <cellStyle name="Nota 2 2 3 6 3 10" xfId="35615"/>
    <cellStyle name="Nota 2 2 3 6 3 11" xfId="35616"/>
    <cellStyle name="Nota 2 2 3 6 3 12" xfId="35617"/>
    <cellStyle name="Nota 2 2 3 6 3 2" xfId="35618"/>
    <cellStyle name="Nota 2 2 3 6 3 3" xfId="35619"/>
    <cellStyle name="Nota 2 2 3 6 3 4" xfId="35620"/>
    <cellStyle name="Nota 2 2 3 6 3 5" xfId="35621"/>
    <cellStyle name="Nota 2 2 3 6 3 6" xfId="35622"/>
    <cellStyle name="Nota 2 2 3 6 3 7" xfId="35623"/>
    <cellStyle name="Nota 2 2 3 6 3 8" xfId="35624"/>
    <cellStyle name="Nota 2 2 3 6 3 9" xfId="35625"/>
    <cellStyle name="Nota 2 2 3 6 4" xfId="35626"/>
    <cellStyle name="Nota 2 2 3 6 5" xfId="35627"/>
    <cellStyle name="Nota 2 2 3 6 6" xfId="35628"/>
    <cellStyle name="Nota 2 2 3 6 7" xfId="35629"/>
    <cellStyle name="Nota 2 2 3 6 8" xfId="35630"/>
    <cellStyle name="Nota 2 2 3 6 9" xfId="35631"/>
    <cellStyle name="Nota 2 2 3 7" xfId="35632"/>
    <cellStyle name="Nota 2 2 3 7 10" xfId="35633"/>
    <cellStyle name="Nota 2 2 3 7 11" xfId="35634"/>
    <cellStyle name="Nota 2 2 3 7 12" xfId="35635"/>
    <cellStyle name="Nota 2 2 3 7 13" xfId="35636"/>
    <cellStyle name="Nota 2 2 3 7 14" xfId="35637"/>
    <cellStyle name="Nota 2 2 3 7 2" xfId="35638"/>
    <cellStyle name="Nota 2 2 3 7 2 10" xfId="35639"/>
    <cellStyle name="Nota 2 2 3 7 2 11" xfId="35640"/>
    <cellStyle name="Nota 2 2 3 7 2 12" xfId="35641"/>
    <cellStyle name="Nota 2 2 3 7 2 13" xfId="35642"/>
    <cellStyle name="Nota 2 2 3 7 2 2" xfId="35643"/>
    <cellStyle name="Nota 2 2 3 7 2 2 10" xfId="35644"/>
    <cellStyle name="Nota 2 2 3 7 2 2 11" xfId="35645"/>
    <cellStyle name="Nota 2 2 3 7 2 2 12" xfId="35646"/>
    <cellStyle name="Nota 2 2 3 7 2 2 2" xfId="35647"/>
    <cellStyle name="Nota 2 2 3 7 2 2 3" xfId="35648"/>
    <cellStyle name="Nota 2 2 3 7 2 2 4" xfId="35649"/>
    <cellStyle name="Nota 2 2 3 7 2 2 5" xfId="35650"/>
    <cellStyle name="Nota 2 2 3 7 2 2 6" xfId="35651"/>
    <cellStyle name="Nota 2 2 3 7 2 2 7" xfId="35652"/>
    <cellStyle name="Nota 2 2 3 7 2 2 8" xfId="35653"/>
    <cellStyle name="Nota 2 2 3 7 2 2 9" xfId="35654"/>
    <cellStyle name="Nota 2 2 3 7 2 3" xfId="35655"/>
    <cellStyle name="Nota 2 2 3 7 2 4" xfId="35656"/>
    <cellStyle name="Nota 2 2 3 7 2 5" xfId="35657"/>
    <cellStyle name="Nota 2 2 3 7 2 6" xfId="35658"/>
    <cellStyle name="Nota 2 2 3 7 2 7" xfId="35659"/>
    <cellStyle name="Nota 2 2 3 7 2 8" xfId="35660"/>
    <cellStyle name="Nota 2 2 3 7 2 9" xfId="35661"/>
    <cellStyle name="Nota 2 2 3 7 3" xfId="35662"/>
    <cellStyle name="Nota 2 2 3 7 3 10" xfId="35663"/>
    <cellStyle name="Nota 2 2 3 7 3 11" xfId="35664"/>
    <cellStyle name="Nota 2 2 3 7 3 12" xfId="35665"/>
    <cellStyle name="Nota 2 2 3 7 3 2" xfId="35666"/>
    <cellStyle name="Nota 2 2 3 7 3 3" xfId="35667"/>
    <cellStyle name="Nota 2 2 3 7 3 4" xfId="35668"/>
    <cellStyle name="Nota 2 2 3 7 3 5" xfId="35669"/>
    <cellStyle name="Nota 2 2 3 7 3 6" xfId="35670"/>
    <cellStyle name="Nota 2 2 3 7 3 7" xfId="35671"/>
    <cellStyle name="Nota 2 2 3 7 3 8" xfId="35672"/>
    <cellStyle name="Nota 2 2 3 7 3 9" xfId="35673"/>
    <cellStyle name="Nota 2 2 3 7 4" xfId="35674"/>
    <cellStyle name="Nota 2 2 3 7 5" xfId="35675"/>
    <cellStyle name="Nota 2 2 3 7 6" xfId="35676"/>
    <cellStyle name="Nota 2 2 3 7 7" xfId="35677"/>
    <cellStyle name="Nota 2 2 3 7 8" xfId="35678"/>
    <cellStyle name="Nota 2 2 3 7 9" xfId="35679"/>
    <cellStyle name="Nota 2 2 3 8" xfId="35680"/>
    <cellStyle name="Nota 2 2 3 8 10" xfId="35681"/>
    <cellStyle name="Nota 2 2 3 8 11" xfId="35682"/>
    <cellStyle name="Nota 2 2 3 8 12" xfId="35683"/>
    <cellStyle name="Nota 2 2 3 8 13" xfId="35684"/>
    <cellStyle name="Nota 2 2 3 8 14" xfId="35685"/>
    <cellStyle name="Nota 2 2 3 8 2" xfId="35686"/>
    <cellStyle name="Nota 2 2 3 8 2 10" xfId="35687"/>
    <cellStyle name="Nota 2 2 3 8 2 11" xfId="35688"/>
    <cellStyle name="Nota 2 2 3 8 2 12" xfId="35689"/>
    <cellStyle name="Nota 2 2 3 8 2 13" xfId="35690"/>
    <cellStyle name="Nota 2 2 3 8 2 2" xfId="35691"/>
    <cellStyle name="Nota 2 2 3 8 2 2 10" xfId="35692"/>
    <cellStyle name="Nota 2 2 3 8 2 2 11" xfId="35693"/>
    <cellStyle name="Nota 2 2 3 8 2 2 12" xfId="35694"/>
    <cellStyle name="Nota 2 2 3 8 2 2 2" xfId="35695"/>
    <cellStyle name="Nota 2 2 3 8 2 2 3" xfId="35696"/>
    <cellStyle name="Nota 2 2 3 8 2 2 4" xfId="35697"/>
    <cellStyle name="Nota 2 2 3 8 2 2 5" xfId="35698"/>
    <cellStyle name="Nota 2 2 3 8 2 2 6" xfId="35699"/>
    <cellStyle name="Nota 2 2 3 8 2 2 7" xfId="35700"/>
    <cellStyle name="Nota 2 2 3 8 2 2 8" xfId="35701"/>
    <cellStyle name="Nota 2 2 3 8 2 2 9" xfId="35702"/>
    <cellStyle name="Nota 2 2 3 8 2 3" xfId="35703"/>
    <cellStyle name="Nota 2 2 3 8 2 4" xfId="35704"/>
    <cellStyle name="Nota 2 2 3 8 2 5" xfId="35705"/>
    <cellStyle name="Nota 2 2 3 8 2 6" xfId="35706"/>
    <cellStyle name="Nota 2 2 3 8 2 7" xfId="35707"/>
    <cellStyle name="Nota 2 2 3 8 2 8" xfId="35708"/>
    <cellStyle name="Nota 2 2 3 8 2 9" xfId="35709"/>
    <cellStyle name="Nota 2 2 3 8 3" xfId="35710"/>
    <cellStyle name="Nota 2 2 3 8 3 10" xfId="35711"/>
    <cellStyle name="Nota 2 2 3 8 3 11" xfId="35712"/>
    <cellStyle name="Nota 2 2 3 8 3 12" xfId="35713"/>
    <cellStyle name="Nota 2 2 3 8 3 2" xfId="35714"/>
    <cellStyle name="Nota 2 2 3 8 3 3" xfId="35715"/>
    <cellStyle name="Nota 2 2 3 8 3 4" xfId="35716"/>
    <cellStyle name="Nota 2 2 3 8 3 5" xfId="35717"/>
    <cellStyle name="Nota 2 2 3 8 3 6" xfId="35718"/>
    <cellStyle name="Nota 2 2 3 8 3 7" xfId="35719"/>
    <cellStyle name="Nota 2 2 3 8 3 8" xfId="35720"/>
    <cellStyle name="Nota 2 2 3 8 3 9" xfId="35721"/>
    <cellStyle name="Nota 2 2 3 8 4" xfId="35722"/>
    <cellStyle name="Nota 2 2 3 8 5" xfId="35723"/>
    <cellStyle name="Nota 2 2 3 8 6" xfId="35724"/>
    <cellStyle name="Nota 2 2 3 8 7" xfId="35725"/>
    <cellStyle name="Nota 2 2 3 8 8" xfId="35726"/>
    <cellStyle name="Nota 2 2 3 8 9" xfId="35727"/>
    <cellStyle name="Nota 2 2 3 9" xfId="35728"/>
    <cellStyle name="Nota 2 2 3 9 10" xfId="35729"/>
    <cellStyle name="Nota 2 2 3 9 11" xfId="35730"/>
    <cellStyle name="Nota 2 2 3 9 12" xfId="35731"/>
    <cellStyle name="Nota 2 2 3 9 13" xfId="35732"/>
    <cellStyle name="Nota 2 2 3 9 14" xfId="35733"/>
    <cellStyle name="Nota 2 2 3 9 2" xfId="35734"/>
    <cellStyle name="Nota 2 2 3 9 2 10" xfId="35735"/>
    <cellStyle name="Nota 2 2 3 9 2 11" xfId="35736"/>
    <cellStyle name="Nota 2 2 3 9 2 12" xfId="35737"/>
    <cellStyle name="Nota 2 2 3 9 2 13" xfId="35738"/>
    <cellStyle name="Nota 2 2 3 9 2 2" xfId="35739"/>
    <cellStyle name="Nota 2 2 3 9 2 2 10" xfId="35740"/>
    <cellStyle name="Nota 2 2 3 9 2 2 11" xfId="35741"/>
    <cellStyle name="Nota 2 2 3 9 2 2 12" xfId="35742"/>
    <cellStyle name="Nota 2 2 3 9 2 2 2" xfId="35743"/>
    <cellStyle name="Nota 2 2 3 9 2 2 3" xfId="35744"/>
    <cellStyle name="Nota 2 2 3 9 2 2 4" xfId="35745"/>
    <cellStyle name="Nota 2 2 3 9 2 2 5" xfId="35746"/>
    <cellStyle name="Nota 2 2 3 9 2 2 6" xfId="35747"/>
    <cellStyle name="Nota 2 2 3 9 2 2 7" xfId="35748"/>
    <cellStyle name="Nota 2 2 3 9 2 2 8" xfId="35749"/>
    <cellStyle name="Nota 2 2 3 9 2 2 9" xfId="35750"/>
    <cellStyle name="Nota 2 2 3 9 2 3" xfId="35751"/>
    <cellStyle name="Nota 2 2 3 9 2 4" xfId="35752"/>
    <cellStyle name="Nota 2 2 3 9 2 5" xfId="35753"/>
    <cellStyle name="Nota 2 2 3 9 2 6" xfId="35754"/>
    <cellStyle name="Nota 2 2 3 9 2 7" xfId="35755"/>
    <cellStyle name="Nota 2 2 3 9 2 8" xfId="35756"/>
    <cellStyle name="Nota 2 2 3 9 2 9" xfId="35757"/>
    <cellStyle name="Nota 2 2 3 9 3" xfId="35758"/>
    <cellStyle name="Nota 2 2 3 9 3 10" xfId="35759"/>
    <cellStyle name="Nota 2 2 3 9 3 11" xfId="35760"/>
    <cellStyle name="Nota 2 2 3 9 3 12" xfId="35761"/>
    <cellStyle name="Nota 2 2 3 9 3 2" xfId="35762"/>
    <cellStyle name="Nota 2 2 3 9 3 3" xfId="35763"/>
    <cellStyle name="Nota 2 2 3 9 3 4" xfId="35764"/>
    <cellStyle name="Nota 2 2 3 9 3 5" xfId="35765"/>
    <cellStyle name="Nota 2 2 3 9 3 6" xfId="35766"/>
    <cellStyle name="Nota 2 2 3 9 3 7" xfId="35767"/>
    <cellStyle name="Nota 2 2 3 9 3 8" xfId="35768"/>
    <cellStyle name="Nota 2 2 3 9 3 9" xfId="35769"/>
    <cellStyle name="Nota 2 2 3 9 4" xfId="35770"/>
    <cellStyle name="Nota 2 2 3 9 5" xfId="35771"/>
    <cellStyle name="Nota 2 2 3 9 6" xfId="35772"/>
    <cellStyle name="Nota 2 2 3 9 7" xfId="35773"/>
    <cellStyle name="Nota 2 2 3 9 8" xfId="35774"/>
    <cellStyle name="Nota 2 2 3 9 9" xfId="35775"/>
    <cellStyle name="Nota 2 2 30" xfId="35776"/>
    <cellStyle name="Nota 2 2 31" xfId="35777"/>
    <cellStyle name="Nota 2 2 4" xfId="35778"/>
    <cellStyle name="Nota 2 2 4 10" xfId="35779"/>
    <cellStyle name="Nota 2 2 4 10 10" xfId="35780"/>
    <cellStyle name="Nota 2 2 4 10 11" xfId="35781"/>
    <cellStyle name="Nota 2 2 4 10 12" xfId="35782"/>
    <cellStyle name="Nota 2 2 4 10 13" xfId="35783"/>
    <cellStyle name="Nota 2 2 4 10 14" xfId="35784"/>
    <cellStyle name="Nota 2 2 4 10 2" xfId="35785"/>
    <cellStyle name="Nota 2 2 4 10 2 10" xfId="35786"/>
    <cellStyle name="Nota 2 2 4 10 2 11" xfId="35787"/>
    <cellStyle name="Nota 2 2 4 10 2 12" xfId="35788"/>
    <cellStyle name="Nota 2 2 4 10 2 13" xfId="35789"/>
    <cellStyle name="Nota 2 2 4 10 2 2" xfId="35790"/>
    <cellStyle name="Nota 2 2 4 10 2 2 10" xfId="35791"/>
    <cellStyle name="Nota 2 2 4 10 2 2 11" xfId="35792"/>
    <cellStyle name="Nota 2 2 4 10 2 2 12" xfId="35793"/>
    <cellStyle name="Nota 2 2 4 10 2 2 2" xfId="35794"/>
    <cellStyle name="Nota 2 2 4 10 2 2 3" xfId="35795"/>
    <cellStyle name="Nota 2 2 4 10 2 2 4" xfId="35796"/>
    <cellStyle name="Nota 2 2 4 10 2 2 5" xfId="35797"/>
    <cellStyle name="Nota 2 2 4 10 2 2 6" xfId="35798"/>
    <cellStyle name="Nota 2 2 4 10 2 2 7" xfId="35799"/>
    <cellStyle name="Nota 2 2 4 10 2 2 8" xfId="35800"/>
    <cellStyle name="Nota 2 2 4 10 2 2 9" xfId="35801"/>
    <cellStyle name="Nota 2 2 4 10 2 3" xfId="35802"/>
    <cellStyle name="Nota 2 2 4 10 2 4" xfId="35803"/>
    <cellStyle name="Nota 2 2 4 10 2 5" xfId="35804"/>
    <cellStyle name="Nota 2 2 4 10 2 6" xfId="35805"/>
    <cellStyle name="Nota 2 2 4 10 2 7" xfId="35806"/>
    <cellStyle name="Nota 2 2 4 10 2 8" xfId="35807"/>
    <cellStyle name="Nota 2 2 4 10 2 9" xfId="35808"/>
    <cellStyle name="Nota 2 2 4 10 3" xfId="35809"/>
    <cellStyle name="Nota 2 2 4 10 3 10" xfId="35810"/>
    <cellStyle name="Nota 2 2 4 10 3 11" xfId="35811"/>
    <cellStyle name="Nota 2 2 4 10 3 12" xfId="35812"/>
    <cellStyle name="Nota 2 2 4 10 3 2" xfId="35813"/>
    <cellStyle name="Nota 2 2 4 10 3 3" xfId="35814"/>
    <cellStyle name="Nota 2 2 4 10 3 4" xfId="35815"/>
    <cellStyle name="Nota 2 2 4 10 3 5" xfId="35816"/>
    <cellStyle name="Nota 2 2 4 10 3 6" xfId="35817"/>
    <cellStyle name="Nota 2 2 4 10 3 7" xfId="35818"/>
    <cellStyle name="Nota 2 2 4 10 3 8" xfId="35819"/>
    <cellStyle name="Nota 2 2 4 10 3 9" xfId="35820"/>
    <cellStyle name="Nota 2 2 4 10 4" xfId="35821"/>
    <cellStyle name="Nota 2 2 4 10 5" xfId="35822"/>
    <cellStyle name="Nota 2 2 4 10 6" xfId="35823"/>
    <cellStyle name="Nota 2 2 4 10 7" xfId="35824"/>
    <cellStyle name="Nota 2 2 4 10 8" xfId="35825"/>
    <cellStyle name="Nota 2 2 4 10 9" xfId="35826"/>
    <cellStyle name="Nota 2 2 4 11" xfId="35827"/>
    <cellStyle name="Nota 2 2 4 11 10" xfId="35828"/>
    <cellStyle name="Nota 2 2 4 11 11" xfId="35829"/>
    <cellStyle name="Nota 2 2 4 11 12" xfId="35830"/>
    <cellStyle name="Nota 2 2 4 11 13" xfId="35831"/>
    <cellStyle name="Nota 2 2 4 11 14" xfId="35832"/>
    <cellStyle name="Nota 2 2 4 11 2" xfId="35833"/>
    <cellStyle name="Nota 2 2 4 11 2 10" xfId="35834"/>
    <cellStyle name="Nota 2 2 4 11 2 11" xfId="35835"/>
    <cellStyle name="Nota 2 2 4 11 2 12" xfId="35836"/>
    <cellStyle name="Nota 2 2 4 11 2 13" xfId="35837"/>
    <cellStyle name="Nota 2 2 4 11 2 2" xfId="35838"/>
    <cellStyle name="Nota 2 2 4 11 2 2 10" xfId="35839"/>
    <cellStyle name="Nota 2 2 4 11 2 2 11" xfId="35840"/>
    <cellStyle name="Nota 2 2 4 11 2 2 12" xfId="35841"/>
    <cellStyle name="Nota 2 2 4 11 2 2 2" xfId="35842"/>
    <cellStyle name="Nota 2 2 4 11 2 2 3" xfId="35843"/>
    <cellStyle name="Nota 2 2 4 11 2 2 4" xfId="35844"/>
    <cellStyle name="Nota 2 2 4 11 2 2 5" xfId="35845"/>
    <cellStyle name="Nota 2 2 4 11 2 2 6" xfId="35846"/>
    <cellStyle name="Nota 2 2 4 11 2 2 7" xfId="35847"/>
    <cellStyle name="Nota 2 2 4 11 2 2 8" xfId="35848"/>
    <cellStyle name="Nota 2 2 4 11 2 2 9" xfId="35849"/>
    <cellStyle name="Nota 2 2 4 11 2 3" xfId="35850"/>
    <cellStyle name="Nota 2 2 4 11 2 4" xfId="35851"/>
    <cellStyle name="Nota 2 2 4 11 2 5" xfId="35852"/>
    <cellStyle name="Nota 2 2 4 11 2 6" xfId="35853"/>
    <cellStyle name="Nota 2 2 4 11 2 7" xfId="35854"/>
    <cellStyle name="Nota 2 2 4 11 2 8" xfId="35855"/>
    <cellStyle name="Nota 2 2 4 11 2 9" xfId="35856"/>
    <cellStyle name="Nota 2 2 4 11 3" xfId="35857"/>
    <cellStyle name="Nota 2 2 4 11 3 10" xfId="35858"/>
    <cellStyle name="Nota 2 2 4 11 3 11" xfId="35859"/>
    <cellStyle name="Nota 2 2 4 11 3 12" xfId="35860"/>
    <cellStyle name="Nota 2 2 4 11 3 2" xfId="35861"/>
    <cellStyle name="Nota 2 2 4 11 3 3" xfId="35862"/>
    <cellStyle name="Nota 2 2 4 11 3 4" xfId="35863"/>
    <cellStyle name="Nota 2 2 4 11 3 5" xfId="35864"/>
    <cellStyle name="Nota 2 2 4 11 3 6" xfId="35865"/>
    <cellStyle name="Nota 2 2 4 11 3 7" xfId="35866"/>
    <cellStyle name="Nota 2 2 4 11 3 8" xfId="35867"/>
    <cellStyle name="Nota 2 2 4 11 3 9" xfId="35868"/>
    <cellStyle name="Nota 2 2 4 11 4" xfId="35869"/>
    <cellStyle name="Nota 2 2 4 11 5" xfId="35870"/>
    <cellStyle name="Nota 2 2 4 11 6" xfId="35871"/>
    <cellStyle name="Nota 2 2 4 11 7" xfId="35872"/>
    <cellStyle name="Nota 2 2 4 11 8" xfId="35873"/>
    <cellStyle name="Nota 2 2 4 11 9" xfId="35874"/>
    <cellStyle name="Nota 2 2 4 12" xfId="35875"/>
    <cellStyle name="Nota 2 2 4 12 10" xfId="35876"/>
    <cellStyle name="Nota 2 2 4 12 11" xfId="35877"/>
    <cellStyle name="Nota 2 2 4 12 12" xfId="35878"/>
    <cellStyle name="Nota 2 2 4 12 13" xfId="35879"/>
    <cellStyle name="Nota 2 2 4 12 2" xfId="35880"/>
    <cellStyle name="Nota 2 2 4 12 2 10" xfId="35881"/>
    <cellStyle name="Nota 2 2 4 12 2 11" xfId="35882"/>
    <cellStyle name="Nota 2 2 4 12 2 12" xfId="35883"/>
    <cellStyle name="Nota 2 2 4 12 2 2" xfId="35884"/>
    <cellStyle name="Nota 2 2 4 12 2 3" xfId="35885"/>
    <cellStyle name="Nota 2 2 4 12 2 4" xfId="35886"/>
    <cellStyle name="Nota 2 2 4 12 2 5" xfId="35887"/>
    <cellStyle name="Nota 2 2 4 12 2 6" xfId="35888"/>
    <cellStyle name="Nota 2 2 4 12 2 7" xfId="35889"/>
    <cellStyle name="Nota 2 2 4 12 2 8" xfId="35890"/>
    <cellStyle name="Nota 2 2 4 12 2 9" xfId="35891"/>
    <cellStyle name="Nota 2 2 4 12 3" xfId="35892"/>
    <cellStyle name="Nota 2 2 4 12 4" xfId="35893"/>
    <cellStyle name="Nota 2 2 4 12 5" xfId="35894"/>
    <cellStyle name="Nota 2 2 4 12 6" xfId="35895"/>
    <cellStyle name="Nota 2 2 4 12 7" xfId="35896"/>
    <cellStyle name="Nota 2 2 4 12 8" xfId="35897"/>
    <cellStyle name="Nota 2 2 4 12 9" xfId="35898"/>
    <cellStyle name="Nota 2 2 4 13" xfId="35899"/>
    <cellStyle name="Nota 2 2 4 13 10" xfId="35900"/>
    <cellStyle name="Nota 2 2 4 13 11" xfId="35901"/>
    <cellStyle name="Nota 2 2 4 13 12" xfId="35902"/>
    <cellStyle name="Nota 2 2 4 13 13" xfId="35903"/>
    <cellStyle name="Nota 2 2 4 13 2" xfId="35904"/>
    <cellStyle name="Nota 2 2 4 13 2 10" xfId="35905"/>
    <cellStyle name="Nota 2 2 4 13 2 11" xfId="35906"/>
    <cellStyle name="Nota 2 2 4 13 2 12" xfId="35907"/>
    <cellStyle name="Nota 2 2 4 13 2 2" xfId="35908"/>
    <cellStyle name="Nota 2 2 4 13 2 3" xfId="35909"/>
    <cellStyle name="Nota 2 2 4 13 2 4" xfId="35910"/>
    <cellStyle name="Nota 2 2 4 13 2 5" xfId="35911"/>
    <cellStyle name="Nota 2 2 4 13 2 6" xfId="35912"/>
    <cellStyle name="Nota 2 2 4 13 2 7" xfId="35913"/>
    <cellStyle name="Nota 2 2 4 13 2 8" xfId="35914"/>
    <cellStyle name="Nota 2 2 4 13 2 9" xfId="35915"/>
    <cellStyle name="Nota 2 2 4 13 3" xfId="35916"/>
    <cellStyle name="Nota 2 2 4 13 4" xfId="35917"/>
    <cellStyle name="Nota 2 2 4 13 5" xfId="35918"/>
    <cellStyle name="Nota 2 2 4 13 6" xfId="35919"/>
    <cellStyle name="Nota 2 2 4 13 7" xfId="35920"/>
    <cellStyle name="Nota 2 2 4 13 8" xfId="35921"/>
    <cellStyle name="Nota 2 2 4 13 9" xfId="35922"/>
    <cellStyle name="Nota 2 2 4 14" xfId="35923"/>
    <cellStyle name="Nota 2 2 4 14 10" xfId="35924"/>
    <cellStyle name="Nota 2 2 4 14 11" xfId="35925"/>
    <cellStyle name="Nota 2 2 4 14 12" xfId="35926"/>
    <cellStyle name="Nota 2 2 4 14 2" xfId="35927"/>
    <cellStyle name="Nota 2 2 4 14 3" xfId="35928"/>
    <cellStyle name="Nota 2 2 4 14 4" xfId="35929"/>
    <cellStyle name="Nota 2 2 4 14 5" xfId="35930"/>
    <cellStyle name="Nota 2 2 4 14 6" xfId="35931"/>
    <cellStyle name="Nota 2 2 4 14 7" xfId="35932"/>
    <cellStyle name="Nota 2 2 4 14 8" xfId="35933"/>
    <cellStyle name="Nota 2 2 4 14 9" xfId="35934"/>
    <cellStyle name="Nota 2 2 4 15" xfId="35935"/>
    <cellStyle name="Nota 2 2 4 16" xfId="35936"/>
    <cellStyle name="Nota 2 2 4 17" xfId="35937"/>
    <cellStyle name="Nota 2 2 4 18" xfId="35938"/>
    <cellStyle name="Nota 2 2 4 19" xfId="35939"/>
    <cellStyle name="Nota 2 2 4 2" xfId="35940"/>
    <cellStyle name="Nota 2 2 4 2 10" xfId="35941"/>
    <cellStyle name="Nota 2 2 4 2 11" xfId="35942"/>
    <cellStyle name="Nota 2 2 4 2 12" xfId="35943"/>
    <cellStyle name="Nota 2 2 4 2 13" xfId="35944"/>
    <cellStyle name="Nota 2 2 4 2 14" xfId="35945"/>
    <cellStyle name="Nota 2 2 4 2 15" xfId="35946"/>
    <cellStyle name="Nota 2 2 4 2 16" xfId="35947"/>
    <cellStyle name="Nota 2 2 4 2 17" xfId="35948"/>
    <cellStyle name="Nota 2 2 4 2 18" xfId="35949"/>
    <cellStyle name="Nota 2 2 4 2 2" xfId="35950"/>
    <cellStyle name="Nota 2 2 4 2 2 2" xfId="35951"/>
    <cellStyle name="Nota 2 2 4 2 3" xfId="35952"/>
    <cellStyle name="Nota 2 2 4 2 3 10" xfId="35953"/>
    <cellStyle name="Nota 2 2 4 2 3 11" xfId="35954"/>
    <cellStyle name="Nota 2 2 4 2 3 12" xfId="35955"/>
    <cellStyle name="Nota 2 2 4 2 3 13" xfId="35956"/>
    <cellStyle name="Nota 2 2 4 2 3 14" xfId="35957"/>
    <cellStyle name="Nota 2 2 4 2 3 2" xfId="35958"/>
    <cellStyle name="Nota 2 2 4 2 3 2 10" xfId="35959"/>
    <cellStyle name="Nota 2 2 4 2 3 2 11" xfId="35960"/>
    <cellStyle name="Nota 2 2 4 2 3 2 12" xfId="35961"/>
    <cellStyle name="Nota 2 2 4 2 3 2 13" xfId="35962"/>
    <cellStyle name="Nota 2 2 4 2 3 2 2" xfId="35963"/>
    <cellStyle name="Nota 2 2 4 2 3 2 2 10" xfId="35964"/>
    <cellStyle name="Nota 2 2 4 2 3 2 2 11" xfId="35965"/>
    <cellStyle name="Nota 2 2 4 2 3 2 2 12" xfId="35966"/>
    <cellStyle name="Nota 2 2 4 2 3 2 2 2" xfId="35967"/>
    <cellStyle name="Nota 2 2 4 2 3 2 2 3" xfId="35968"/>
    <cellStyle name="Nota 2 2 4 2 3 2 2 4" xfId="35969"/>
    <cellStyle name="Nota 2 2 4 2 3 2 2 5" xfId="35970"/>
    <cellStyle name="Nota 2 2 4 2 3 2 2 6" xfId="35971"/>
    <cellStyle name="Nota 2 2 4 2 3 2 2 7" xfId="35972"/>
    <cellStyle name="Nota 2 2 4 2 3 2 2 8" xfId="35973"/>
    <cellStyle name="Nota 2 2 4 2 3 2 2 9" xfId="35974"/>
    <cellStyle name="Nota 2 2 4 2 3 2 3" xfId="35975"/>
    <cellStyle name="Nota 2 2 4 2 3 2 4" xfId="35976"/>
    <cellStyle name="Nota 2 2 4 2 3 2 5" xfId="35977"/>
    <cellStyle name="Nota 2 2 4 2 3 2 6" xfId="35978"/>
    <cellStyle name="Nota 2 2 4 2 3 2 7" xfId="35979"/>
    <cellStyle name="Nota 2 2 4 2 3 2 8" xfId="35980"/>
    <cellStyle name="Nota 2 2 4 2 3 2 9" xfId="35981"/>
    <cellStyle name="Nota 2 2 4 2 3 3" xfId="35982"/>
    <cellStyle name="Nota 2 2 4 2 3 3 10" xfId="35983"/>
    <cellStyle name="Nota 2 2 4 2 3 3 11" xfId="35984"/>
    <cellStyle name="Nota 2 2 4 2 3 3 12" xfId="35985"/>
    <cellStyle name="Nota 2 2 4 2 3 3 2" xfId="35986"/>
    <cellStyle name="Nota 2 2 4 2 3 3 3" xfId="35987"/>
    <cellStyle name="Nota 2 2 4 2 3 3 4" xfId="35988"/>
    <cellStyle name="Nota 2 2 4 2 3 3 5" xfId="35989"/>
    <cellStyle name="Nota 2 2 4 2 3 3 6" xfId="35990"/>
    <cellStyle name="Nota 2 2 4 2 3 3 7" xfId="35991"/>
    <cellStyle name="Nota 2 2 4 2 3 3 8" xfId="35992"/>
    <cellStyle name="Nota 2 2 4 2 3 3 9" xfId="35993"/>
    <cellStyle name="Nota 2 2 4 2 3 4" xfId="35994"/>
    <cellStyle name="Nota 2 2 4 2 3 5" xfId="35995"/>
    <cellStyle name="Nota 2 2 4 2 3 6" xfId="35996"/>
    <cellStyle name="Nota 2 2 4 2 3 7" xfId="35997"/>
    <cellStyle name="Nota 2 2 4 2 3 8" xfId="35998"/>
    <cellStyle name="Nota 2 2 4 2 3 9" xfId="35999"/>
    <cellStyle name="Nota 2 2 4 2 4" xfId="36000"/>
    <cellStyle name="Nota 2 2 4 2 4 10" xfId="36001"/>
    <cellStyle name="Nota 2 2 4 2 4 11" xfId="36002"/>
    <cellStyle name="Nota 2 2 4 2 4 12" xfId="36003"/>
    <cellStyle name="Nota 2 2 4 2 4 13" xfId="36004"/>
    <cellStyle name="Nota 2 2 4 2 4 14" xfId="36005"/>
    <cellStyle name="Nota 2 2 4 2 4 2" xfId="36006"/>
    <cellStyle name="Nota 2 2 4 2 4 2 10" xfId="36007"/>
    <cellStyle name="Nota 2 2 4 2 4 2 11" xfId="36008"/>
    <cellStyle name="Nota 2 2 4 2 4 2 12" xfId="36009"/>
    <cellStyle name="Nota 2 2 4 2 4 2 13" xfId="36010"/>
    <cellStyle name="Nota 2 2 4 2 4 2 2" xfId="36011"/>
    <cellStyle name="Nota 2 2 4 2 4 2 2 10" xfId="36012"/>
    <cellStyle name="Nota 2 2 4 2 4 2 2 11" xfId="36013"/>
    <cellStyle name="Nota 2 2 4 2 4 2 2 12" xfId="36014"/>
    <cellStyle name="Nota 2 2 4 2 4 2 2 2" xfId="36015"/>
    <cellStyle name="Nota 2 2 4 2 4 2 2 3" xfId="36016"/>
    <cellStyle name="Nota 2 2 4 2 4 2 2 4" xfId="36017"/>
    <cellStyle name="Nota 2 2 4 2 4 2 2 5" xfId="36018"/>
    <cellStyle name="Nota 2 2 4 2 4 2 2 6" xfId="36019"/>
    <cellStyle name="Nota 2 2 4 2 4 2 2 7" xfId="36020"/>
    <cellStyle name="Nota 2 2 4 2 4 2 2 8" xfId="36021"/>
    <cellStyle name="Nota 2 2 4 2 4 2 2 9" xfId="36022"/>
    <cellStyle name="Nota 2 2 4 2 4 2 3" xfId="36023"/>
    <cellStyle name="Nota 2 2 4 2 4 2 4" xfId="36024"/>
    <cellStyle name="Nota 2 2 4 2 4 2 5" xfId="36025"/>
    <cellStyle name="Nota 2 2 4 2 4 2 6" xfId="36026"/>
    <cellStyle name="Nota 2 2 4 2 4 2 7" xfId="36027"/>
    <cellStyle name="Nota 2 2 4 2 4 2 8" xfId="36028"/>
    <cellStyle name="Nota 2 2 4 2 4 2 9" xfId="36029"/>
    <cellStyle name="Nota 2 2 4 2 4 3" xfId="36030"/>
    <cellStyle name="Nota 2 2 4 2 4 3 10" xfId="36031"/>
    <cellStyle name="Nota 2 2 4 2 4 3 11" xfId="36032"/>
    <cellStyle name="Nota 2 2 4 2 4 3 12" xfId="36033"/>
    <cellStyle name="Nota 2 2 4 2 4 3 2" xfId="36034"/>
    <cellStyle name="Nota 2 2 4 2 4 3 3" xfId="36035"/>
    <cellStyle name="Nota 2 2 4 2 4 3 4" xfId="36036"/>
    <cellStyle name="Nota 2 2 4 2 4 3 5" xfId="36037"/>
    <cellStyle name="Nota 2 2 4 2 4 3 6" xfId="36038"/>
    <cellStyle name="Nota 2 2 4 2 4 3 7" xfId="36039"/>
    <cellStyle name="Nota 2 2 4 2 4 3 8" xfId="36040"/>
    <cellStyle name="Nota 2 2 4 2 4 3 9" xfId="36041"/>
    <cellStyle name="Nota 2 2 4 2 4 4" xfId="36042"/>
    <cellStyle name="Nota 2 2 4 2 4 5" xfId="36043"/>
    <cellStyle name="Nota 2 2 4 2 4 6" xfId="36044"/>
    <cellStyle name="Nota 2 2 4 2 4 7" xfId="36045"/>
    <cellStyle name="Nota 2 2 4 2 4 8" xfId="36046"/>
    <cellStyle name="Nota 2 2 4 2 4 9" xfId="36047"/>
    <cellStyle name="Nota 2 2 4 2 5" xfId="36048"/>
    <cellStyle name="Nota 2 2 4 2 5 10" xfId="36049"/>
    <cellStyle name="Nota 2 2 4 2 5 11" xfId="36050"/>
    <cellStyle name="Nota 2 2 4 2 5 12" xfId="36051"/>
    <cellStyle name="Nota 2 2 4 2 5 13" xfId="36052"/>
    <cellStyle name="Nota 2 2 4 2 5 2" xfId="36053"/>
    <cellStyle name="Nota 2 2 4 2 5 2 10" xfId="36054"/>
    <cellStyle name="Nota 2 2 4 2 5 2 11" xfId="36055"/>
    <cellStyle name="Nota 2 2 4 2 5 2 12" xfId="36056"/>
    <cellStyle name="Nota 2 2 4 2 5 2 2" xfId="36057"/>
    <cellStyle name="Nota 2 2 4 2 5 2 3" xfId="36058"/>
    <cellStyle name="Nota 2 2 4 2 5 2 4" xfId="36059"/>
    <cellStyle name="Nota 2 2 4 2 5 2 5" xfId="36060"/>
    <cellStyle name="Nota 2 2 4 2 5 2 6" xfId="36061"/>
    <cellStyle name="Nota 2 2 4 2 5 2 7" xfId="36062"/>
    <cellStyle name="Nota 2 2 4 2 5 2 8" xfId="36063"/>
    <cellStyle name="Nota 2 2 4 2 5 2 9" xfId="36064"/>
    <cellStyle name="Nota 2 2 4 2 5 3" xfId="36065"/>
    <cellStyle name="Nota 2 2 4 2 5 4" xfId="36066"/>
    <cellStyle name="Nota 2 2 4 2 5 5" xfId="36067"/>
    <cellStyle name="Nota 2 2 4 2 5 6" xfId="36068"/>
    <cellStyle name="Nota 2 2 4 2 5 7" xfId="36069"/>
    <cellStyle name="Nota 2 2 4 2 5 8" xfId="36070"/>
    <cellStyle name="Nota 2 2 4 2 5 9" xfId="36071"/>
    <cellStyle name="Nota 2 2 4 2 6" xfId="36072"/>
    <cellStyle name="Nota 2 2 4 2 7" xfId="36073"/>
    <cellStyle name="Nota 2 2 4 2 7 10" xfId="36074"/>
    <cellStyle name="Nota 2 2 4 2 7 11" xfId="36075"/>
    <cellStyle name="Nota 2 2 4 2 7 12" xfId="36076"/>
    <cellStyle name="Nota 2 2 4 2 7 2" xfId="36077"/>
    <cellStyle name="Nota 2 2 4 2 7 3" xfId="36078"/>
    <cellStyle name="Nota 2 2 4 2 7 4" xfId="36079"/>
    <cellStyle name="Nota 2 2 4 2 7 5" xfId="36080"/>
    <cellStyle name="Nota 2 2 4 2 7 6" xfId="36081"/>
    <cellStyle name="Nota 2 2 4 2 7 7" xfId="36082"/>
    <cellStyle name="Nota 2 2 4 2 7 8" xfId="36083"/>
    <cellStyle name="Nota 2 2 4 2 7 9" xfId="36084"/>
    <cellStyle name="Nota 2 2 4 2 8" xfId="36085"/>
    <cellStyle name="Nota 2 2 4 2 9" xfId="36086"/>
    <cellStyle name="Nota 2 2 4 20" xfId="36087"/>
    <cellStyle name="Nota 2 2 4 21" xfId="36088"/>
    <cellStyle name="Nota 2 2 4 22" xfId="36089"/>
    <cellStyle name="Nota 2 2 4 23" xfId="36090"/>
    <cellStyle name="Nota 2 2 4 24" xfId="36091"/>
    <cellStyle name="Nota 2 2 4 25" xfId="36092"/>
    <cellStyle name="Nota 2 2 4 26" xfId="36093"/>
    <cellStyle name="Nota 2 2 4 3" xfId="36094"/>
    <cellStyle name="Nota 2 2 4 3 2" xfId="36095"/>
    <cellStyle name="Nota 2 2 4 4" xfId="36096"/>
    <cellStyle name="Nota 2 2 4 4 10" xfId="36097"/>
    <cellStyle name="Nota 2 2 4 4 11" xfId="36098"/>
    <cellStyle name="Nota 2 2 4 4 12" xfId="36099"/>
    <cellStyle name="Nota 2 2 4 4 13" xfId="36100"/>
    <cellStyle name="Nota 2 2 4 4 14" xfId="36101"/>
    <cellStyle name="Nota 2 2 4 4 2" xfId="36102"/>
    <cellStyle name="Nota 2 2 4 4 2 10" xfId="36103"/>
    <cellStyle name="Nota 2 2 4 4 2 11" xfId="36104"/>
    <cellStyle name="Nota 2 2 4 4 2 12" xfId="36105"/>
    <cellStyle name="Nota 2 2 4 4 2 13" xfId="36106"/>
    <cellStyle name="Nota 2 2 4 4 2 2" xfId="36107"/>
    <cellStyle name="Nota 2 2 4 4 2 2 10" xfId="36108"/>
    <cellStyle name="Nota 2 2 4 4 2 2 11" xfId="36109"/>
    <cellStyle name="Nota 2 2 4 4 2 2 12" xfId="36110"/>
    <cellStyle name="Nota 2 2 4 4 2 2 2" xfId="36111"/>
    <cellStyle name="Nota 2 2 4 4 2 2 3" xfId="36112"/>
    <cellStyle name="Nota 2 2 4 4 2 2 4" xfId="36113"/>
    <cellStyle name="Nota 2 2 4 4 2 2 5" xfId="36114"/>
    <cellStyle name="Nota 2 2 4 4 2 2 6" xfId="36115"/>
    <cellStyle name="Nota 2 2 4 4 2 2 7" xfId="36116"/>
    <cellStyle name="Nota 2 2 4 4 2 2 8" xfId="36117"/>
    <cellStyle name="Nota 2 2 4 4 2 2 9" xfId="36118"/>
    <cellStyle name="Nota 2 2 4 4 2 3" xfId="36119"/>
    <cellStyle name="Nota 2 2 4 4 2 4" xfId="36120"/>
    <cellStyle name="Nota 2 2 4 4 2 5" xfId="36121"/>
    <cellStyle name="Nota 2 2 4 4 2 6" xfId="36122"/>
    <cellStyle name="Nota 2 2 4 4 2 7" xfId="36123"/>
    <cellStyle name="Nota 2 2 4 4 2 8" xfId="36124"/>
    <cellStyle name="Nota 2 2 4 4 2 9" xfId="36125"/>
    <cellStyle name="Nota 2 2 4 4 3" xfId="36126"/>
    <cellStyle name="Nota 2 2 4 4 3 10" xfId="36127"/>
    <cellStyle name="Nota 2 2 4 4 3 11" xfId="36128"/>
    <cellStyle name="Nota 2 2 4 4 3 12" xfId="36129"/>
    <cellStyle name="Nota 2 2 4 4 3 2" xfId="36130"/>
    <cellStyle name="Nota 2 2 4 4 3 3" xfId="36131"/>
    <cellStyle name="Nota 2 2 4 4 3 4" xfId="36132"/>
    <cellStyle name="Nota 2 2 4 4 3 5" xfId="36133"/>
    <cellStyle name="Nota 2 2 4 4 3 6" xfId="36134"/>
    <cellStyle name="Nota 2 2 4 4 3 7" xfId="36135"/>
    <cellStyle name="Nota 2 2 4 4 3 8" xfId="36136"/>
    <cellStyle name="Nota 2 2 4 4 3 9" xfId="36137"/>
    <cellStyle name="Nota 2 2 4 4 4" xfId="36138"/>
    <cellStyle name="Nota 2 2 4 4 5" xfId="36139"/>
    <cellStyle name="Nota 2 2 4 4 6" xfId="36140"/>
    <cellStyle name="Nota 2 2 4 4 7" xfId="36141"/>
    <cellStyle name="Nota 2 2 4 4 8" xfId="36142"/>
    <cellStyle name="Nota 2 2 4 4 9" xfId="36143"/>
    <cellStyle name="Nota 2 2 4 5" xfId="36144"/>
    <cellStyle name="Nota 2 2 4 5 10" xfId="36145"/>
    <cellStyle name="Nota 2 2 4 5 11" xfId="36146"/>
    <cellStyle name="Nota 2 2 4 5 12" xfId="36147"/>
    <cellStyle name="Nota 2 2 4 5 13" xfId="36148"/>
    <cellStyle name="Nota 2 2 4 5 14" xfId="36149"/>
    <cellStyle name="Nota 2 2 4 5 2" xfId="36150"/>
    <cellStyle name="Nota 2 2 4 5 2 10" xfId="36151"/>
    <cellStyle name="Nota 2 2 4 5 2 11" xfId="36152"/>
    <cellStyle name="Nota 2 2 4 5 2 12" xfId="36153"/>
    <cellStyle name="Nota 2 2 4 5 2 13" xfId="36154"/>
    <cellStyle name="Nota 2 2 4 5 2 2" xfId="36155"/>
    <cellStyle name="Nota 2 2 4 5 2 2 10" xfId="36156"/>
    <cellStyle name="Nota 2 2 4 5 2 2 11" xfId="36157"/>
    <cellStyle name="Nota 2 2 4 5 2 2 12" xfId="36158"/>
    <cellStyle name="Nota 2 2 4 5 2 2 2" xfId="36159"/>
    <cellStyle name="Nota 2 2 4 5 2 2 3" xfId="36160"/>
    <cellStyle name="Nota 2 2 4 5 2 2 4" xfId="36161"/>
    <cellStyle name="Nota 2 2 4 5 2 2 5" xfId="36162"/>
    <cellStyle name="Nota 2 2 4 5 2 2 6" xfId="36163"/>
    <cellStyle name="Nota 2 2 4 5 2 2 7" xfId="36164"/>
    <cellStyle name="Nota 2 2 4 5 2 2 8" xfId="36165"/>
    <cellStyle name="Nota 2 2 4 5 2 2 9" xfId="36166"/>
    <cellStyle name="Nota 2 2 4 5 2 3" xfId="36167"/>
    <cellStyle name="Nota 2 2 4 5 2 4" xfId="36168"/>
    <cellStyle name="Nota 2 2 4 5 2 5" xfId="36169"/>
    <cellStyle name="Nota 2 2 4 5 2 6" xfId="36170"/>
    <cellStyle name="Nota 2 2 4 5 2 7" xfId="36171"/>
    <cellStyle name="Nota 2 2 4 5 2 8" xfId="36172"/>
    <cellStyle name="Nota 2 2 4 5 2 9" xfId="36173"/>
    <cellStyle name="Nota 2 2 4 5 3" xfId="36174"/>
    <cellStyle name="Nota 2 2 4 5 3 10" xfId="36175"/>
    <cellStyle name="Nota 2 2 4 5 3 11" xfId="36176"/>
    <cellStyle name="Nota 2 2 4 5 3 12" xfId="36177"/>
    <cellStyle name="Nota 2 2 4 5 3 2" xfId="36178"/>
    <cellStyle name="Nota 2 2 4 5 3 3" xfId="36179"/>
    <cellStyle name="Nota 2 2 4 5 3 4" xfId="36180"/>
    <cellStyle name="Nota 2 2 4 5 3 5" xfId="36181"/>
    <cellStyle name="Nota 2 2 4 5 3 6" xfId="36182"/>
    <cellStyle name="Nota 2 2 4 5 3 7" xfId="36183"/>
    <cellStyle name="Nota 2 2 4 5 3 8" xfId="36184"/>
    <cellStyle name="Nota 2 2 4 5 3 9" xfId="36185"/>
    <cellStyle name="Nota 2 2 4 5 4" xfId="36186"/>
    <cellStyle name="Nota 2 2 4 5 5" xfId="36187"/>
    <cellStyle name="Nota 2 2 4 5 6" xfId="36188"/>
    <cellStyle name="Nota 2 2 4 5 7" xfId="36189"/>
    <cellStyle name="Nota 2 2 4 5 8" xfId="36190"/>
    <cellStyle name="Nota 2 2 4 5 9" xfId="36191"/>
    <cellStyle name="Nota 2 2 4 6" xfId="36192"/>
    <cellStyle name="Nota 2 2 4 6 10" xfId="36193"/>
    <cellStyle name="Nota 2 2 4 6 11" xfId="36194"/>
    <cellStyle name="Nota 2 2 4 6 12" xfId="36195"/>
    <cellStyle name="Nota 2 2 4 6 13" xfId="36196"/>
    <cellStyle name="Nota 2 2 4 6 14" xfId="36197"/>
    <cellStyle name="Nota 2 2 4 6 2" xfId="36198"/>
    <cellStyle name="Nota 2 2 4 6 2 10" xfId="36199"/>
    <cellStyle name="Nota 2 2 4 6 2 11" xfId="36200"/>
    <cellStyle name="Nota 2 2 4 6 2 12" xfId="36201"/>
    <cellStyle name="Nota 2 2 4 6 2 13" xfId="36202"/>
    <cellStyle name="Nota 2 2 4 6 2 2" xfId="36203"/>
    <cellStyle name="Nota 2 2 4 6 2 2 10" xfId="36204"/>
    <cellStyle name="Nota 2 2 4 6 2 2 11" xfId="36205"/>
    <cellStyle name="Nota 2 2 4 6 2 2 12" xfId="36206"/>
    <cellStyle name="Nota 2 2 4 6 2 2 2" xfId="36207"/>
    <cellStyle name="Nota 2 2 4 6 2 2 3" xfId="36208"/>
    <cellStyle name="Nota 2 2 4 6 2 2 4" xfId="36209"/>
    <cellStyle name="Nota 2 2 4 6 2 2 5" xfId="36210"/>
    <cellStyle name="Nota 2 2 4 6 2 2 6" xfId="36211"/>
    <cellStyle name="Nota 2 2 4 6 2 2 7" xfId="36212"/>
    <cellStyle name="Nota 2 2 4 6 2 2 8" xfId="36213"/>
    <cellStyle name="Nota 2 2 4 6 2 2 9" xfId="36214"/>
    <cellStyle name="Nota 2 2 4 6 2 3" xfId="36215"/>
    <cellStyle name="Nota 2 2 4 6 2 4" xfId="36216"/>
    <cellStyle name="Nota 2 2 4 6 2 5" xfId="36217"/>
    <cellStyle name="Nota 2 2 4 6 2 6" xfId="36218"/>
    <cellStyle name="Nota 2 2 4 6 2 7" xfId="36219"/>
    <cellStyle name="Nota 2 2 4 6 2 8" xfId="36220"/>
    <cellStyle name="Nota 2 2 4 6 2 9" xfId="36221"/>
    <cellStyle name="Nota 2 2 4 6 3" xfId="36222"/>
    <cellStyle name="Nota 2 2 4 6 3 10" xfId="36223"/>
    <cellStyle name="Nota 2 2 4 6 3 11" xfId="36224"/>
    <cellStyle name="Nota 2 2 4 6 3 12" xfId="36225"/>
    <cellStyle name="Nota 2 2 4 6 3 2" xfId="36226"/>
    <cellStyle name="Nota 2 2 4 6 3 3" xfId="36227"/>
    <cellStyle name="Nota 2 2 4 6 3 4" xfId="36228"/>
    <cellStyle name="Nota 2 2 4 6 3 5" xfId="36229"/>
    <cellStyle name="Nota 2 2 4 6 3 6" xfId="36230"/>
    <cellStyle name="Nota 2 2 4 6 3 7" xfId="36231"/>
    <cellStyle name="Nota 2 2 4 6 3 8" xfId="36232"/>
    <cellStyle name="Nota 2 2 4 6 3 9" xfId="36233"/>
    <cellStyle name="Nota 2 2 4 6 4" xfId="36234"/>
    <cellStyle name="Nota 2 2 4 6 5" xfId="36235"/>
    <cellStyle name="Nota 2 2 4 6 6" xfId="36236"/>
    <cellStyle name="Nota 2 2 4 6 7" xfId="36237"/>
    <cellStyle name="Nota 2 2 4 6 8" xfId="36238"/>
    <cellStyle name="Nota 2 2 4 6 9" xfId="36239"/>
    <cellStyle name="Nota 2 2 4 7" xfId="36240"/>
    <cellStyle name="Nota 2 2 4 7 10" xfId="36241"/>
    <cellStyle name="Nota 2 2 4 7 11" xfId="36242"/>
    <cellStyle name="Nota 2 2 4 7 12" xfId="36243"/>
    <cellStyle name="Nota 2 2 4 7 13" xfId="36244"/>
    <cellStyle name="Nota 2 2 4 7 14" xfId="36245"/>
    <cellStyle name="Nota 2 2 4 7 2" xfId="36246"/>
    <cellStyle name="Nota 2 2 4 7 2 10" xfId="36247"/>
    <cellStyle name="Nota 2 2 4 7 2 11" xfId="36248"/>
    <cellStyle name="Nota 2 2 4 7 2 12" xfId="36249"/>
    <cellStyle name="Nota 2 2 4 7 2 13" xfId="36250"/>
    <cellStyle name="Nota 2 2 4 7 2 2" xfId="36251"/>
    <cellStyle name="Nota 2 2 4 7 2 2 10" xfId="36252"/>
    <cellStyle name="Nota 2 2 4 7 2 2 11" xfId="36253"/>
    <cellStyle name="Nota 2 2 4 7 2 2 12" xfId="36254"/>
    <cellStyle name="Nota 2 2 4 7 2 2 2" xfId="36255"/>
    <cellStyle name="Nota 2 2 4 7 2 2 3" xfId="36256"/>
    <cellStyle name="Nota 2 2 4 7 2 2 4" xfId="36257"/>
    <cellStyle name="Nota 2 2 4 7 2 2 5" xfId="36258"/>
    <cellStyle name="Nota 2 2 4 7 2 2 6" xfId="36259"/>
    <cellStyle name="Nota 2 2 4 7 2 2 7" xfId="36260"/>
    <cellStyle name="Nota 2 2 4 7 2 2 8" xfId="36261"/>
    <cellStyle name="Nota 2 2 4 7 2 2 9" xfId="36262"/>
    <cellStyle name="Nota 2 2 4 7 2 3" xfId="36263"/>
    <cellStyle name="Nota 2 2 4 7 2 4" xfId="36264"/>
    <cellStyle name="Nota 2 2 4 7 2 5" xfId="36265"/>
    <cellStyle name="Nota 2 2 4 7 2 6" xfId="36266"/>
    <cellStyle name="Nota 2 2 4 7 2 7" xfId="36267"/>
    <cellStyle name="Nota 2 2 4 7 2 8" xfId="36268"/>
    <cellStyle name="Nota 2 2 4 7 2 9" xfId="36269"/>
    <cellStyle name="Nota 2 2 4 7 3" xfId="36270"/>
    <cellStyle name="Nota 2 2 4 7 3 10" xfId="36271"/>
    <cellStyle name="Nota 2 2 4 7 3 11" xfId="36272"/>
    <cellStyle name="Nota 2 2 4 7 3 12" xfId="36273"/>
    <cellStyle name="Nota 2 2 4 7 3 2" xfId="36274"/>
    <cellStyle name="Nota 2 2 4 7 3 3" xfId="36275"/>
    <cellStyle name="Nota 2 2 4 7 3 4" xfId="36276"/>
    <cellStyle name="Nota 2 2 4 7 3 5" xfId="36277"/>
    <cellStyle name="Nota 2 2 4 7 3 6" xfId="36278"/>
    <cellStyle name="Nota 2 2 4 7 3 7" xfId="36279"/>
    <cellStyle name="Nota 2 2 4 7 3 8" xfId="36280"/>
    <cellStyle name="Nota 2 2 4 7 3 9" xfId="36281"/>
    <cellStyle name="Nota 2 2 4 7 4" xfId="36282"/>
    <cellStyle name="Nota 2 2 4 7 5" xfId="36283"/>
    <cellStyle name="Nota 2 2 4 7 6" xfId="36284"/>
    <cellStyle name="Nota 2 2 4 7 7" xfId="36285"/>
    <cellStyle name="Nota 2 2 4 7 8" xfId="36286"/>
    <cellStyle name="Nota 2 2 4 7 9" xfId="36287"/>
    <cellStyle name="Nota 2 2 4 8" xfId="36288"/>
    <cellStyle name="Nota 2 2 4 8 10" xfId="36289"/>
    <cellStyle name="Nota 2 2 4 8 11" xfId="36290"/>
    <cellStyle name="Nota 2 2 4 8 12" xfId="36291"/>
    <cellStyle name="Nota 2 2 4 8 13" xfId="36292"/>
    <cellStyle name="Nota 2 2 4 8 14" xfId="36293"/>
    <cellStyle name="Nota 2 2 4 8 2" xfId="36294"/>
    <cellStyle name="Nota 2 2 4 8 2 10" xfId="36295"/>
    <cellStyle name="Nota 2 2 4 8 2 11" xfId="36296"/>
    <cellStyle name="Nota 2 2 4 8 2 12" xfId="36297"/>
    <cellStyle name="Nota 2 2 4 8 2 13" xfId="36298"/>
    <cellStyle name="Nota 2 2 4 8 2 2" xfId="36299"/>
    <cellStyle name="Nota 2 2 4 8 2 2 10" xfId="36300"/>
    <cellStyle name="Nota 2 2 4 8 2 2 11" xfId="36301"/>
    <cellStyle name="Nota 2 2 4 8 2 2 12" xfId="36302"/>
    <cellStyle name="Nota 2 2 4 8 2 2 2" xfId="36303"/>
    <cellStyle name="Nota 2 2 4 8 2 2 3" xfId="36304"/>
    <cellStyle name="Nota 2 2 4 8 2 2 4" xfId="36305"/>
    <cellStyle name="Nota 2 2 4 8 2 2 5" xfId="36306"/>
    <cellStyle name="Nota 2 2 4 8 2 2 6" xfId="36307"/>
    <cellStyle name="Nota 2 2 4 8 2 2 7" xfId="36308"/>
    <cellStyle name="Nota 2 2 4 8 2 2 8" xfId="36309"/>
    <cellStyle name="Nota 2 2 4 8 2 2 9" xfId="36310"/>
    <cellStyle name="Nota 2 2 4 8 2 3" xfId="36311"/>
    <cellStyle name="Nota 2 2 4 8 2 4" xfId="36312"/>
    <cellStyle name="Nota 2 2 4 8 2 5" xfId="36313"/>
    <cellStyle name="Nota 2 2 4 8 2 6" xfId="36314"/>
    <cellStyle name="Nota 2 2 4 8 2 7" xfId="36315"/>
    <cellStyle name="Nota 2 2 4 8 2 8" xfId="36316"/>
    <cellStyle name="Nota 2 2 4 8 2 9" xfId="36317"/>
    <cellStyle name="Nota 2 2 4 8 3" xfId="36318"/>
    <cellStyle name="Nota 2 2 4 8 3 10" xfId="36319"/>
    <cellStyle name="Nota 2 2 4 8 3 11" xfId="36320"/>
    <cellStyle name="Nota 2 2 4 8 3 12" xfId="36321"/>
    <cellStyle name="Nota 2 2 4 8 3 2" xfId="36322"/>
    <cellStyle name="Nota 2 2 4 8 3 3" xfId="36323"/>
    <cellStyle name="Nota 2 2 4 8 3 4" xfId="36324"/>
    <cellStyle name="Nota 2 2 4 8 3 5" xfId="36325"/>
    <cellStyle name="Nota 2 2 4 8 3 6" xfId="36326"/>
    <cellStyle name="Nota 2 2 4 8 3 7" xfId="36327"/>
    <cellStyle name="Nota 2 2 4 8 3 8" xfId="36328"/>
    <cellStyle name="Nota 2 2 4 8 3 9" xfId="36329"/>
    <cellStyle name="Nota 2 2 4 8 4" xfId="36330"/>
    <cellStyle name="Nota 2 2 4 8 5" xfId="36331"/>
    <cellStyle name="Nota 2 2 4 8 6" xfId="36332"/>
    <cellStyle name="Nota 2 2 4 8 7" xfId="36333"/>
    <cellStyle name="Nota 2 2 4 8 8" xfId="36334"/>
    <cellStyle name="Nota 2 2 4 8 9" xfId="36335"/>
    <cellStyle name="Nota 2 2 4 9" xfId="36336"/>
    <cellStyle name="Nota 2 2 4 9 10" xfId="36337"/>
    <cellStyle name="Nota 2 2 4 9 11" xfId="36338"/>
    <cellStyle name="Nota 2 2 4 9 12" xfId="36339"/>
    <cellStyle name="Nota 2 2 4 9 13" xfId="36340"/>
    <cellStyle name="Nota 2 2 4 9 14" xfId="36341"/>
    <cellStyle name="Nota 2 2 4 9 2" xfId="36342"/>
    <cellStyle name="Nota 2 2 4 9 2 10" xfId="36343"/>
    <cellStyle name="Nota 2 2 4 9 2 11" xfId="36344"/>
    <cellStyle name="Nota 2 2 4 9 2 12" xfId="36345"/>
    <cellStyle name="Nota 2 2 4 9 2 13" xfId="36346"/>
    <cellStyle name="Nota 2 2 4 9 2 2" xfId="36347"/>
    <cellStyle name="Nota 2 2 4 9 2 2 10" xfId="36348"/>
    <cellStyle name="Nota 2 2 4 9 2 2 11" xfId="36349"/>
    <cellStyle name="Nota 2 2 4 9 2 2 12" xfId="36350"/>
    <cellStyle name="Nota 2 2 4 9 2 2 2" xfId="36351"/>
    <cellStyle name="Nota 2 2 4 9 2 2 3" xfId="36352"/>
    <cellStyle name="Nota 2 2 4 9 2 2 4" xfId="36353"/>
    <cellStyle name="Nota 2 2 4 9 2 2 5" xfId="36354"/>
    <cellStyle name="Nota 2 2 4 9 2 2 6" xfId="36355"/>
    <cellStyle name="Nota 2 2 4 9 2 2 7" xfId="36356"/>
    <cellStyle name="Nota 2 2 4 9 2 2 8" xfId="36357"/>
    <cellStyle name="Nota 2 2 4 9 2 2 9" xfId="36358"/>
    <cellStyle name="Nota 2 2 4 9 2 3" xfId="36359"/>
    <cellStyle name="Nota 2 2 4 9 2 4" xfId="36360"/>
    <cellStyle name="Nota 2 2 4 9 2 5" xfId="36361"/>
    <cellStyle name="Nota 2 2 4 9 2 6" xfId="36362"/>
    <cellStyle name="Nota 2 2 4 9 2 7" xfId="36363"/>
    <cellStyle name="Nota 2 2 4 9 2 8" xfId="36364"/>
    <cellStyle name="Nota 2 2 4 9 2 9" xfId="36365"/>
    <cellStyle name="Nota 2 2 4 9 3" xfId="36366"/>
    <cellStyle name="Nota 2 2 4 9 3 10" xfId="36367"/>
    <cellStyle name="Nota 2 2 4 9 3 11" xfId="36368"/>
    <cellStyle name="Nota 2 2 4 9 3 12" xfId="36369"/>
    <cellStyle name="Nota 2 2 4 9 3 2" xfId="36370"/>
    <cellStyle name="Nota 2 2 4 9 3 3" xfId="36371"/>
    <cellStyle name="Nota 2 2 4 9 3 4" xfId="36372"/>
    <cellStyle name="Nota 2 2 4 9 3 5" xfId="36373"/>
    <cellStyle name="Nota 2 2 4 9 3 6" xfId="36374"/>
    <cellStyle name="Nota 2 2 4 9 3 7" xfId="36375"/>
    <cellStyle name="Nota 2 2 4 9 3 8" xfId="36376"/>
    <cellStyle name="Nota 2 2 4 9 3 9" xfId="36377"/>
    <cellStyle name="Nota 2 2 4 9 4" xfId="36378"/>
    <cellStyle name="Nota 2 2 4 9 5" xfId="36379"/>
    <cellStyle name="Nota 2 2 4 9 6" xfId="36380"/>
    <cellStyle name="Nota 2 2 4 9 7" xfId="36381"/>
    <cellStyle name="Nota 2 2 4 9 8" xfId="36382"/>
    <cellStyle name="Nota 2 2 4 9 9" xfId="36383"/>
    <cellStyle name="Nota 2 2 5" xfId="36384"/>
    <cellStyle name="Nota 2 2 5 10" xfId="36385"/>
    <cellStyle name="Nota 2 2 5 10 10" xfId="36386"/>
    <cellStyle name="Nota 2 2 5 10 11" xfId="36387"/>
    <cellStyle name="Nota 2 2 5 10 12" xfId="36388"/>
    <cellStyle name="Nota 2 2 5 10 13" xfId="36389"/>
    <cellStyle name="Nota 2 2 5 10 14" xfId="36390"/>
    <cellStyle name="Nota 2 2 5 10 2" xfId="36391"/>
    <cellStyle name="Nota 2 2 5 10 2 10" xfId="36392"/>
    <cellStyle name="Nota 2 2 5 10 2 11" xfId="36393"/>
    <cellStyle name="Nota 2 2 5 10 2 12" xfId="36394"/>
    <cellStyle name="Nota 2 2 5 10 2 13" xfId="36395"/>
    <cellStyle name="Nota 2 2 5 10 2 2" xfId="36396"/>
    <cellStyle name="Nota 2 2 5 10 2 2 10" xfId="36397"/>
    <cellStyle name="Nota 2 2 5 10 2 2 11" xfId="36398"/>
    <cellStyle name="Nota 2 2 5 10 2 2 12" xfId="36399"/>
    <cellStyle name="Nota 2 2 5 10 2 2 2" xfId="36400"/>
    <cellStyle name="Nota 2 2 5 10 2 2 3" xfId="36401"/>
    <cellStyle name="Nota 2 2 5 10 2 2 4" xfId="36402"/>
    <cellStyle name="Nota 2 2 5 10 2 2 5" xfId="36403"/>
    <cellStyle name="Nota 2 2 5 10 2 2 6" xfId="36404"/>
    <cellStyle name="Nota 2 2 5 10 2 2 7" xfId="36405"/>
    <cellStyle name="Nota 2 2 5 10 2 2 8" xfId="36406"/>
    <cellStyle name="Nota 2 2 5 10 2 2 9" xfId="36407"/>
    <cellStyle name="Nota 2 2 5 10 2 3" xfId="36408"/>
    <cellStyle name="Nota 2 2 5 10 2 4" xfId="36409"/>
    <cellStyle name="Nota 2 2 5 10 2 5" xfId="36410"/>
    <cellStyle name="Nota 2 2 5 10 2 6" xfId="36411"/>
    <cellStyle name="Nota 2 2 5 10 2 7" xfId="36412"/>
    <cellStyle name="Nota 2 2 5 10 2 8" xfId="36413"/>
    <cellStyle name="Nota 2 2 5 10 2 9" xfId="36414"/>
    <cellStyle name="Nota 2 2 5 10 3" xfId="36415"/>
    <cellStyle name="Nota 2 2 5 10 3 10" xfId="36416"/>
    <cellStyle name="Nota 2 2 5 10 3 11" xfId="36417"/>
    <cellStyle name="Nota 2 2 5 10 3 12" xfId="36418"/>
    <cellStyle name="Nota 2 2 5 10 3 2" xfId="36419"/>
    <cellStyle name="Nota 2 2 5 10 3 3" xfId="36420"/>
    <cellStyle name="Nota 2 2 5 10 3 4" xfId="36421"/>
    <cellStyle name="Nota 2 2 5 10 3 5" xfId="36422"/>
    <cellStyle name="Nota 2 2 5 10 3 6" xfId="36423"/>
    <cellStyle name="Nota 2 2 5 10 3 7" xfId="36424"/>
    <cellStyle name="Nota 2 2 5 10 3 8" xfId="36425"/>
    <cellStyle name="Nota 2 2 5 10 3 9" xfId="36426"/>
    <cellStyle name="Nota 2 2 5 10 4" xfId="36427"/>
    <cellStyle name="Nota 2 2 5 10 5" xfId="36428"/>
    <cellStyle name="Nota 2 2 5 10 6" xfId="36429"/>
    <cellStyle name="Nota 2 2 5 10 7" xfId="36430"/>
    <cellStyle name="Nota 2 2 5 10 8" xfId="36431"/>
    <cellStyle name="Nota 2 2 5 10 9" xfId="36432"/>
    <cellStyle name="Nota 2 2 5 11" xfId="36433"/>
    <cellStyle name="Nota 2 2 5 11 10" xfId="36434"/>
    <cellStyle name="Nota 2 2 5 11 11" xfId="36435"/>
    <cellStyle name="Nota 2 2 5 11 12" xfId="36436"/>
    <cellStyle name="Nota 2 2 5 11 13" xfId="36437"/>
    <cellStyle name="Nota 2 2 5 11 2" xfId="36438"/>
    <cellStyle name="Nota 2 2 5 11 2 10" xfId="36439"/>
    <cellStyle name="Nota 2 2 5 11 2 11" xfId="36440"/>
    <cellStyle name="Nota 2 2 5 11 2 12" xfId="36441"/>
    <cellStyle name="Nota 2 2 5 11 2 2" xfId="36442"/>
    <cellStyle name="Nota 2 2 5 11 2 3" xfId="36443"/>
    <cellStyle name="Nota 2 2 5 11 2 4" xfId="36444"/>
    <cellStyle name="Nota 2 2 5 11 2 5" xfId="36445"/>
    <cellStyle name="Nota 2 2 5 11 2 6" xfId="36446"/>
    <cellStyle name="Nota 2 2 5 11 2 7" xfId="36447"/>
    <cellStyle name="Nota 2 2 5 11 2 8" xfId="36448"/>
    <cellStyle name="Nota 2 2 5 11 2 9" xfId="36449"/>
    <cellStyle name="Nota 2 2 5 11 3" xfId="36450"/>
    <cellStyle name="Nota 2 2 5 11 4" xfId="36451"/>
    <cellStyle name="Nota 2 2 5 11 5" xfId="36452"/>
    <cellStyle name="Nota 2 2 5 11 6" xfId="36453"/>
    <cellStyle name="Nota 2 2 5 11 7" xfId="36454"/>
    <cellStyle name="Nota 2 2 5 11 8" xfId="36455"/>
    <cellStyle name="Nota 2 2 5 11 9" xfId="36456"/>
    <cellStyle name="Nota 2 2 5 12" xfId="36457"/>
    <cellStyle name="Nota 2 2 5 12 10" xfId="36458"/>
    <cellStyle name="Nota 2 2 5 12 11" xfId="36459"/>
    <cellStyle name="Nota 2 2 5 12 12" xfId="36460"/>
    <cellStyle name="Nota 2 2 5 12 13" xfId="36461"/>
    <cellStyle name="Nota 2 2 5 12 2" xfId="36462"/>
    <cellStyle name="Nota 2 2 5 12 2 10" xfId="36463"/>
    <cellStyle name="Nota 2 2 5 12 2 11" xfId="36464"/>
    <cellStyle name="Nota 2 2 5 12 2 12" xfId="36465"/>
    <cellStyle name="Nota 2 2 5 12 2 2" xfId="36466"/>
    <cellStyle name="Nota 2 2 5 12 2 3" xfId="36467"/>
    <cellStyle name="Nota 2 2 5 12 2 4" xfId="36468"/>
    <cellStyle name="Nota 2 2 5 12 2 5" xfId="36469"/>
    <cellStyle name="Nota 2 2 5 12 2 6" xfId="36470"/>
    <cellStyle name="Nota 2 2 5 12 2 7" xfId="36471"/>
    <cellStyle name="Nota 2 2 5 12 2 8" xfId="36472"/>
    <cellStyle name="Nota 2 2 5 12 2 9" xfId="36473"/>
    <cellStyle name="Nota 2 2 5 12 3" xfId="36474"/>
    <cellStyle name="Nota 2 2 5 12 4" xfId="36475"/>
    <cellStyle name="Nota 2 2 5 12 5" xfId="36476"/>
    <cellStyle name="Nota 2 2 5 12 6" xfId="36477"/>
    <cellStyle name="Nota 2 2 5 12 7" xfId="36478"/>
    <cellStyle name="Nota 2 2 5 12 8" xfId="36479"/>
    <cellStyle name="Nota 2 2 5 12 9" xfId="36480"/>
    <cellStyle name="Nota 2 2 5 13" xfId="36481"/>
    <cellStyle name="Nota 2 2 5 13 10" xfId="36482"/>
    <cellStyle name="Nota 2 2 5 13 11" xfId="36483"/>
    <cellStyle name="Nota 2 2 5 13 12" xfId="36484"/>
    <cellStyle name="Nota 2 2 5 13 2" xfId="36485"/>
    <cellStyle name="Nota 2 2 5 13 3" xfId="36486"/>
    <cellStyle name="Nota 2 2 5 13 4" xfId="36487"/>
    <cellStyle name="Nota 2 2 5 13 5" xfId="36488"/>
    <cellStyle name="Nota 2 2 5 13 6" xfId="36489"/>
    <cellStyle name="Nota 2 2 5 13 7" xfId="36490"/>
    <cellStyle name="Nota 2 2 5 13 8" xfId="36491"/>
    <cellStyle name="Nota 2 2 5 13 9" xfId="36492"/>
    <cellStyle name="Nota 2 2 5 14" xfId="36493"/>
    <cellStyle name="Nota 2 2 5 15" xfId="36494"/>
    <cellStyle name="Nota 2 2 5 16" xfId="36495"/>
    <cellStyle name="Nota 2 2 5 17" xfId="36496"/>
    <cellStyle name="Nota 2 2 5 18" xfId="36497"/>
    <cellStyle name="Nota 2 2 5 19" xfId="36498"/>
    <cellStyle name="Nota 2 2 5 2" xfId="36499"/>
    <cellStyle name="Nota 2 2 5 2 10" xfId="36500"/>
    <cellStyle name="Nota 2 2 5 2 11" xfId="36501"/>
    <cellStyle name="Nota 2 2 5 2 12" xfId="36502"/>
    <cellStyle name="Nota 2 2 5 2 13" xfId="36503"/>
    <cellStyle name="Nota 2 2 5 2 14" xfId="36504"/>
    <cellStyle name="Nota 2 2 5 2 15" xfId="36505"/>
    <cellStyle name="Nota 2 2 5 2 16" xfId="36506"/>
    <cellStyle name="Nota 2 2 5 2 17" xfId="36507"/>
    <cellStyle name="Nota 2 2 5 2 2" xfId="36508"/>
    <cellStyle name="Nota 2 2 5 2 2 10" xfId="36509"/>
    <cellStyle name="Nota 2 2 5 2 2 11" xfId="36510"/>
    <cellStyle name="Nota 2 2 5 2 2 12" xfId="36511"/>
    <cellStyle name="Nota 2 2 5 2 2 13" xfId="36512"/>
    <cellStyle name="Nota 2 2 5 2 2 14" xfId="36513"/>
    <cellStyle name="Nota 2 2 5 2 2 2" xfId="36514"/>
    <cellStyle name="Nota 2 2 5 2 2 2 10" xfId="36515"/>
    <cellStyle name="Nota 2 2 5 2 2 2 11" xfId="36516"/>
    <cellStyle name="Nota 2 2 5 2 2 2 12" xfId="36517"/>
    <cellStyle name="Nota 2 2 5 2 2 2 13" xfId="36518"/>
    <cellStyle name="Nota 2 2 5 2 2 2 2" xfId="36519"/>
    <cellStyle name="Nota 2 2 5 2 2 2 2 10" xfId="36520"/>
    <cellStyle name="Nota 2 2 5 2 2 2 2 11" xfId="36521"/>
    <cellStyle name="Nota 2 2 5 2 2 2 2 12" xfId="36522"/>
    <cellStyle name="Nota 2 2 5 2 2 2 2 2" xfId="36523"/>
    <cellStyle name="Nota 2 2 5 2 2 2 2 3" xfId="36524"/>
    <cellStyle name="Nota 2 2 5 2 2 2 2 4" xfId="36525"/>
    <cellStyle name="Nota 2 2 5 2 2 2 2 5" xfId="36526"/>
    <cellStyle name="Nota 2 2 5 2 2 2 2 6" xfId="36527"/>
    <cellStyle name="Nota 2 2 5 2 2 2 2 7" xfId="36528"/>
    <cellStyle name="Nota 2 2 5 2 2 2 2 8" xfId="36529"/>
    <cellStyle name="Nota 2 2 5 2 2 2 2 9" xfId="36530"/>
    <cellStyle name="Nota 2 2 5 2 2 2 3" xfId="36531"/>
    <cellStyle name="Nota 2 2 5 2 2 2 4" xfId="36532"/>
    <cellStyle name="Nota 2 2 5 2 2 2 5" xfId="36533"/>
    <cellStyle name="Nota 2 2 5 2 2 2 6" xfId="36534"/>
    <cellStyle name="Nota 2 2 5 2 2 2 7" xfId="36535"/>
    <cellStyle name="Nota 2 2 5 2 2 2 8" xfId="36536"/>
    <cellStyle name="Nota 2 2 5 2 2 2 9" xfId="36537"/>
    <cellStyle name="Nota 2 2 5 2 2 3" xfId="36538"/>
    <cellStyle name="Nota 2 2 5 2 2 3 10" xfId="36539"/>
    <cellStyle name="Nota 2 2 5 2 2 3 11" xfId="36540"/>
    <cellStyle name="Nota 2 2 5 2 2 3 12" xfId="36541"/>
    <cellStyle name="Nota 2 2 5 2 2 3 2" xfId="36542"/>
    <cellStyle name="Nota 2 2 5 2 2 3 3" xfId="36543"/>
    <cellStyle name="Nota 2 2 5 2 2 3 4" xfId="36544"/>
    <cellStyle name="Nota 2 2 5 2 2 3 5" xfId="36545"/>
    <cellStyle name="Nota 2 2 5 2 2 3 6" xfId="36546"/>
    <cellStyle name="Nota 2 2 5 2 2 3 7" xfId="36547"/>
    <cellStyle name="Nota 2 2 5 2 2 3 8" xfId="36548"/>
    <cellStyle name="Nota 2 2 5 2 2 3 9" xfId="36549"/>
    <cellStyle name="Nota 2 2 5 2 2 4" xfId="36550"/>
    <cellStyle name="Nota 2 2 5 2 2 5" xfId="36551"/>
    <cellStyle name="Nota 2 2 5 2 2 6" xfId="36552"/>
    <cellStyle name="Nota 2 2 5 2 2 7" xfId="36553"/>
    <cellStyle name="Nota 2 2 5 2 2 8" xfId="36554"/>
    <cellStyle name="Nota 2 2 5 2 2 9" xfId="36555"/>
    <cellStyle name="Nota 2 2 5 2 3" xfId="36556"/>
    <cellStyle name="Nota 2 2 5 2 3 10" xfId="36557"/>
    <cellStyle name="Nota 2 2 5 2 3 11" xfId="36558"/>
    <cellStyle name="Nota 2 2 5 2 3 12" xfId="36559"/>
    <cellStyle name="Nota 2 2 5 2 3 13" xfId="36560"/>
    <cellStyle name="Nota 2 2 5 2 3 14" xfId="36561"/>
    <cellStyle name="Nota 2 2 5 2 3 2" xfId="36562"/>
    <cellStyle name="Nota 2 2 5 2 3 2 10" xfId="36563"/>
    <cellStyle name="Nota 2 2 5 2 3 2 11" xfId="36564"/>
    <cellStyle name="Nota 2 2 5 2 3 2 12" xfId="36565"/>
    <cellStyle name="Nota 2 2 5 2 3 2 13" xfId="36566"/>
    <cellStyle name="Nota 2 2 5 2 3 2 2" xfId="36567"/>
    <cellStyle name="Nota 2 2 5 2 3 2 2 10" xfId="36568"/>
    <cellStyle name="Nota 2 2 5 2 3 2 2 11" xfId="36569"/>
    <cellStyle name="Nota 2 2 5 2 3 2 2 12" xfId="36570"/>
    <cellStyle name="Nota 2 2 5 2 3 2 2 2" xfId="36571"/>
    <cellStyle name="Nota 2 2 5 2 3 2 2 3" xfId="36572"/>
    <cellStyle name="Nota 2 2 5 2 3 2 2 4" xfId="36573"/>
    <cellStyle name="Nota 2 2 5 2 3 2 2 5" xfId="36574"/>
    <cellStyle name="Nota 2 2 5 2 3 2 2 6" xfId="36575"/>
    <cellStyle name="Nota 2 2 5 2 3 2 2 7" xfId="36576"/>
    <cellStyle name="Nota 2 2 5 2 3 2 2 8" xfId="36577"/>
    <cellStyle name="Nota 2 2 5 2 3 2 2 9" xfId="36578"/>
    <cellStyle name="Nota 2 2 5 2 3 2 3" xfId="36579"/>
    <cellStyle name="Nota 2 2 5 2 3 2 4" xfId="36580"/>
    <cellStyle name="Nota 2 2 5 2 3 2 5" xfId="36581"/>
    <cellStyle name="Nota 2 2 5 2 3 2 6" xfId="36582"/>
    <cellStyle name="Nota 2 2 5 2 3 2 7" xfId="36583"/>
    <cellStyle name="Nota 2 2 5 2 3 2 8" xfId="36584"/>
    <cellStyle name="Nota 2 2 5 2 3 2 9" xfId="36585"/>
    <cellStyle name="Nota 2 2 5 2 3 3" xfId="36586"/>
    <cellStyle name="Nota 2 2 5 2 3 3 10" xfId="36587"/>
    <cellStyle name="Nota 2 2 5 2 3 3 11" xfId="36588"/>
    <cellStyle name="Nota 2 2 5 2 3 3 12" xfId="36589"/>
    <cellStyle name="Nota 2 2 5 2 3 3 2" xfId="36590"/>
    <cellStyle name="Nota 2 2 5 2 3 3 3" xfId="36591"/>
    <cellStyle name="Nota 2 2 5 2 3 3 4" xfId="36592"/>
    <cellStyle name="Nota 2 2 5 2 3 3 5" xfId="36593"/>
    <cellStyle name="Nota 2 2 5 2 3 3 6" xfId="36594"/>
    <cellStyle name="Nota 2 2 5 2 3 3 7" xfId="36595"/>
    <cellStyle name="Nota 2 2 5 2 3 3 8" xfId="36596"/>
    <cellStyle name="Nota 2 2 5 2 3 3 9" xfId="36597"/>
    <cellStyle name="Nota 2 2 5 2 3 4" xfId="36598"/>
    <cellStyle name="Nota 2 2 5 2 3 5" xfId="36599"/>
    <cellStyle name="Nota 2 2 5 2 3 6" xfId="36600"/>
    <cellStyle name="Nota 2 2 5 2 3 7" xfId="36601"/>
    <cellStyle name="Nota 2 2 5 2 3 8" xfId="36602"/>
    <cellStyle name="Nota 2 2 5 2 3 9" xfId="36603"/>
    <cellStyle name="Nota 2 2 5 2 4" xfId="36604"/>
    <cellStyle name="Nota 2 2 5 2 4 10" xfId="36605"/>
    <cellStyle name="Nota 2 2 5 2 4 11" xfId="36606"/>
    <cellStyle name="Nota 2 2 5 2 4 12" xfId="36607"/>
    <cellStyle name="Nota 2 2 5 2 4 13" xfId="36608"/>
    <cellStyle name="Nota 2 2 5 2 4 2" xfId="36609"/>
    <cellStyle name="Nota 2 2 5 2 4 2 10" xfId="36610"/>
    <cellStyle name="Nota 2 2 5 2 4 2 11" xfId="36611"/>
    <cellStyle name="Nota 2 2 5 2 4 2 12" xfId="36612"/>
    <cellStyle name="Nota 2 2 5 2 4 2 2" xfId="36613"/>
    <cellStyle name="Nota 2 2 5 2 4 2 3" xfId="36614"/>
    <cellStyle name="Nota 2 2 5 2 4 2 4" xfId="36615"/>
    <cellStyle name="Nota 2 2 5 2 4 2 5" xfId="36616"/>
    <cellStyle name="Nota 2 2 5 2 4 2 6" xfId="36617"/>
    <cellStyle name="Nota 2 2 5 2 4 2 7" xfId="36618"/>
    <cellStyle name="Nota 2 2 5 2 4 2 8" xfId="36619"/>
    <cellStyle name="Nota 2 2 5 2 4 2 9" xfId="36620"/>
    <cellStyle name="Nota 2 2 5 2 4 3" xfId="36621"/>
    <cellStyle name="Nota 2 2 5 2 4 4" xfId="36622"/>
    <cellStyle name="Nota 2 2 5 2 4 5" xfId="36623"/>
    <cellStyle name="Nota 2 2 5 2 4 6" xfId="36624"/>
    <cellStyle name="Nota 2 2 5 2 4 7" xfId="36625"/>
    <cellStyle name="Nota 2 2 5 2 4 8" xfId="36626"/>
    <cellStyle name="Nota 2 2 5 2 4 9" xfId="36627"/>
    <cellStyle name="Nota 2 2 5 2 5" xfId="36628"/>
    <cellStyle name="Nota 2 2 5 2 6" xfId="36629"/>
    <cellStyle name="Nota 2 2 5 2 6 10" xfId="36630"/>
    <cellStyle name="Nota 2 2 5 2 6 11" xfId="36631"/>
    <cellStyle name="Nota 2 2 5 2 6 12" xfId="36632"/>
    <cellStyle name="Nota 2 2 5 2 6 2" xfId="36633"/>
    <cellStyle name="Nota 2 2 5 2 6 3" xfId="36634"/>
    <cellStyle name="Nota 2 2 5 2 6 4" xfId="36635"/>
    <cellStyle name="Nota 2 2 5 2 6 5" xfId="36636"/>
    <cellStyle name="Nota 2 2 5 2 6 6" xfId="36637"/>
    <cellStyle name="Nota 2 2 5 2 6 7" xfId="36638"/>
    <cellStyle name="Nota 2 2 5 2 6 8" xfId="36639"/>
    <cellStyle name="Nota 2 2 5 2 6 9" xfId="36640"/>
    <cellStyle name="Nota 2 2 5 2 7" xfId="36641"/>
    <cellStyle name="Nota 2 2 5 2 8" xfId="36642"/>
    <cellStyle name="Nota 2 2 5 2 9" xfId="36643"/>
    <cellStyle name="Nota 2 2 5 20" xfId="36644"/>
    <cellStyle name="Nota 2 2 5 21" xfId="36645"/>
    <cellStyle name="Nota 2 2 5 22" xfId="36646"/>
    <cellStyle name="Nota 2 2 5 23" xfId="36647"/>
    <cellStyle name="Nota 2 2 5 24" xfId="36648"/>
    <cellStyle name="Nota 2 2 5 25" xfId="36649"/>
    <cellStyle name="Nota 2 2 5 3" xfId="36650"/>
    <cellStyle name="Nota 2 2 5 3 10" xfId="36651"/>
    <cellStyle name="Nota 2 2 5 3 11" xfId="36652"/>
    <cellStyle name="Nota 2 2 5 3 12" xfId="36653"/>
    <cellStyle name="Nota 2 2 5 3 13" xfId="36654"/>
    <cellStyle name="Nota 2 2 5 3 14" xfId="36655"/>
    <cellStyle name="Nota 2 2 5 3 2" xfId="36656"/>
    <cellStyle name="Nota 2 2 5 3 2 10" xfId="36657"/>
    <cellStyle name="Nota 2 2 5 3 2 11" xfId="36658"/>
    <cellStyle name="Nota 2 2 5 3 2 12" xfId="36659"/>
    <cellStyle name="Nota 2 2 5 3 2 13" xfId="36660"/>
    <cellStyle name="Nota 2 2 5 3 2 2" xfId="36661"/>
    <cellStyle name="Nota 2 2 5 3 2 2 10" xfId="36662"/>
    <cellStyle name="Nota 2 2 5 3 2 2 11" xfId="36663"/>
    <cellStyle name="Nota 2 2 5 3 2 2 12" xfId="36664"/>
    <cellStyle name="Nota 2 2 5 3 2 2 2" xfId="36665"/>
    <cellStyle name="Nota 2 2 5 3 2 2 3" xfId="36666"/>
    <cellStyle name="Nota 2 2 5 3 2 2 4" xfId="36667"/>
    <cellStyle name="Nota 2 2 5 3 2 2 5" xfId="36668"/>
    <cellStyle name="Nota 2 2 5 3 2 2 6" xfId="36669"/>
    <cellStyle name="Nota 2 2 5 3 2 2 7" xfId="36670"/>
    <cellStyle name="Nota 2 2 5 3 2 2 8" xfId="36671"/>
    <cellStyle name="Nota 2 2 5 3 2 2 9" xfId="36672"/>
    <cellStyle name="Nota 2 2 5 3 2 3" xfId="36673"/>
    <cellStyle name="Nota 2 2 5 3 2 4" xfId="36674"/>
    <cellStyle name="Nota 2 2 5 3 2 5" xfId="36675"/>
    <cellStyle name="Nota 2 2 5 3 2 6" xfId="36676"/>
    <cellStyle name="Nota 2 2 5 3 2 7" xfId="36677"/>
    <cellStyle name="Nota 2 2 5 3 2 8" xfId="36678"/>
    <cellStyle name="Nota 2 2 5 3 2 9" xfId="36679"/>
    <cellStyle name="Nota 2 2 5 3 3" xfId="36680"/>
    <cellStyle name="Nota 2 2 5 3 3 10" xfId="36681"/>
    <cellStyle name="Nota 2 2 5 3 3 11" xfId="36682"/>
    <cellStyle name="Nota 2 2 5 3 3 12" xfId="36683"/>
    <cellStyle name="Nota 2 2 5 3 3 2" xfId="36684"/>
    <cellStyle name="Nota 2 2 5 3 3 3" xfId="36685"/>
    <cellStyle name="Nota 2 2 5 3 3 4" xfId="36686"/>
    <cellStyle name="Nota 2 2 5 3 3 5" xfId="36687"/>
    <cellStyle name="Nota 2 2 5 3 3 6" xfId="36688"/>
    <cellStyle name="Nota 2 2 5 3 3 7" xfId="36689"/>
    <cellStyle name="Nota 2 2 5 3 3 8" xfId="36690"/>
    <cellStyle name="Nota 2 2 5 3 3 9" xfId="36691"/>
    <cellStyle name="Nota 2 2 5 3 4" xfId="36692"/>
    <cellStyle name="Nota 2 2 5 3 5" xfId="36693"/>
    <cellStyle name="Nota 2 2 5 3 6" xfId="36694"/>
    <cellStyle name="Nota 2 2 5 3 7" xfId="36695"/>
    <cellStyle name="Nota 2 2 5 3 8" xfId="36696"/>
    <cellStyle name="Nota 2 2 5 3 9" xfId="36697"/>
    <cellStyle name="Nota 2 2 5 4" xfId="36698"/>
    <cellStyle name="Nota 2 2 5 4 10" xfId="36699"/>
    <cellStyle name="Nota 2 2 5 4 11" xfId="36700"/>
    <cellStyle name="Nota 2 2 5 4 12" xfId="36701"/>
    <cellStyle name="Nota 2 2 5 4 13" xfId="36702"/>
    <cellStyle name="Nota 2 2 5 4 14" xfId="36703"/>
    <cellStyle name="Nota 2 2 5 4 2" xfId="36704"/>
    <cellStyle name="Nota 2 2 5 4 2 10" xfId="36705"/>
    <cellStyle name="Nota 2 2 5 4 2 11" xfId="36706"/>
    <cellStyle name="Nota 2 2 5 4 2 12" xfId="36707"/>
    <cellStyle name="Nota 2 2 5 4 2 13" xfId="36708"/>
    <cellStyle name="Nota 2 2 5 4 2 2" xfId="36709"/>
    <cellStyle name="Nota 2 2 5 4 2 2 10" xfId="36710"/>
    <cellStyle name="Nota 2 2 5 4 2 2 11" xfId="36711"/>
    <cellStyle name="Nota 2 2 5 4 2 2 12" xfId="36712"/>
    <cellStyle name="Nota 2 2 5 4 2 2 2" xfId="36713"/>
    <cellStyle name="Nota 2 2 5 4 2 2 3" xfId="36714"/>
    <cellStyle name="Nota 2 2 5 4 2 2 4" xfId="36715"/>
    <cellStyle name="Nota 2 2 5 4 2 2 5" xfId="36716"/>
    <cellStyle name="Nota 2 2 5 4 2 2 6" xfId="36717"/>
    <cellStyle name="Nota 2 2 5 4 2 2 7" xfId="36718"/>
    <cellStyle name="Nota 2 2 5 4 2 2 8" xfId="36719"/>
    <cellStyle name="Nota 2 2 5 4 2 2 9" xfId="36720"/>
    <cellStyle name="Nota 2 2 5 4 2 3" xfId="36721"/>
    <cellStyle name="Nota 2 2 5 4 2 4" xfId="36722"/>
    <cellStyle name="Nota 2 2 5 4 2 5" xfId="36723"/>
    <cellStyle name="Nota 2 2 5 4 2 6" xfId="36724"/>
    <cellStyle name="Nota 2 2 5 4 2 7" xfId="36725"/>
    <cellStyle name="Nota 2 2 5 4 2 8" xfId="36726"/>
    <cellStyle name="Nota 2 2 5 4 2 9" xfId="36727"/>
    <cellStyle name="Nota 2 2 5 4 3" xfId="36728"/>
    <cellStyle name="Nota 2 2 5 4 3 10" xfId="36729"/>
    <cellStyle name="Nota 2 2 5 4 3 11" xfId="36730"/>
    <cellStyle name="Nota 2 2 5 4 3 12" xfId="36731"/>
    <cellStyle name="Nota 2 2 5 4 3 2" xfId="36732"/>
    <cellStyle name="Nota 2 2 5 4 3 3" xfId="36733"/>
    <cellStyle name="Nota 2 2 5 4 3 4" xfId="36734"/>
    <cellStyle name="Nota 2 2 5 4 3 5" xfId="36735"/>
    <cellStyle name="Nota 2 2 5 4 3 6" xfId="36736"/>
    <cellStyle name="Nota 2 2 5 4 3 7" xfId="36737"/>
    <cellStyle name="Nota 2 2 5 4 3 8" xfId="36738"/>
    <cellStyle name="Nota 2 2 5 4 3 9" xfId="36739"/>
    <cellStyle name="Nota 2 2 5 4 4" xfId="36740"/>
    <cellStyle name="Nota 2 2 5 4 5" xfId="36741"/>
    <cellStyle name="Nota 2 2 5 4 6" xfId="36742"/>
    <cellStyle name="Nota 2 2 5 4 7" xfId="36743"/>
    <cellStyle name="Nota 2 2 5 4 8" xfId="36744"/>
    <cellStyle name="Nota 2 2 5 4 9" xfId="36745"/>
    <cellStyle name="Nota 2 2 5 5" xfId="36746"/>
    <cellStyle name="Nota 2 2 5 5 10" xfId="36747"/>
    <cellStyle name="Nota 2 2 5 5 11" xfId="36748"/>
    <cellStyle name="Nota 2 2 5 5 12" xfId="36749"/>
    <cellStyle name="Nota 2 2 5 5 13" xfId="36750"/>
    <cellStyle name="Nota 2 2 5 5 14" xfId="36751"/>
    <cellStyle name="Nota 2 2 5 5 2" xfId="36752"/>
    <cellStyle name="Nota 2 2 5 5 2 10" xfId="36753"/>
    <cellStyle name="Nota 2 2 5 5 2 11" xfId="36754"/>
    <cellStyle name="Nota 2 2 5 5 2 12" xfId="36755"/>
    <cellStyle name="Nota 2 2 5 5 2 13" xfId="36756"/>
    <cellStyle name="Nota 2 2 5 5 2 2" xfId="36757"/>
    <cellStyle name="Nota 2 2 5 5 2 2 10" xfId="36758"/>
    <cellStyle name="Nota 2 2 5 5 2 2 11" xfId="36759"/>
    <cellStyle name="Nota 2 2 5 5 2 2 12" xfId="36760"/>
    <cellStyle name="Nota 2 2 5 5 2 2 2" xfId="36761"/>
    <cellStyle name="Nota 2 2 5 5 2 2 3" xfId="36762"/>
    <cellStyle name="Nota 2 2 5 5 2 2 4" xfId="36763"/>
    <cellStyle name="Nota 2 2 5 5 2 2 5" xfId="36764"/>
    <cellStyle name="Nota 2 2 5 5 2 2 6" xfId="36765"/>
    <cellStyle name="Nota 2 2 5 5 2 2 7" xfId="36766"/>
    <cellStyle name="Nota 2 2 5 5 2 2 8" xfId="36767"/>
    <cellStyle name="Nota 2 2 5 5 2 2 9" xfId="36768"/>
    <cellStyle name="Nota 2 2 5 5 2 3" xfId="36769"/>
    <cellStyle name="Nota 2 2 5 5 2 4" xfId="36770"/>
    <cellStyle name="Nota 2 2 5 5 2 5" xfId="36771"/>
    <cellStyle name="Nota 2 2 5 5 2 6" xfId="36772"/>
    <cellStyle name="Nota 2 2 5 5 2 7" xfId="36773"/>
    <cellStyle name="Nota 2 2 5 5 2 8" xfId="36774"/>
    <cellStyle name="Nota 2 2 5 5 2 9" xfId="36775"/>
    <cellStyle name="Nota 2 2 5 5 3" xfId="36776"/>
    <cellStyle name="Nota 2 2 5 5 3 10" xfId="36777"/>
    <cellStyle name="Nota 2 2 5 5 3 11" xfId="36778"/>
    <cellStyle name="Nota 2 2 5 5 3 12" xfId="36779"/>
    <cellStyle name="Nota 2 2 5 5 3 2" xfId="36780"/>
    <cellStyle name="Nota 2 2 5 5 3 3" xfId="36781"/>
    <cellStyle name="Nota 2 2 5 5 3 4" xfId="36782"/>
    <cellStyle name="Nota 2 2 5 5 3 5" xfId="36783"/>
    <cellStyle name="Nota 2 2 5 5 3 6" xfId="36784"/>
    <cellStyle name="Nota 2 2 5 5 3 7" xfId="36785"/>
    <cellStyle name="Nota 2 2 5 5 3 8" xfId="36786"/>
    <cellStyle name="Nota 2 2 5 5 3 9" xfId="36787"/>
    <cellStyle name="Nota 2 2 5 5 4" xfId="36788"/>
    <cellStyle name="Nota 2 2 5 5 5" xfId="36789"/>
    <cellStyle name="Nota 2 2 5 5 6" xfId="36790"/>
    <cellStyle name="Nota 2 2 5 5 7" xfId="36791"/>
    <cellStyle name="Nota 2 2 5 5 8" xfId="36792"/>
    <cellStyle name="Nota 2 2 5 5 9" xfId="36793"/>
    <cellStyle name="Nota 2 2 5 6" xfId="36794"/>
    <cellStyle name="Nota 2 2 5 6 10" xfId="36795"/>
    <cellStyle name="Nota 2 2 5 6 11" xfId="36796"/>
    <cellStyle name="Nota 2 2 5 6 12" xfId="36797"/>
    <cellStyle name="Nota 2 2 5 6 13" xfId="36798"/>
    <cellStyle name="Nota 2 2 5 6 14" xfId="36799"/>
    <cellStyle name="Nota 2 2 5 6 2" xfId="36800"/>
    <cellStyle name="Nota 2 2 5 6 2 10" xfId="36801"/>
    <cellStyle name="Nota 2 2 5 6 2 11" xfId="36802"/>
    <cellStyle name="Nota 2 2 5 6 2 12" xfId="36803"/>
    <cellStyle name="Nota 2 2 5 6 2 13" xfId="36804"/>
    <cellStyle name="Nota 2 2 5 6 2 2" xfId="36805"/>
    <cellStyle name="Nota 2 2 5 6 2 2 10" xfId="36806"/>
    <cellStyle name="Nota 2 2 5 6 2 2 11" xfId="36807"/>
    <cellStyle name="Nota 2 2 5 6 2 2 12" xfId="36808"/>
    <cellStyle name="Nota 2 2 5 6 2 2 2" xfId="36809"/>
    <cellStyle name="Nota 2 2 5 6 2 2 3" xfId="36810"/>
    <cellStyle name="Nota 2 2 5 6 2 2 4" xfId="36811"/>
    <cellStyle name="Nota 2 2 5 6 2 2 5" xfId="36812"/>
    <cellStyle name="Nota 2 2 5 6 2 2 6" xfId="36813"/>
    <cellStyle name="Nota 2 2 5 6 2 2 7" xfId="36814"/>
    <cellStyle name="Nota 2 2 5 6 2 2 8" xfId="36815"/>
    <cellStyle name="Nota 2 2 5 6 2 2 9" xfId="36816"/>
    <cellStyle name="Nota 2 2 5 6 2 3" xfId="36817"/>
    <cellStyle name="Nota 2 2 5 6 2 4" xfId="36818"/>
    <cellStyle name="Nota 2 2 5 6 2 5" xfId="36819"/>
    <cellStyle name="Nota 2 2 5 6 2 6" xfId="36820"/>
    <cellStyle name="Nota 2 2 5 6 2 7" xfId="36821"/>
    <cellStyle name="Nota 2 2 5 6 2 8" xfId="36822"/>
    <cellStyle name="Nota 2 2 5 6 2 9" xfId="36823"/>
    <cellStyle name="Nota 2 2 5 6 3" xfId="36824"/>
    <cellStyle name="Nota 2 2 5 6 3 10" xfId="36825"/>
    <cellStyle name="Nota 2 2 5 6 3 11" xfId="36826"/>
    <cellStyle name="Nota 2 2 5 6 3 12" xfId="36827"/>
    <cellStyle name="Nota 2 2 5 6 3 2" xfId="36828"/>
    <cellStyle name="Nota 2 2 5 6 3 3" xfId="36829"/>
    <cellStyle name="Nota 2 2 5 6 3 4" xfId="36830"/>
    <cellStyle name="Nota 2 2 5 6 3 5" xfId="36831"/>
    <cellStyle name="Nota 2 2 5 6 3 6" xfId="36832"/>
    <cellStyle name="Nota 2 2 5 6 3 7" xfId="36833"/>
    <cellStyle name="Nota 2 2 5 6 3 8" xfId="36834"/>
    <cellStyle name="Nota 2 2 5 6 3 9" xfId="36835"/>
    <cellStyle name="Nota 2 2 5 6 4" xfId="36836"/>
    <cellStyle name="Nota 2 2 5 6 5" xfId="36837"/>
    <cellStyle name="Nota 2 2 5 6 6" xfId="36838"/>
    <cellStyle name="Nota 2 2 5 6 7" xfId="36839"/>
    <cellStyle name="Nota 2 2 5 6 8" xfId="36840"/>
    <cellStyle name="Nota 2 2 5 6 9" xfId="36841"/>
    <cellStyle name="Nota 2 2 5 7" xfId="36842"/>
    <cellStyle name="Nota 2 2 5 7 10" xfId="36843"/>
    <cellStyle name="Nota 2 2 5 7 11" xfId="36844"/>
    <cellStyle name="Nota 2 2 5 7 12" xfId="36845"/>
    <cellStyle name="Nota 2 2 5 7 13" xfId="36846"/>
    <cellStyle name="Nota 2 2 5 7 14" xfId="36847"/>
    <cellStyle name="Nota 2 2 5 7 2" xfId="36848"/>
    <cellStyle name="Nota 2 2 5 7 2 10" xfId="36849"/>
    <cellStyle name="Nota 2 2 5 7 2 11" xfId="36850"/>
    <cellStyle name="Nota 2 2 5 7 2 12" xfId="36851"/>
    <cellStyle name="Nota 2 2 5 7 2 13" xfId="36852"/>
    <cellStyle name="Nota 2 2 5 7 2 2" xfId="36853"/>
    <cellStyle name="Nota 2 2 5 7 2 2 10" xfId="36854"/>
    <cellStyle name="Nota 2 2 5 7 2 2 11" xfId="36855"/>
    <cellStyle name="Nota 2 2 5 7 2 2 12" xfId="36856"/>
    <cellStyle name="Nota 2 2 5 7 2 2 2" xfId="36857"/>
    <cellStyle name="Nota 2 2 5 7 2 2 3" xfId="36858"/>
    <cellStyle name="Nota 2 2 5 7 2 2 4" xfId="36859"/>
    <cellStyle name="Nota 2 2 5 7 2 2 5" xfId="36860"/>
    <cellStyle name="Nota 2 2 5 7 2 2 6" xfId="36861"/>
    <cellStyle name="Nota 2 2 5 7 2 2 7" xfId="36862"/>
    <cellStyle name="Nota 2 2 5 7 2 2 8" xfId="36863"/>
    <cellStyle name="Nota 2 2 5 7 2 2 9" xfId="36864"/>
    <cellStyle name="Nota 2 2 5 7 2 3" xfId="36865"/>
    <cellStyle name="Nota 2 2 5 7 2 4" xfId="36866"/>
    <cellStyle name="Nota 2 2 5 7 2 5" xfId="36867"/>
    <cellStyle name="Nota 2 2 5 7 2 6" xfId="36868"/>
    <cellStyle name="Nota 2 2 5 7 2 7" xfId="36869"/>
    <cellStyle name="Nota 2 2 5 7 2 8" xfId="36870"/>
    <cellStyle name="Nota 2 2 5 7 2 9" xfId="36871"/>
    <cellStyle name="Nota 2 2 5 7 3" xfId="36872"/>
    <cellStyle name="Nota 2 2 5 7 3 10" xfId="36873"/>
    <cellStyle name="Nota 2 2 5 7 3 11" xfId="36874"/>
    <cellStyle name="Nota 2 2 5 7 3 12" xfId="36875"/>
    <cellStyle name="Nota 2 2 5 7 3 2" xfId="36876"/>
    <cellStyle name="Nota 2 2 5 7 3 3" xfId="36877"/>
    <cellStyle name="Nota 2 2 5 7 3 4" xfId="36878"/>
    <cellStyle name="Nota 2 2 5 7 3 5" xfId="36879"/>
    <cellStyle name="Nota 2 2 5 7 3 6" xfId="36880"/>
    <cellStyle name="Nota 2 2 5 7 3 7" xfId="36881"/>
    <cellStyle name="Nota 2 2 5 7 3 8" xfId="36882"/>
    <cellStyle name="Nota 2 2 5 7 3 9" xfId="36883"/>
    <cellStyle name="Nota 2 2 5 7 4" xfId="36884"/>
    <cellStyle name="Nota 2 2 5 7 5" xfId="36885"/>
    <cellStyle name="Nota 2 2 5 7 6" xfId="36886"/>
    <cellStyle name="Nota 2 2 5 7 7" xfId="36887"/>
    <cellStyle name="Nota 2 2 5 7 8" xfId="36888"/>
    <cellStyle name="Nota 2 2 5 7 9" xfId="36889"/>
    <cellStyle name="Nota 2 2 5 8" xfId="36890"/>
    <cellStyle name="Nota 2 2 5 8 10" xfId="36891"/>
    <cellStyle name="Nota 2 2 5 8 11" xfId="36892"/>
    <cellStyle name="Nota 2 2 5 8 12" xfId="36893"/>
    <cellStyle name="Nota 2 2 5 8 13" xfId="36894"/>
    <cellStyle name="Nota 2 2 5 8 14" xfId="36895"/>
    <cellStyle name="Nota 2 2 5 8 2" xfId="36896"/>
    <cellStyle name="Nota 2 2 5 8 2 10" xfId="36897"/>
    <cellStyle name="Nota 2 2 5 8 2 11" xfId="36898"/>
    <cellStyle name="Nota 2 2 5 8 2 12" xfId="36899"/>
    <cellStyle name="Nota 2 2 5 8 2 13" xfId="36900"/>
    <cellStyle name="Nota 2 2 5 8 2 2" xfId="36901"/>
    <cellStyle name="Nota 2 2 5 8 2 2 10" xfId="36902"/>
    <cellStyle name="Nota 2 2 5 8 2 2 11" xfId="36903"/>
    <cellStyle name="Nota 2 2 5 8 2 2 12" xfId="36904"/>
    <cellStyle name="Nota 2 2 5 8 2 2 2" xfId="36905"/>
    <cellStyle name="Nota 2 2 5 8 2 2 3" xfId="36906"/>
    <cellStyle name="Nota 2 2 5 8 2 2 4" xfId="36907"/>
    <cellStyle name="Nota 2 2 5 8 2 2 5" xfId="36908"/>
    <cellStyle name="Nota 2 2 5 8 2 2 6" xfId="36909"/>
    <cellStyle name="Nota 2 2 5 8 2 2 7" xfId="36910"/>
    <cellStyle name="Nota 2 2 5 8 2 2 8" xfId="36911"/>
    <cellStyle name="Nota 2 2 5 8 2 2 9" xfId="36912"/>
    <cellStyle name="Nota 2 2 5 8 2 3" xfId="36913"/>
    <cellStyle name="Nota 2 2 5 8 2 4" xfId="36914"/>
    <cellStyle name="Nota 2 2 5 8 2 5" xfId="36915"/>
    <cellStyle name="Nota 2 2 5 8 2 6" xfId="36916"/>
    <cellStyle name="Nota 2 2 5 8 2 7" xfId="36917"/>
    <cellStyle name="Nota 2 2 5 8 2 8" xfId="36918"/>
    <cellStyle name="Nota 2 2 5 8 2 9" xfId="36919"/>
    <cellStyle name="Nota 2 2 5 8 3" xfId="36920"/>
    <cellStyle name="Nota 2 2 5 8 3 10" xfId="36921"/>
    <cellStyle name="Nota 2 2 5 8 3 11" xfId="36922"/>
    <cellStyle name="Nota 2 2 5 8 3 12" xfId="36923"/>
    <cellStyle name="Nota 2 2 5 8 3 2" xfId="36924"/>
    <cellStyle name="Nota 2 2 5 8 3 3" xfId="36925"/>
    <cellStyle name="Nota 2 2 5 8 3 4" xfId="36926"/>
    <cellStyle name="Nota 2 2 5 8 3 5" xfId="36927"/>
    <cellStyle name="Nota 2 2 5 8 3 6" xfId="36928"/>
    <cellStyle name="Nota 2 2 5 8 3 7" xfId="36929"/>
    <cellStyle name="Nota 2 2 5 8 3 8" xfId="36930"/>
    <cellStyle name="Nota 2 2 5 8 3 9" xfId="36931"/>
    <cellStyle name="Nota 2 2 5 8 4" xfId="36932"/>
    <cellStyle name="Nota 2 2 5 8 5" xfId="36933"/>
    <cellStyle name="Nota 2 2 5 8 6" xfId="36934"/>
    <cellStyle name="Nota 2 2 5 8 7" xfId="36935"/>
    <cellStyle name="Nota 2 2 5 8 8" xfId="36936"/>
    <cellStyle name="Nota 2 2 5 8 9" xfId="36937"/>
    <cellStyle name="Nota 2 2 5 9" xfId="36938"/>
    <cellStyle name="Nota 2 2 5 9 10" xfId="36939"/>
    <cellStyle name="Nota 2 2 5 9 11" xfId="36940"/>
    <cellStyle name="Nota 2 2 5 9 12" xfId="36941"/>
    <cellStyle name="Nota 2 2 5 9 13" xfId="36942"/>
    <cellStyle name="Nota 2 2 5 9 14" xfId="36943"/>
    <cellStyle name="Nota 2 2 5 9 2" xfId="36944"/>
    <cellStyle name="Nota 2 2 5 9 2 10" xfId="36945"/>
    <cellStyle name="Nota 2 2 5 9 2 11" xfId="36946"/>
    <cellStyle name="Nota 2 2 5 9 2 12" xfId="36947"/>
    <cellStyle name="Nota 2 2 5 9 2 13" xfId="36948"/>
    <cellStyle name="Nota 2 2 5 9 2 2" xfId="36949"/>
    <cellStyle name="Nota 2 2 5 9 2 2 10" xfId="36950"/>
    <cellStyle name="Nota 2 2 5 9 2 2 11" xfId="36951"/>
    <cellStyle name="Nota 2 2 5 9 2 2 12" xfId="36952"/>
    <cellStyle name="Nota 2 2 5 9 2 2 2" xfId="36953"/>
    <cellStyle name="Nota 2 2 5 9 2 2 3" xfId="36954"/>
    <cellStyle name="Nota 2 2 5 9 2 2 4" xfId="36955"/>
    <cellStyle name="Nota 2 2 5 9 2 2 5" xfId="36956"/>
    <cellStyle name="Nota 2 2 5 9 2 2 6" xfId="36957"/>
    <cellStyle name="Nota 2 2 5 9 2 2 7" xfId="36958"/>
    <cellStyle name="Nota 2 2 5 9 2 2 8" xfId="36959"/>
    <cellStyle name="Nota 2 2 5 9 2 2 9" xfId="36960"/>
    <cellStyle name="Nota 2 2 5 9 2 3" xfId="36961"/>
    <cellStyle name="Nota 2 2 5 9 2 4" xfId="36962"/>
    <cellStyle name="Nota 2 2 5 9 2 5" xfId="36963"/>
    <cellStyle name="Nota 2 2 5 9 2 6" xfId="36964"/>
    <cellStyle name="Nota 2 2 5 9 2 7" xfId="36965"/>
    <cellStyle name="Nota 2 2 5 9 2 8" xfId="36966"/>
    <cellStyle name="Nota 2 2 5 9 2 9" xfId="36967"/>
    <cellStyle name="Nota 2 2 5 9 3" xfId="36968"/>
    <cellStyle name="Nota 2 2 5 9 3 10" xfId="36969"/>
    <cellStyle name="Nota 2 2 5 9 3 11" xfId="36970"/>
    <cellStyle name="Nota 2 2 5 9 3 12" xfId="36971"/>
    <cellStyle name="Nota 2 2 5 9 3 2" xfId="36972"/>
    <cellStyle name="Nota 2 2 5 9 3 3" xfId="36973"/>
    <cellStyle name="Nota 2 2 5 9 3 4" xfId="36974"/>
    <cellStyle name="Nota 2 2 5 9 3 5" xfId="36975"/>
    <cellStyle name="Nota 2 2 5 9 3 6" xfId="36976"/>
    <cellStyle name="Nota 2 2 5 9 3 7" xfId="36977"/>
    <cellStyle name="Nota 2 2 5 9 3 8" xfId="36978"/>
    <cellStyle name="Nota 2 2 5 9 3 9" xfId="36979"/>
    <cellStyle name="Nota 2 2 5 9 4" xfId="36980"/>
    <cellStyle name="Nota 2 2 5 9 5" xfId="36981"/>
    <cellStyle name="Nota 2 2 5 9 6" xfId="36982"/>
    <cellStyle name="Nota 2 2 5 9 7" xfId="36983"/>
    <cellStyle name="Nota 2 2 5 9 8" xfId="36984"/>
    <cellStyle name="Nota 2 2 5 9 9" xfId="36985"/>
    <cellStyle name="Nota 2 2 6" xfId="36986"/>
    <cellStyle name="Nota 2 2 6 10" xfId="36987"/>
    <cellStyle name="Nota 2 2 6 10 10" xfId="36988"/>
    <cellStyle name="Nota 2 2 6 10 11" xfId="36989"/>
    <cellStyle name="Nota 2 2 6 10 12" xfId="36990"/>
    <cellStyle name="Nota 2 2 6 10 13" xfId="36991"/>
    <cellStyle name="Nota 2 2 6 10 2" xfId="36992"/>
    <cellStyle name="Nota 2 2 6 10 2 10" xfId="36993"/>
    <cellStyle name="Nota 2 2 6 10 2 11" xfId="36994"/>
    <cellStyle name="Nota 2 2 6 10 2 12" xfId="36995"/>
    <cellStyle name="Nota 2 2 6 10 2 2" xfId="36996"/>
    <cellStyle name="Nota 2 2 6 10 2 3" xfId="36997"/>
    <cellStyle name="Nota 2 2 6 10 2 4" xfId="36998"/>
    <cellStyle name="Nota 2 2 6 10 2 5" xfId="36999"/>
    <cellStyle name="Nota 2 2 6 10 2 6" xfId="37000"/>
    <cellStyle name="Nota 2 2 6 10 2 7" xfId="37001"/>
    <cellStyle name="Nota 2 2 6 10 2 8" xfId="37002"/>
    <cellStyle name="Nota 2 2 6 10 2 9" xfId="37003"/>
    <cellStyle name="Nota 2 2 6 10 3" xfId="37004"/>
    <cellStyle name="Nota 2 2 6 10 4" xfId="37005"/>
    <cellStyle name="Nota 2 2 6 10 5" xfId="37006"/>
    <cellStyle name="Nota 2 2 6 10 6" xfId="37007"/>
    <cellStyle name="Nota 2 2 6 10 7" xfId="37008"/>
    <cellStyle name="Nota 2 2 6 10 8" xfId="37009"/>
    <cellStyle name="Nota 2 2 6 10 9" xfId="37010"/>
    <cellStyle name="Nota 2 2 6 11" xfId="37011"/>
    <cellStyle name="Nota 2 2 6 11 10" xfId="37012"/>
    <cellStyle name="Nota 2 2 6 11 11" xfId="37013"/>
    <cellStyle name="Nota 2 2 6 11 12" xfId="37014"/>
    <cellStyle name="Nota 2 2 6 11 2" xfId="37015"/>
    <cellStyle name="Nota 2 2 6 11 3" xfId="37016"/>
    <cellStyle name="Nota 2 2 6 11 4" xfId="37017"/>
    <cellStyle name="Nota 2 2 6 11 5" xfId="37018"/>
    <cellStyle name="Nota 2 2 6 11 6" xfId="37019"/>
    <cellStyle name="Nota 2 2 6 11 7" xfId="37020"/>
    <cellStyle name="Nota 2 2 6 11 8" xfId="37021"/>
    <cellStyle name="Nota 2 2 6 11 9" xfId="37022"/>
    <cellStyle name="Nota 2 2 6 12" xfId="37023"/>
    <cellStyle name="Nota 2 2 6 13" xfId="37024"/>
    <cellStyle name="Nota 2 2 6 14" xfId="37025"/>
    <cellStyle name="Nota 2 2 6 15" xfId="37026"/>
    <cellStyle name="Nota 2 2 6 16" xfId="37027"/>
    <cellStyle name="Nota 2 2 6 17" xfId="37028"/>
    <cellStyle name="Nota 2 2 6 18" xfId="37029"/>
    <cellStyle name="Nota 2 2 6 19" xfId="37030"/>
    <cellStyle name="Nota 2 2 6 2" xfId="37031"/>
    <cellStyle name="Nota 2 2 6 2 10" xfId="37032"/>
    <cellStyle name="Nota 2 2 6 2 11" xfId="37033"/>
    <cellStyle name="Nota 2 2 6 2 12" xfId="37034"/>
    <cellStyle name="Nota 2 2 6 2 13" xfId="37035"/>
    <cellStyle name="Nota 2 2 6 2 14" xfId="37036"/>
    <cellStyle name="Nota 2 2 6 2 15" xfId="37037"/>
    <cellStyle name="Nota 2 2 6 2 16" xfId="37038"/>
    <cellStyle name="Nota 2 2 6 2 17" xfId="37039"/>
    <cellStyle name="Nota 2 2 6 2 2" xfId="37040"/>
    <cellStyle name="Nota 2 2 6 2 2 10" xfId="37041"/>
    <cellStyle name="Nota 2 2 6 2 2 11" xfId="37042"/>
    <cellStyle name="Nota 2 2 6 2 2 12" xfId="37043"/>
    <cellStyle name="Nota 2 2 6 2 2 13" xfId="37044"/>
    <cellStyle name="Nota 2 2 6 2 2 14" xfId="37045"/>
    <cellStyle name="Nota 2 2 6 2 2 2" xfId="37046"/>
    <cellStyle name="Nota 2 2 6 2 2 2 10" xfId="37047"/>
    <cellStyle name="Nota 2 2 6 2 2 2 11" xfId="37048"/>
    <cellStyle name="Nota 2 2 6 2 2 2 12" xfId="37049"/>
    <cellStyle name="Nota 2 2 6 2 2 2 13" xfId="37050"/>
    <cellStyle name="Nota 2 2 6 2 2 2 2" xfId="37051"/>
    <cellStyle name="Nota 2 2 6 2 2 2 2 10" xfId="37052"/>
    <cellStyle name="Nota 2 2 6 2 2 2 2 11" xfId="37053"/>
    <cellStyle name="Nota 2 2 6 2 2 2 2 12" xfId="37054"/>
    <cellStyle name="Nota 2 2 6 2 2 2 2 2" xfId="37055"/>
    <cellStyle name="Nota 2 2 6 2 2 2 2 3" xfId="37056"/>
    <cellStyle name="Nota 2 2 6 2 2 2 2 4" xfId="37057"/>
    <cellStyle name="Nota 2 2 6 2 2 2 2 5" xfId="37058"/>
    <cellStyle name="Nota 2 2 6 2 2 2 2 6" xfId="37059"/>
    <cellStyle name="Nota 2 2 6 2 2 2 2 7" xfId="37060"/>
    <cellStyle name="Nota 2 2 6 2 2 2 2 8" xfId="37061"/>
    <cellStyle name="Nota 2 2 6 2 2 2 2 9" xfId="37062"/>
    <cellStyle name="Nota 2 2 6 2 2 2 3" xfId="37063"/>
    <cellStyle name="Nota 2 2 6 2 2 2 4" xfId="37064"/>
    <cellStyle name="Nota 2 2 6 2 2 2 5" xfId="37065"/>
    <cellStyle name="Nota 2 2 6 2 2 2 6" xfId="37066"/>
    <cellStyle name="Nota 2 2 6 2 2 2 7" xfId="37067"/>
    <cellStyle name="Nota 2 2 6 2 2 2 8" xfId="37068"/>
    <cellStyle name="Nota 2 2 6 2 2 2 9" xfId="37069"/>
    <cellStyle name="Nota 2 2 6 2 2 3" xfId="37070"/>
    <cellStyle name="Nota 2 2 6 2 2 3 10" xfId="37071"/>
    <cellStyle name="Nota 2 2 6 2 2 3 11" xfId="37072"/>
    <cellStyle name="Nota 2 2 6 2 2 3 12" xfId="37073"/>
    <cellStyle name="Nota 2 2 6 2 2 3 2" xfId="37074"/>
    <cellStyle name="Nota 2 2 6 2 2 3 3" xfId="37075"/>
    <cellStyle name="Nota 2 2 6 2 2 3 4" xfId="37076"/>
    <cellStyle name="Nota 2 2 6 2 2 3 5" xfId="37077"/>
    <cellStyle name="Nota 2 2 6 2 2 3 6" xfId="37078"/>
    <cellStyle name="Nota 2 2 6 2 2 3 7" xfId="37079"/>
    <cellStyle name="Nota 2 2 6 2 2 3 8" xfId="37080"/>
    <cellStyle name="Nota 2 2 6 2 2 3 9" xfId="37081"/>
    <cellStyle name="Nota 2 2 6 2 2 4" xfId="37082"/>
    <cellStyle name="Nota 2 2 6 2 2 5" xfId="37083"/>
    <cellStyle name="Nota 2 2 6 2 2 6" xfId="37084"/>
    <cellStyle name="Nota 2 2 6 2 2 7" xfId="37085"/>
    <cellStyle name="Nota 2 2 6 2 2 8" xfId="37086"/>
    <cellStyle name="Nota 2 2 6 2 2 9" xfId="37087"/>
    <cellStyle name="Nota 2 2 6 2 3" xfId="37088"/>
    <cellStyle name="Nota 2 2 6 2 3 10" xfId="37089"/>
    <cellStyle name="Nota 2 2 6 2 3 11" xfId="37090"/>
    <cellStyle name="Nota 2 2 6 2 3 12" xfId="37091"/>
    <cellStyle name="Nota 2 2 6 2 3 13" xfId="37092"/>
    <cellStyle name="Nota 2 2 6 2 3 14" xfId="37093"/>
    <cellStyle name="Nota 2 2 6 2 3 2" xfId="37094"/>
    <cellStyle name="Nota 2 2 6 2 3 2 10" xfId="37095"/>
    <cellStyle name="Nota 2 2 6 2 3 2 11" xfId="37096"/>
    <cellStyle name="Nota 2 2 6 2 3 2 12" xfId="37097"/>
    <cellStyle name="Nota 2 2 6 2 3 2 13" xfId="37098"/>
    <cellStyle name="Nota 2 2 6 2 3 2 2" xfId="37099"/>
    <cellStyle name="Nota 2 2 6 2 3 2 2 10" xfId="37100"/>
    <cellStyle name="Nota 2 2 6 2 3 2 2 11" xfId="37101"/>
    <cellStyle name="Nota 2 2 6 2 3 2 2 12" xfId="37102"/>
    <cellStyle name="Nota 2 2 6 2 3 2 2 2" xfId="37103"/>
    <cellStyle name="Nota 2 2 6 2 3 2 2 3" xfId="37104"/>
    <cellStyle name="Nota 2 2 6 2 3 2 2 4" xfId="37105"/>
    <cellStyle name="Nota 2 2 6 2 3 2 2 5" xfId="37106"/>
    <cellStyle name="Nota 2 2 6 2 3 2 2 6" xfId="37107"/>
    <cellStyle name="Nota 2 2 6 2 3 2 2 7" xfId="37108"/>
    <cellStyle name="Nota 2 2 6 2 3 2 2 8" xfId="37109"/>
    <cellStyle name="Nota 2 2 6 2 3 2 2 9" xfId="37110"/>
    <cellStyle name="Nota 2 2 6 2 3 2 3" xfId="37111"/>
    <cellStyle name="Nota 2 2 6 2 3 2 4" xfId="37112"/>
    <cellStyle name="Nota 2 2 6 2 3 2 5" xfId="37113"/>
    <cellStyle name="Nota 2 2 6 2 3 2 6" xfId="37114"/>
    <cellStyle name="Nota 2 2 6 2 3 2 7" xfId="37115"/>
    <cellStyle name="Nota 2 2 6 2 3 2 8" xfId="37116"/>
    <cellStyle name="Nota 2 2 6 2 3 2 9" xfId="37117"/>
    <cellStyle name="Nota 2 2 6 2 3 3" xfId="37118"/>
    <cellStyle name="Nota 2 2 6 2 3 3 10" xfId="37119"/>
    <cellStyle name="Nota 2 2 6 2 3 3 11" xfId="37120"/>
    <cellStyle name="Nota 2 2 6 2 3 3 12" xfId="37121"/>
    <cellStyle name="Nota 2 2 6 2 3 3 2" xfId="37122"/>
    <cellStyle name="Nota 2 2 6 2 3 3 3" xfId="37123"/>
    <cellStyle name="Nota 2 2 6 2 3 3 4" xfId="37124"/>
    <cellStyle name="Nota 2 2 6 2 3 3 5" xfId="37125"/>
    <cellStyle name="Nota 2 2 6 2 3 3 6" xfId="37126"/>
    <cellStyle name="Nota 2 2 6 2 3 3 7" xfId="37127"/>
    <cellStyle name="Nota 2 2 6 2 3 3 8" xfId="37128"/>
    <cellStyle name="Nota 2 2 6 2 3 3 9" xfId="37129"/>
    <cellStyle name="Nota 2 2 6 2 3 4" xfId="37130"/>
    <cellStyle name="Nota 2 2 6 2 3 5" xfId="37131"/>
    <cellStyle name="Nota 2 2 6 2 3 6" xfId="37132"/>
    <cellStyle name="Nota 2 2 6 2 3 7" xfId="37133"/>
    <cellStyle name="Nota 2 2 6 2 3 8" xfId="37134"/>
    <cellStyle name="Nota 2 2 6 2 3 9" xfId="37135"/>
    <cellStyle name="Nota 2 2 6 2 4" xfId="37136"/>
    <cellStyle name="Nota 2 2 6 2 4 10" xfId="37137"/>
    <cellStyle name="Nota 2 2 6 2 4 11" xfId="37138"/>
    <cellStyle name="Nota 2 2 6 2 4 12" xfId="37139"/>
    <cellStyle name="Nota 2 2 6 2 4 13" xfId="37140"/>
    <cellStyle name="Nota 2 2 6 2 4 2" xfId="37141"/>
    <cellStyle name="Nota 2 2 6 2 4 2 10" xfId="37142"/>
    <cellStyle name="Nota 2 2 6 2 4 2 11" xfId="37143"/>
    <cellStyle name="Nota 2 2 6 2 4 2 12" xfId="37144"/>
    <cellStyle name="Nota 2 2 6 2 4 2 2" xfId="37145"/>
    <cellStyle name="Nota 2 2 6 2 4 2 3" xfId="37146"/>
    <cellStyle name="Nota 2 2 6 2 4 2 4" xfId="37147"/>
    <cellStyle name="Nota 2 2 6 2 4 2 5" xfId="37148"/>
    <cellStyle name="Nota 2 2 6 2 4 2 6" xfId="37149"/>
    <cellStyle name="Nota 2 2 6 2 4 2 7" xfId="37150"/>
    <cellStyle name="Nota 2 2 6 2 4 2 8" xfId="37151"/>
    <cellStyle name="Nota 2 2 6 2 4 2 9" xfId="37152"/>
    <cellStyle name="Nota 2 2 6 2 4 3" xfId="37153"/>
    <cellStyle name="Nota 2 2 6 2 4 4" xfId="37154"/>
    <cellStyle name="Nota 2 2 6 2 4 5" xfId="37155"/>
    <cellStyle name="Nota 2 2 6 2 4 6" xfId="37156"/>
    <cellStyle name="Nota 2 2 6 2 4 7" xfId="37157"/>
    <cellStyle name="Nota 2 2 6 2 4 8" xfId="37158"/>
    <cellStyle name="Nota 2 2 6 2 4 9" xfId="37159"/>
    <cellStyle name="Nota 2 2 6 2 5" xfId="37160"/>
    <cellStyle name="Nota 2 2 6 2 5 10" xfId="37161"/>
    <cellStyle name="Nota 2 2 6 2 5 11" xfId="37162"/>
    <cellStyle name="Nota 2 2 6 2 5 12" xfId="37163"/>
    <cellStyle name="Nota 2 2 6 2 5 13" xfId="37164"/>
    <cellStyle name="Nota 2 2 6 2 5 2" xfId="37165"/>
    <cellStyle name="Nota 2 2 6 2 5 2 10" xfId="37166"/>
    <cellStyle name="Nota 2 2 6 2 5 2 11" xfId="37167"/>
    <cellStyle name="Nota 2 2 6 2 5 2 12" xfId="37168"/>
    <cellStyle name="Nota 2 2 6 2 5 2 2" xfId="37169"/>
    <cellStyle name="Nota 2 2 6 2 5 2 3" xfId="37170"/>
    <cellStyle name="Nota 2 2 6 2 5 2 4" xfId="37171"/>
    <cellStyle name="Nota 2 2 6 2 5 2 5" xfId="37172"/>
    <cellStyle name="Nota 2 2 6 2 5 2 6" xfId="37173"/>
    <cellStyle name="Nota 2 2 6 2 5 2 7" xfId="37174"/>
    <cellStyle name="Nota 2 2 6 2 5 2 8" xfId="37175"/>
    <cellStyle name="Nota 2 2 6 2 5 2 9" xfId="37176"/>
    <cellStyle name="Nota 2 2 6 2 5 3" xfId="37177"/>
    <cellStyle name="Nota 2 2 6 2 5 4" xfId="37178"/>
    <cellStyle name="Nota 2 2 6 2 5 5" xfId="37179"/>
    <cellStyle name="Nota 2 2 6 2 5 6" xfId="37180"/>
    <cellStyle name="Nota 2 2 6 2 5 7" xfId="37181"/>
    <cellStyle name="Nota 2 2 6 2 5 8" xfId="37182"/>
    <cellStyle name="Nota 2 2 6 2 5 9" xfId="37183"/>
    <cellStyle name="Nota 2 2 6 2 6" xfId="37184"/>
    <cellStyle name="Nota 2 2 6 2 6 10" xfId="37185"/>
    <cellStyle name="Nota 2 2 6 2 6 11" xfId="37186"/>
    <cellStyle name="Nota 2 2 6 2 6 12" xfId="37187"/>
    <cellStyle name="Nota 2 2 6 2 6 2" xfId="37188"/>
    <cellStyle name="Nota 2 2 6 2 6 3" xfId="37189"/>
    <cellStyle name="Nota 2 2 6 2 6 4" xfId="37190"/>
    <cellStyle name="Nota 2 2 6 2 6 5" xfId="37191"/>
    <cellStyle name="Nota 2 2 6 2 6 6" xfId="37192"/>
    <cellStyle name="Nota 2 2 6 2 6 7" xfId="37193"/>
    <cellStyle name="Nota 2 2 6 2 6 8" xfId="37194"/>
    <cellStyle name="Nota 2 2 6 2 6 9" xfId="37195"/>
    <cellStyle name="Nota 2 2 6 2 7" xfId="37196"/>
    <cellStyle name="Nota 2 2 6 2 8" xfId="37197"/>
    <cellStyle name="Nota 2 2 6 2 9" xfId="37198"/>
    <cellStyle name="Nota 2 2 6 20" xfId="37199"/>
    <cellStyle name="Nota 2 2 6 21" xfId="37200"/>
    <cellStyle name="Nota 2 2 6 22" xfId="37201"/>
    <cellStyle name="Nota 2 2 6 23" xfId="37202"/>
    <cellStyle name="Nota 2 2 6 3" xfId="37203"/>
    <cellStyle name="Nota 2 2 6 3 10" xfId="37204"/>
    <cellStyle name="Nota 2 2 6 3 11" xfId="37205"/>
    <cellStyle name="Nota 2 2 6 3 12" xfId="37206"/>
    <cellStyle name="Nota 2 2 6 3 13" xfId="37207"/>
    <cellStyle name="Nota 2 2 6 3 14" xfId="37208"/>
    <cellStyle name="Nota 2 2 6 3 2" xfId="37209"/>
    <cellStyle name="Nota 2 2 6 3 2 10" xfId="37210"/>
    <cellStyle name="Nota 2 2 6 3 2 11" xfId="37211"/>
    <cellStyle name="Nota 2 2 6 3 2 12" xfId="37212"/>
    <cellStyle name="Nota 2 2 6 3 2 13" xfId="37213"/>
    <cellStyle name="Nota 2 2 6 3 2 2" xfId="37214"/>
    <cellStyle name="Nota 2 2 6 3 2 2 10" xfId="37215"/>
    <cellStyle name="Nota 2 2 6 3 2 2 11" xfId="37216"/>
    <cellStyle name="Nota 2 2 6 3 2 2 12" xfId="37217"/>
    <cellStyle name="Nota 2 2 6 3 2 2 2" xfId="37218"/>
    <cellStyle name="Nota 2 2 6 3 2 2 3" xfId="37219"/>
    <cellStyle name="Nota 2 2 6 3 2 2 4" xfId="37220"/>
    <cellStyle name="Nota 2 2 6 3 2 2 5" xfId="37221"/>
    <cellStyle name="Nota 2 2 6 3 2 2 6" xfId="37222"/>
    <cellStyle name="Nota 2 2 6 3 2 2 7" xfId="37223"/>
    <cellStyle name="Nota 2 2 6 3 2 2 8" xfId="37224"/>
    <cellStyle name="Nota 2 2 6 3 2 2 9" xfId="37225"/>
    <cellStyle name="Nota 2 2 6 3 2 3" xfId="37226"/>
    <cellStyle name="Nota 2 2 6 3 2 4" xfId="37227"/>
    <cellStyle name="Nota 2 2 6 3 2 5" xfId="37228"/>
    <cellStyle name="Nota 2 2 6 3 2 6" xfId="37229"/>
    <cellStyle name="Nota 2 2 6 3 2 7" xfId="37230"/>
    <cellStyle name="Nota 2 2 6 3 2 8" xfId="37231"/>
    <cellStyle name="Nota 2 2 6 3 2 9" xfId="37232"/>
    <cellStyle name="Nota 2 2 6 3 3" xfId="37233"/>
    <cellStyle name="Nota 2 2 6 3 3 10" xfId="37234"/>
    <cellStyle name="Nota 2 2 6 3 3 11" xfId="37235"/>
    <cellStyle name="Nota 2 2 6 3 3 12" xfId="37236"/>
    <cellStyle name="Nota 2 2 6 3 3 2" xfId="37237"/>
    <cellStyle name="Nota 2 2 6 3 3 3" xfId="37238"/>
    <cellStyle name="Nota 2 2 6 3 3 4" xfId="37239"/>
    <cellStyle name="Nota 2 2 6 3 3 5" xfId="37240"/>
    <cellStyle name="Nota 2 2 6 3 3 6" xfId="37241"/>
    <cellStyle name="Nota 2 2 6 3 3 7" xfId="37242"/>
    <cellStyle name="Nota 2 2 6 3 3 8" xfId="37243"/>
    <cellStyle name="Nota 2 2 6 3 3 9" xfId="37244"/>
    <cellStyle name="Nota 2 2 6 3 4" xfId="37245"/>
    <cellStyle name="Nota 2 2 6 3 5" xfId="37246"/>
    <cellStyle name="Nota 2 2 6 3 6" xfId="37247"/>
    <cellStyle name="Nota 2 2 6 3 7" xfId="37248"/>
    <cellStyle name="Nota 2 2 6 3 8" xfId="37249"/>
    <cellStyle name="Nota 2 2 6 3 9" xfId="37250"/>
    <cellStyle name="Nota 2 2 6 4" xfId="37251"/>
    <cellStyle name="Nota 2 2 6 4 10" xfId="37252"/>
    <cellStyle name="Nota 2 2 6 4 11" xfId="37253"/>
    <cellStyle name="Nota 2 2 6 4 12" xfId="37254"/>
    <cellStyle name="Nota 2 2 6 4 13" xfId="37255"/>
    <cellStyle name="Nota 2 2 6 4 14" xfId="37256"/>
    <cellStyle name="Nota 2 2 6 4 2" xfId="37257"/>
    <cellStyle name="Nota 2 2 6 4 2 10" xfId="37258"/>
    <cellStyle name="Nota 2 2 6 4 2 11" xfId="37259"/>
    <cellStyle name="Nota 2 2 6 4 2 12" xfId="37260"/>
    <cellStyle name="Nota 2 2 6 4 2 13" xfId="37261"/>
    <cellStyle name="Nota 2 2 6 4 2 2" xfId="37262"/>
    <cellStyle name="Nota 2 2 6 4 2 2 10" xfId="37263"/>
    <cellStyle name="Nota 2 2 6 4 2 2 11" xfId="37264"/>
    <cellStyle name="Nota 2 2 6 4 2 2 12" xfId="37265"/>
    <cellStyle name="Nota 2 2 6 4 2 2 2" xfId="37266"/>
    <cellStyle name="Nota 2 2 6 4 2 2 3" xfId="37267"/>
    <cellStyle name="Nota 2 2 6 4 2 2 4" xfId="37268"/>
    <cellStyle name="Nota 2 2 6 4 2 2 5" xfId="37269"/>
    <cellStyle name="Nota 2 2 6 4 2 2 6" xfId="37270"/>
    <cellStyle name="Nota 2 2 6 4 2 2 7" xfId="37271"/>
    <cellStyle name="Nota 2 2 6 4 2 2 8" xfId="37272"/>
    <cellStyle name="Nota 2 2 6 4 2 2 9" xfId="37273"/>
    <cellStyle name="Nota 2 2 6 4 2 3" xfId="37274"/>
    <cellStyle name="Nota 2 2 6 4 2 4" xfId="37275"/>
    <cellStyle name="Nota 2 2 6 4 2 5" xfId="37276"/>
    <cellStyle name="Nota 2 2 6 4 2 6" xfId="37277"/>
    <cellStyle name="Nota 2 2 6 4 2 7" xfId="37278"/>
    <cellStyle name="Nota 2 2 6 4 2 8" xfId="37279"/>
    <cellStyle name="Nota 2 2 6 4 2 9" xfId="37280"/>
    <cellStyle name="Nota 2 2 6 4 3" xfId="37281"/>
    <cellStyle name="Nota 2 2 6 4 3 10" xfId="37282"/>
    <cellStyle name="Nota 2 2 6 4 3 11" xfId="37283"/>
    <cellStyle name="Nota 2 2 6 4 3 12" xfId="37284"/>
    <cellStyle name="Nota 2 2 6 4 3 2" xfId="37285"/>
    <cellStyle name="Nota 2 2 6 4 3 3" xfId="37286"/>
    <cellStyle name="Nota 2 2 6 4 3 4" xfId="37287"/>
    <cellStyle name="Nota 2 2 6 4 3 5" xfId="37288"/>
    <cellStyle name="Nota 2 2 6 4 3 6" xfId="37289"/>
    <cellStyle name="Nota 2 2 6 4 3 7" xfId="37290"/>
    <cellStyle name="Nota 2 2 6 4 3 8" xfId="37291"/>
    <cellStyle name="Nota 2 2 6 4 3 9" xfId="37292"/>
    <cellStyle name="Nota 2 2 6 4 4" xfId="37293"/>
    <cellStyle name="Nota 2 2 6 4 5" xfId="37294"/>
    <cellStyle name="Nota 2 2 6 4 6" xfId="37295"/>
    <cellStyle name="Nota 2 2 6 4 7" xfId="37296"/>
    <cellStyle name="Nota 2 2 6 4 8" xfId="37297"/>
    <cellStyle name="Nota 2 2 6 4 9" xfId="37298"/>
    <cellStyle name="Nota 2 2 6 5" xfId="37299"/>
    <cellStyle name="Nota 2 2 6 5 10" xfId="37300"/>
    <cellStyle name="Nota 2 2 6 5 11" xfId="37301"/>
    <cellStyle name="Nota 2 2 6 5 12" xfId="37302"/>
    <cellStyle name="Nota 2 2 6 5 13" xfId="37303"/>
    <cellStyle name="Nota 2 2 6 5 14" xfId="37304"/>
    <cellStyle name="Nota 2 2 6 5 2" xfId="37305"/>
    <cellStyle name="Nota 2 2 6 5 2 10" xfId="37306"/>
    <cellStyle name="Nota 2 2 6 5 2 11" xfId="37307"/>
    <cellStyle name="Nota 2 2 6 5 2 12" xfId="37308"/>
    <cellStyle name="Nota 2 2 6 5 2 13" xfId="37309"/>
    <cellStyle name="Nota 2 2 6 5 2 2" xfId="37310"/>
    <cellStyle name="Nota 2 2 6 5 2 2 10" xfId="37311"/>
    <cellStyle name="Nota 2 2 6 5 2 2 11" xfId="37312"/>
    <cellStyle name="Nota 2 2 6 5 2 2 12" xfId="37313"/>
    <cellStyle name="Nota 2 2 6 5 2 2 2" xfId="37314"/>
    <cellStyle name="Nota 2 2 6 5 2 2 3" xfId="37315"/>
    <cellStyle name="Nota 2 2 6 5 2 2 4" xfId="37316"/>
    <cellStyle name="Nota 2 2 6 5 2 2 5" xfId="37317"/>
    <cellStyle name="Nota 2 2 6 5 2 2 6" xfId="37318"/>
    <cellStyle name="Nota 2 2 6 5 2 2 7" xfId="37319"/>
    <cellStyle name="Nota 2 2 6 5 2 2 8" xfId="37320"/>
    <cellStyle name="Nota 2 2 6 5 2 2 9" xfId="37321"/>
    <cellStyle name="Nota 2 2 6 5 2 3" xfId="37322"/>
    <cellStyle name="Nota 2 2 6 5 2 4" xfId="37323"/>
    <cellStyle name="Nota 2 2 6 5 2 5" xfId="37324"/>
    <cellStyle name="Nota 2 2 6 5 2 6" xfId="37325"/>
    <cellStyle name="Nota 2 2 6 5 2 7" xfId="37326"/>
    <cellStyle name="Nota 2 2 6 5 2 8" xfId="37327"/>
    <cellStyle name="Nota 2 2 6 5 2 9" xfId="37328"/>
    <cellStyle name="Nota 2 2 6 5 3" xfId="37329"/>
    <cellStyle name="Nota 2 2 6 5 3 10" xfId="37330"/>
    <cellStyle name="Nota 2 2 6 5 3 11" xfId="37331"/>
    <cellStyle name="Nota 2 2 6 5 3 12" xfId="37332"/>
    <cellStyle name="Nota 2 2 6 5 3 2" xfId="37333"/>
    <cellStyle name="Nota 2 2 6 5 3 3" xfId="37334"/>
    <cellStyle name="Nota 2 2 6 5 3 4" xfId="37335"/>
    <cellStyle name="Nota 2 2 6 5 3 5" xfId="37336"/>
    <cellStyle name="Nota 2 2 6 5 3 6" xfId="37337"/>
    <cellStyle name="Nota 2 2 6 5 3 7" xfId="37338"/>
    <cellStyle name="Nota 2 2 6 5 3 8" xfId="37339"/>
    <cellStyle name="Nota 2 2 6 5 3 9" xfId="37340"/>
    <cellStyle name="Nota 2 2 6 5 4" xfId="37341"/>
    <cellStyle name="Nota 2 2 6 5 5" xfId="37342"/>
    <cellStyle name="Nota 2 2 6 5 6" xfId="37343"/>
    <cellStyle name="Nota 2 2 6 5 7" xfId="37344"/>
    <cellStyle name="Nota 2 2 6 5 8" xfId="37345"/>
    <cellStyle name="Nota 2 2 6 5 9" xfId="37346"/>
    <cellStyle name="Nota 2 2 6 6" xfId="37347"/>
    <cellStyle name="Nota 2 2 6 6 10" xfId="37348"/>
    <cellStyle name="Nota 2 2 6 6 11" xfId="37349"/>
    <cellStyle name="Nota 2 2 6 6 12" xfId="37350"/>
    <cellStyle name="Nota 2 2 6 6 13" xfId="37351"/>
    <cellStyle name="Nota 2 2 6 6 14" xfId="37352"/>
    <cellStyle name="Nota 2 2 6 6 2" xfId="37353"/>
    <cellStyle name="Nota 2 2 6 6 2 10" xfId="37354"/>
    <cellStyle name="Nota 2 2 6 6 2 11" xfId="37355"/>
    <cellStyle name="Nota 2 2 6 6 2 12" xfId="37356"/>
    <cellStyle name="Nota 2 2 6 6 2 13" xfId="37357"/>
    <cellStyle name="Nota 2 2 6 6 2 2" xfId="37358"/>
    <cellStyle name="Nota 2 2 6 6 2 2 10" xfId="37359"/>
    <cellStyle name="Nota 2 2 6 6 2 2 11" xfId="37360"/>
    <cellStyle name="Nota 2 2 6 6 2 2 12" xfId="37361"/>
    <cellStyle name="Nota 2 2 6 6 2 2 2" xfId="37362"/>
    <cellStyle name="Nota 2 2 6 6 2 2 3" xfId="37363"/>
    <cellStyle name="Nota 2 2 6 6 2 2 4" xfId="37364"/>
    <cellStyle name="Nota 2 2 6 6 2 2 5" xfId="37365"/>
    <cellStyle name="Nota 2 2 6 6 2 2 6" xfId="37366"/>
    <cellStyle name="Nota 2 2 6 6 2 2 7" xfId="37367"/>
    <cellStyle name="Nota 2 2 6 6 2 2 8" xfId="37368"/>
    <cellStyle name="Nota 2 2 6 6 2 2 9" xfId="37369"/>
    <cellStyle name="Nota 2 2 6 6 2 3" xfId="37370"/>
    <cellStyle name="Nota 2 2 6 6 2 4" xfId="37371"/>
    <cellStyle name="Nota 2 2 6 6 2 5" xfId="37372"/>
    <cellStyle name="Nota 2 2 6 6 2 6" xfId="37373"/>
    <cellStyle name="Nota 2 2 6 6 2 7" xfId="37374"/>
    <cellStyle name="Nota 2 2 6 6 2 8" xfId="37375"/>
    <cellStyle name="Nota 2 2 6 6 2 9" xfId="37376"/>
    <cellStyle name="Nota 2 2 6 6 3" xfId="37377"/>
    <cellStyle name="Nota 2 2 6 6 3 10" xfId="37378"/>
    <cellStyle name="Nota 2 2 6 6 3 11" xfId="37379"/>
    <cellStyle name="Nota 2 2 6 6 3 12" xfId="37380"/>
    <cellStyle name="Nota 2 2 6 6 3 2" xfId="37381"/>
    <cellStyle name="Nota 2 2 6 6 3 3" xfId="37382"/>
    <cellStyle name="Nota 2 2 6 6 3 4" xfId="37383"/>
    <cellStyle name="Nota 2 2 6 6 3 5" xfId="37384"/>
    <cellStyle name="Nota 2 2 6 6 3 6" xfId="37385"/>
    <cellStyle name="Nota 2 2 6 6 3 7" xfId="37386"/>
    <cellStyle name="Nota 2 2 6 6 3 8" xfId="37387"/>
    <cellStyle name="Nota 2 2 6 6 3 9" xfId="37388"/>
    <cellStyle name="Nota 2 2 6 6 4" xfId="37389"/>
    <cellStyle name="Nota 2 2 6 6 5" xfId="37390"/>
    <cellStyle name="Nota 2 2 6 6 6" xfId="37391"/>
    <cellStyle name="Nota 2 2 6 6 7" xfId="37392"/>
    <cellStyle name="Nota 2 2 6 6 8" xfId="37393"/>
    <cellStyle name="Nota 2 2 6 6 9" xfId="37394"/>
    <cellStyle name="Nota 2 2 6 7" xfId="37395"/>
    <cellStyle name="Nota 2 2 6 7 10" xfId="37396"/>
    <cellStyle name="Nota 2 2 6 7 11" xfId="37397"/>
    <cellStyle name="Nota 2 2 6 7 12" xfId="37398"/>
    <cellStyle name="Nota 2 2 6 7 13" xfId="37399"/>
    <cellStyle name="Nota 2 2 6 7 14" xfId="37400"/>
    <cellStyle name="Nota 2 2 6 7 2" xfId="37401"/>
    <cellStyle name="Nota 2 2 6 7 2 10" xfId="37402"/>
    <cellStyle name="Nota 2 2 6 7 2 11" xfId="37403"/>
    <cellStyle name="Nota 2 2 6 7 2 12" xfId="37404"/>
    <cellStyle name="Nota 2 2 6 7 2 13" xfId="37405"/>
    <cellStyle name="Nota 2 2 6 7 2 2" xfId="37406"/>
    <cellStyle name="Nota 2 2 6 7 2 2 10" xfId="37407"/>
    <cellStyle name="Nota 2 2 6 7 2 2 11" xfId="37408"/>
    <cellStyle name="Nota 2 2 6 7 2 2 12" xfId="37409"/>
    <cellStyle name="Nota 2 2 6 7 2 2 2" xfId="37410"/>
    <cellStyle name="Nota 2 2 6 7 2 2 3" xfId="37411"/>
    <cellStyle name="Nota 2 2 6 7 2 2 4" xfId="37412"/>
    <cellStyle name="Nota 2 2 6 7 2 2 5" xfId="37413"/>
    <cellStyle name="Nota 2 2 6 7 2 2 6" xfId="37414"/>
    <cellStyle name="Nota 2 2 6 7 2 2 7" xfId="37415"/>
    <cellStyle name="Nota 2 2 6 7 2 2 8" xfId="37416"/>
    <cellStyle name="Nota 2 2 6 7 2 2 9" xfId="37417"/>
    <cellStyle name="Nota 2 2 6 7 2 3" xfId="37418"/>
    <cellStyle name="Nota 2 2 6 7 2 4" xfId="37419"/>
    <cellStyle name="Nota 2 2 6 7 2 5" xfId="37420"/>
    <cellStyle name="Nota 2 2 6 7 2 6" xfId="37421"/>
    <cellStyle name="Nota 2 2 6 7 2 7" xfId="37422"/>
    <cellStyle name="Nota 2 2 6 7 2 8" xfId="37423"/>
    <cellStyle name="Nota 2 2 6 7 2 9" xfId="37424"/>
    <cellStyle name="Nota 2 2 6 7 3" xfId="37425"/>
    <cellStyle name="Nota 2 2 6 7 3 10" xfId="37426"/>
    <cellStyle name="Nota 2 2 6 7 3 11" xfId="37427"/>
    <cellStyle name="Nota 2 2 6 7 3 12" xfId="37428"/>
    <cellStyle name="Nota 2 2 6 7 3 2" xfId="37429"/>
    <cellStyle name="Nota 2 2 6 7 3 3" xfId="37430"/>
    <cellStyle name="Nota 2 2 6 7 3 4" xfId="37431"/>
    <cellStyle name="Nota 2 2 6 7 3 5" xfId="37432"/>
    <cellStyle name="Nota 2 2 6 7 3 6" xfId="37433"/>
    <cellStyle name="Nota 2 2 6 7 3 7" xfId="37434"/>
    <cellStyle name="Nota 2 2 6 7 3 8" xfId="37435"/>
    <cellStyle name="Nota 2 2 6 7 3 9" xfId="37436"/>
    <cellStyle name="Nota 2 2 6 7 4" xfId="37437"/>
    <cellStyle name="Nota 2 2 6 7 5" xfId="37438"/>
    <cellStyle name="Nota 2 2 6 7 6" xfId="37439"/>
    <cellStyle name="Nota 2 2 6 7 7" xfId="37440"/>
    <cellStyle name="Nota 2 2 6 7 8" xfId="37441"/>
    <cellStyle name="Nota 2 2 6 7 9" xfId="37442"/>
    <cellStyle name="Nota 2 2 6 8" xfId="37443"/>
    <cellStyle name="Nota 2 2 6 8 10" xfId="37444"/>
    <cellStyle name="Nota 2 2 6 8 11" xfId="37445"/>
    <cellStyle name="Nota 2 2 6 8 12" xfId="37446"/>
    <cellStyle name="Nota 2 2 6 8 13" xfId="37447"/>
    <cellStyle name="Nota 2 2 6 8 14" xfId="37448"/>
    <cellStyle name="Nota 2 2 6 8 2" xfId="37449"/>
    <cellStyle name="Nota 2 2 6 8 2 10" xfId="37450"/>
    <cellStyle name="Nota 2 2 6 8 2 11" xfId="37451"/>
    <cellStyle name="Nota 2 2 6 8 2 12" xfId="37452"/>
    <cellStyle name="Nota 2 2 6 8 2 13" xfId="37453"/>
    <cellStyle name="Nota 2 2 6 8 2 2" xfId="37454"/>
    <cellStyle name="Nota 2 2 6 8 2 2 10" xfId="37455"/>
    <cellStyle name="Nota 2 2 6 8 2 2 11" xfId="37456"/>
    <cellStyle name="Nota 2 2 6 8 2 2 12" xfId="37457"/>
    <cellStyle name="Nota 2 2 6 8 2 2 2" xfId="37458"/>
    <cellStyle name="Nota 2 2 6 8 2 2 3" xfId="37459"/>
    <cellStyle name="Nota 2 2 6 8 2 2 4" xfId="37460"/>
    <cellStyle name="Nota 2 2 6 8 2 2 5" xfId="37461"/>
    <cellStyle name="Nota 2 2 6 8 2 2 6" xfId="37462"/>
    <cellStyle name="Nota 2 2 6 8 2 2 7" xfId="37463"/>
    <cellStyle name="Nota 2 2 6 8 2 2 8" xfId="37464"/>
    <cellStyle name="Nota 2 2 6 8 2 2 9" xfId="37465"/>
    <cellStyle name="Nota 2 2 6 8 2 3" xfId="37466"/>
    <cellStyle name="Nota 2 2 6 8 2 4" xfId="37467"/>
    <cellStyle name="Nota 2 2 6 8 2 5" xfId="37468"/>
    <cellStyle name="Nota 2 2 6 8 2 6" xfId="37469"/>
    <cellStyle name="Nota 2 2 6 8 2 7" xfId="37470"/>
    <cellStyle name="Nota 2 2 6 8 2 8" xfId="37471"/>
    <cellStyle name="Nota 2 2 6 8 2 9" xfId="37472"/>
    <cellStyle name="Nota 2 2 6 8 3" xfId="37473"/>
    <cellStyle name="Nota 2 2 6 8 3 10" xfId="37474"/>
    <cellStyle name="Nota 2 2 6 8 3 11" xfId="37475"/>
    <cellStyle name="Nota 2 2 6 8 3 12" xfId="37476"/>
    <cellStyle name="Nota 2 2 6 8 3 2" xfId="37477"/>
    <cellStyle name="Nota 2 2 6 8 3 3" xfId="37478"/>
    <cellStyle name="Nota 2 2 6 8 3 4" xfId="37479"/>
    <cellStyle name="Nota 2 2 6 8 3 5" xfId="37480"/>
    <cellStyle name="Nota 2 2 6 8 3 6" xfId="37481"/>
    <cellStyle name="Nota 2 2 6 8 3 7" xfId="37482"/>
    <cellStyle name="Nota 2 2 6 8 3 8" xfId="37483"/>
    <cellStyle name="Nota 2 2 6 8 3 9" xfId="37484"/>
    <cellStyle name="Nota 2 2 6 8 4" xfId="37485"/>
    <cellStyle name="Nota 2 2 6 8 5" xfId="37486"/>
    <cellStyle name="Nota 2 2 6 8 6" xfId="37487"/>
    <cellStyle name="Nota 2 2 6 8 7" xfId="37488"/>
    <cellStyle name="Nota 2 2 6 8 8" xfId="37489"/>
    <cellStyle name="Nota 2 2 6 8 9" xfId="37490"/>
    <cellStyle name="Nota 2 2 6 9" xfId="37491"/>
    <cellStyle name="Nota 2 2 6 9 10" xfId="37492"/>
    <cellStyle name="Nota 2 2 6 9 11" xfId="37493"/>
    <cellStyle name="Nota 2 2 6 9 12" xfId="37494"/>
    <cellStyle name="Nota 2 2 6 9 13" xfId="37495"/>
    <cellStyle name="Nota 2 2 6 9 2" xfId="37496"/>
    <cellStyle name="Nota 2 2 6 9 2 10" xfId="37497"/>
    <cellStyle name="Nota 2 2 6 9 2 11" xfId="37498"/>
    <cellStyle name="Nota 2 2 6 9 2 12" xfId="37499"/>
    <cellStyle name="Nota 2 2 6 9 2 2" xfId="37500"/>
    <cellStyle name="Nota 2 2 6 9 2 3" xfId="37501"/>
    <cellStyle name="Nota 2 2 6 9 2 4" xfId="37502"/>
    <cellStyle name="Nota 2 2 6 9 2 5" xfId="37503"/>
    <cellStyle name="Nota 2 2 6 9 2 6" xfId="37504"/>
    <cellStyle name="Nota 2 2 6 9 2 7" xfId="37505"/>
    <cellStyle name="Nota 2 2 6 9 2 8" xfId="37506"/>
    <cellStyle name="Nota 2 2 6 9 2 9" xfId="37507"/>
    <cellStyle name="Nota 2 2 6 9 3" xfId="37508"/>
    <cellStyle name="Nota 2 2 6 9 4" xfId="37509"/>
    <cellStyle name="Nota 2 2 6 9 5" xfId="37510"/>
    <cellStyle name="Nota 2 2 6 9 6" xfId="37511"/>
    <cellStyle name="Nota 2 2 6 9 7" xfId="37512"/>
    <cellStyle name="Nota 2 2 6 9 8" xfId="37513"/>
    <cellStyle name="Nota 2 2 6 9 9" xfId="37514"/>
    <cellStyle name="Nota 2 2 7" xfId="37515"/>
    <cellStyle name="Nota 2 2 7 10" xfId="37516"/>
    <cellStyle name="Nota 2 2 7 11" xfId="37517"/>
    <cellStyle name="Nota 2 2 7 12" xfId="37518"/>
    <cellStyle name="Nota 2 2 7 13" xfId="37519"/>
    <cellStyle name="Nota 2 2 7 14" xfId="37520"/>
    <cellStyle name="Nota 2 2 7 15" xfId="37521"/>
    <cellStyle name="Nota 2 2 7 16" xfId="37522"/>
    <cellStyle name="Nota 2 2 7 17" xfId="37523"/>
    <cellStyle name="Nota 2 2 7 2" xfId="37524"/>
    <cellStyle name="Nota 2 2 7 2 10" xfId="37525"/>
    <cellStyle name="Nota 2 2 7 2 11" xfId="37526"/>
    <cellStyle name="Nota 2 2 7 2 12" xfId="37527"/>
    <cellStyle name="Nota 2 2 7 2 13" xfId="37528"/>
    <cellStyle name="Nota 2 2 7 2 14" xfId="37529"/>
    <cellStyle name="Nota 2 2 7 2 2" xfId="37530"/>
    <cellStyle name="Nota 2 2 7 2 2 10" xfId="37531"/>
    <cellStyle name="Nota 2 2 7 2 2 11" xfId="37532"/>
    <cellStyle name="Nota 2 2 7 2 2 12" xfId="37533"/>
    <cellStyle name="Nota 2 2 7 2 2 13" xfId="37534"/>
    <cellStyle name="Nota 2 2 7 2 2 2" xfId="37535"/>
    <cellStyle name="Nota 2 2 7 2 2 2 10" xfId="37536"/>
    <cellStyle name="Nota 2 2 7 2 2 2 11" xfId="37537"/>
    <cellStyle name="Nota 2 2 7 2 2 2 12" xfId="37538"/>
    <cellStyle name="Nota 2 2 7 2 2 2 2" xfId="37539"/>
    <cellStyle name="Nota 2 2 7 2 2 2 3" xfId="37540"/>
    <cellStyle name="Nota 2 2 7 2 2 2 4" xfId="37541"/>
    <cellStyle name="Nota 2 2 7 2 2 2 5" xfId="37542"/>
    <cellStyle name="Nota 2 2 7 2 2 2 6" xfId="37543"/>
    <cellStyle name="Nota 2 2 7 2 2 2 7" xfId="37544"/>
    <cellStyle name="Nota 2 2 7 2 2 2 8" xfId="37545"/>
    <cellStyle name="Nota 2 2 7 2 2 2 9" xfId="37546"/>
    <cellStyle name="Nota 2 2 7 2 2 3" xfId="37547"/>
    <cellStyle name="Nota 2 2 7 2 2 4" xfId="37548"/>
    <cellStyle name="Nota 2 2 7 2 2 5" xfId="37549"/>
    <cellStyle name="Nota 2 2 7 2 2 6" xfId="37550"/>
    <cellStyle name="Nota 2 2 7 2 2 7" xfId="37551"/>
    <cellStyle name="Nota 2 2 7 2 2 8" xfId="37552"/>
    <cellStyle name="Nota 2 2 7 2 2 9" xfId="37553"/>
    <cellStyle name="Nota 2 2 7 2 3" xfId="37554"/>
    <cellStyle name="Nota 2 2 7 2 3 10" xfId="37555"/>
    <cellStyle name="Nota 2 2 7 2 3 11" xfId="37556"/>
    <cellStyle name="Nota 2 2 7 2 3 12" xfId="37557"/>
    <cellStyle name="Nota 2 2 7 2 3 2" xfId="37558"/>
    <cellStyle name="Nota 2 2 7 2 3 3" xfId="37559"/>
    <cellStyle name="Nota 2 2 7 2 3 4" xfId="37560"/>
    <cellStyle name="Nota 2 2 7 2 3 5" xfId="37561"/>
    <cellStyle name="Nota 2 2 7 2 3 6" xfId="37562"/>
    <cellStyle name="Nota 2 2 7 2 3 7" xfId="37563"/>
    <cellStyle name="Nota 2 2 7 2 3 8" xfId="37564"/>
    <cellStyle name="Nota 2 2 7 2 3 9" xfId="37565"/>
    <cellStyle name="Nota 2 2 7 2 4" xfId="37566"/>
    <cellStyle name="Nota 2 2 7 2 5" xfId="37567"/>
    <cellStyle name="Nota 2 2 7 2 6" xfId="37568"/>
    <cellStyle name="Nota 2 2 7 2 7" xfId="37569"/>
    <cellStyle name="Nota 2 2 7 2 8" xfId="37570"/>
    <cellStyle name="Nota 2 2 7 2 9" xfId="37571"/>
    <cellStyle name="Nota 2 2 7 3" xfId="37572"/>
    <cellStyle name="Nota 2 2 7 3 10" xfId="37573"/>
    <cellStyle name="Nota 2 2 7 3 11" xfId="37574"/>
    <cellStyle name="Nota 2 2 7 3 12" xfId="37575"/>
    <cellStyle name="Nota 2 2 7 3 13" xfId="37576"/>
    <cellStyle name="Nota 2 2 7 3 14" xfId="37577"/>
    <cellStyle name="Nota 2 2 7 3 2" xfId="37578"/>
    <cellStyle name="Nota 2 2 7 3 2 10" xfId="37579"/>
    <cellStyle name="Nota 2 2 7 3 2 11" xfId="37580"/>
    <cellStyle name="Nota 2 2 7 3 2 12" xfId="37581"/>
    <cellStyle name="Nota 2 2 7 3 2 13" xfId="37582"/>
    <cellStyle name="Nota 2 2 7 3 2 2" xfId="37583"/>
    <cellStyle name="Nota 2 2 7 3 2 2 10" xfId="37584"/>
    <cellStyle name="Nota 2 2 7 3 2 2 11" xfId="37585"/>
    <cellStyle name="Nota 2 2 7 3 2 2 12" xfId="37586"/>
    <cellStyle name="Nota 2 2 7 3 2 2 2" xfId="37587"/>
    <cellStyle name="Nota 2 2 7 3 2 2 3" xfId="37588"/>
    <cellStyle name="Nota 2 2 7 3 2 2 4" xfId="37589"/>
    <cellStyle name="Nota 2 2 7 3 2 2 5" xfId="37590"/>
    <cellStyle name="Nota 2 2 7 3 2 2 6" xfId="37591"/>
    <cellStyle name="Nota 2 2 7 3 2 2 7" xfId="37592"/>
    <cellStyle name="Nota 2 2 7 3 2 2 8" xfId="37593"/>
    <cellStyle name="Nota 2 2 7 3 2 2 9" xfId="37594"/>
    <cellStyle name="Nota 2 2 7 3 2 3" xfId="37595"/>
    <cellStyle name="Nota 2 2 7 3 2 4" xfId="37596"/>
    <cellStyle name="Nota 2 2 7 3 2 5" xfId="37597"/>
    <cellStyle name="Nota 2 2 7 3 2 6" xfId="37598"/>
    <cellStyle name="Nota 2 2 7 3 2 7" xfId="37599"/>
    <cellStyle name="Nota 2 2 7 3 2 8" xfId="37600"/>
    <cellStyle name="Nota 2 2 7 3 2 9" xfId="37601"/>
    <cellStyle name="Nota 2 2 7 3 3" xfId="37602"/>
    <cellStyle name="Nota 2 2 7 3 3 10" xfId="37603"/>
    <cellStyle name="Nota 2 2 7 3 3 11" xfId="37604"/>
    <cellStyle name="Nota 2 2 7 3 3 12" xfId="37605"/>
    <cellStyle name="Nota 2 2 7 3 3 2" xfId="37606"/>
    <cellStyle name="Nota 2 2 7 3 3 3" xfId="37607"/>
    <cellStyle name="Nota 2 2 7 3 3 4" xfId="37608"/>
    <cellStyle name="Nota 2 2 7 3 3 5" xfId="37609"/>
    <cellStyle name="Nota 2 2 7 3 3 6" xfId="37610"/>
    <cellStyle name="Nota 2 2 7 3 3 7" xfId="37611"/>
    <cellStyle name="Nota 2 2 7 3 3 8" xfId="37612"/>
    <cellStyle name="Nota 2 2 7 3 3 9" xfId="37613"/>
    <cellStyle name="Nota 2 2 7 3 4" xfId="37614"/>
    <cellStyle name="Nota 2 2 7 3 5" xfId="37615"/>
    <cellStyle name="Nota 2 2 7 3 6" xfId="37616"/>
    <cellStyle name="Nota 2 2 7 3 7" xfId="37617"/>
    <cellStyle name="Nota 2 2 7 3 8" xfId="37618"/>
    <cellStyle name="Nota 2 2 7 3 9" xfId="37619"/>
    <cellStyle name="Nota 2 2 7 4" xfId="37620"/>
    <cellStyle name="Nota 2 2 7 4 10" xfId="37621"/>
    <cellStyle name="Nota 2 2 7 4 11" xfId="37622"/>
    <cellStyle name="Nota 2 2 7 4 12" xfId="37623"/>
    <cellStyle name="Nota 2 2 7 4 13" xfId="37624"/>
    <cellStyle name="Nota 2 2 7 4 2" xfId="37625"/>
    <cellStyle name="Nota 2 2 7 4 2 10" xfId="37626"/>
    <cellStyle name="Nota 2 2 7 4 2 11" xfId="37627"/>
    <cellStyle name="Nota 2 2 7 4 2 12" xfId="37628"/>
    <cellStyle name="Nota 2 2 7 4 2 2" xfId="37629"/>
    <cellStyle name="Nota 2 2 7 4 2 3" xfId="37630"/>
    <cellStyle name="Nota 2 2 7 4 2 4" xfId="37631"/>
    <cellStyle name="Nota 2 2 7 4 2 5" xfId="37632"/>
    <cellStyle name="Nota 2 2 7 4 2 6" xfId="37633"/>
    <cellStyle name="Nota 2 2 7 4 2 7" xfId="37634"/>
    <cellStyle name="Nota 2 2 7 4 2 8" xfId="37635"/>
    <cellStyle name="Nota 2 2 7 4 2 9" xfId="37636"/>
    <cellStyle name="Nota 2 2 7 4 3" xfId="37637"/>
    <cellStyle name="Nota 2 2 7 4 4" xfId="37638"/>
    <cellStyle name="Nota 2 2 7 4 5" xfId="37639"/>
    <cellStyle name="Nota 2 2 7 4 6" xfId="37640"/>
    <cellStyle name="Nota 2 2 7 4 7" xfId="37641"/>
    <cellStyle name="Nota 2 2 7 4 8" xfId="37642"/>
    <cellStyle name="Nota 2 2 7 4 9" xfId="37643"/>
    <cellStyle name="Nota 2 2 7 5" xfId="37644"/>
    <cellStyle name="Nota 2 2 7 6" xfId="37645"/>
    <cellStyle name="Nota 2 2 7 6 10" xfId="37646"/>
    <cellStyle name="Nota 2 2 7 6 11" xfId="37647"/>
    <cellStyle name="Nota 2 2 7 6 12" xfId="37648"/>
    <cellStyle name="Nota 2 2 7 6 2" xfId="37649"/>
    <cellStyle name="Nota 2 2 7 6 3" xfId="37650"/>
    <cellStyle name="Nota 2 2 7 6 4" xfId="37651"/>
    <cellStyle name="Nota 2 2 7 6 5" xfId="37652"/>
    <cellStyle name="Nota 2 2 7 6 6" xfId="37653"/>
    <cellStyle name="Nota 2 2 7 6 7" xfId="37654"/>
    <cellStyle name="Nota 2 2 7 6 8" xfId="37655"/>
    <cellStyle name="Nota 2 2 7 6 9" xfId="37656"/>
    <cellStyle name="Nota 2 2 7 7" xfId="37657"/>
    <cellStyle name="Nota 2 2 7 8" xfId="37658"/>
    <cellStyle name="Nota 2 2 7 9" xfId="37659"/>
    <cellStyle name="Nota 2 2 8" xfId="37660"/>
    <cellStyle name="Nota 2 2 8 10" xfId="37661"/>
    <cellStyle name="Nota 2 2 8 11" xfId="37662"/>
    <cellStyle name="Nota 2 2 8 12" xfId="37663"/>
    <cellStyle name="Nota 2 2 8 13" xfId="37664"/>
    <cellStyle name="Nota 2 2 8 14" xfId="37665"/>
    <cellStyle name="Nota 2 2 8 2" xfId="37666"/>
    <cellStyle name="Nota 2 2 8 2 10" xfId="37667"/>
    <cellStyle name="Nota 2 2 8 2 11" xfId="37668"/>
    <cellStyle name="Nota 2 2 8 2 12" xfId="37669"/>
    <cellStyle name="Nota 2 2 8 2 13" xfId="37670"/>
    <cellStyle name="Nota 2 2 8 2 2" xfId="37671"/>
    <cellStyle name="Nota 2 2 8 2 2 10" xfId="37672"/>
    <cellStyle name="Nota 2 2 8 2 2 11" xfId="37673"/>
    <cellStyle name="Nota 2 2 8 2 2 12" xfId="37674"/>
    <cellStyle name="Nota 2 2 8 2 2 2" xfId="37675"/>
    <cellStyle name="Nota 2 2 8 2 2 3" xfId="37676"/>
    <cellStyle name="Nota 2 2 8 2 2 4" xfId="37677"/>
    <cellStyle name="Nota 2 2 8 2 2 5" xfId="37678"/>
    <cellStyle name="Nota 2 2 8 2 2 6" xfId="37679"/>
    <cellStyle name="Nota 2 2 8 2 2 7" xfId="37680"/>
    <cellStyle name="Nota 2 2 8 2 2 8" xfId="37681"/>
    <cellStyle name="Nota 2 2 8 2 2 9" xfId="37682"/>
    <cellStyle name="Nota 2 2 8 2 3" xfId="37683"/>
    <cellStyle name="Nota 2 2 8 2 4" xfId="37684"/>
    <cellStyle name="Nota 2 2 8 2 5" xfId="37685"/>
    <cellStyle name="Nota 2 2 8 2 6" xfId="37686"/>
    <cellStyle name="Nota 2 2 8 2 7" xfId="37687"/>
    <cellStyle name="Nota 2 2 8 2 8" xfId="37688"/>
    <cellStyle name="Nota 2 2 8 2 9" xfId="37689"/>
    <cellStyle name="Nota 2 2 8 3" xfId="37690"/>
    <cellStyle name="Nota 2 2 8 3 10" xfId="37691"/>
    <cellStyle name="Nota 2 2 8 3 11" xfId="37692"/>
    <cellStyle name="Nota 2 2 8 3 12" xfId="37693"/>
    <cellStyle name="Nota 2 2 8 3 2" xfId="37694"/>
    <cellStyle name="Nota 2 2 8 3 3" xfId="37695"/>
    <cellStyle name="Nota 2 2 8 3 4" xfId="37696"/>
    <cellStyle name="Nota 2 2 8 3 5" xfId="37697"/>
    <cellStyle name="Nota 2 2 8 3 6" xfId="37698"/>
    <cellStyle name="Nota 2 2 8 3 7" xfId="37699"/>
    <cellStyle name="Nota 2 2 8 3 8" xfId="37700"/>
    <cellStyle name="Nota 2 2 8 3 9" xfId="37701"/>
    <cellStyle name="Nota 2 2 8 4" xfId="37702"/>
    <cellStyle name="Nota 2 2 8 5" xfId="37703"/>
    <cellStyle name="Nota 2 2 8 6" xfId="37704"/>
    <cellStyle name="Nota 2 2 8 7" xfId="37705"/>
    <cellStyle name="Nota 2 2 8 8" xfId="37706"/>
    <cellStyle name="Nota 2 2 8 9" xfId="37707"/>
    <cellStyle name="Nota 2 2 9" xfId="37708"/>
    <cellStyle name="Nota 2 2 9 10" xfId="37709"/>
    <cellStyle name="Nota 2 2 9 11" xfId="37710"/>
    <cellStyle name="Nota 2 2 9 12" xfId="37711"/>
    <cellStyle name="Nota 2 2 9 13" xfId="37712"/>
    <cellStyle name="Nota 2 2 9 14" xfId="37713"/>
    <cellStyle name="Nota 2 2 9 2" xfId="37714"/>
    <cellStyle name="Nota 2 2 9 2 10" xfId="37715"/>
    <cellStyle name="Nota 2 2 9 2 11" xfId="37716"/>
    <cellStyle name="Nota 2 2 9 2 12" xfId="37717"/>
    <cellStyle name="Nota 2 2 9 2 13" xfId="37718"/>
    <cellStyle name="Nota 2 2 9 2 2" xfId="37719"/>
    <cellStyle name="Nota 2 2 9 2 2 10" xfId="37720"/>
    <cellStyle name="Nota 2 2 9 2 2 11" xfId="37721"/>
    <cellStyle name="Nota 2 2 9 2 2 12" xfId="37722"/>
    <cellStyle name="Nota 2 2 9 2 2 2" xfId="37723"/>
    <cellStyle name="Nota 2 2 9 2 2 3" xfId="37724"/>
    <cellStyle name="Nota 2 2 9 2 2 4" xfId="37725"/>
    <cellStyle name="Nota 2 2 9 2 2 5" xfId="37726"/>
    <cellStyle name="Nota 2 2 9 2 2 6" xfId="37727"/>
    <cellStyle name="Nota 2 2 9 2 2 7" xfId="37728"/>
    <cellStyle name="Nota 2 2 9 2 2 8" xfId="37729"/>
    <cellStyle name="Nota 2 2 9 2 2 9" xfId="37730"/>
    <cellStyle name="Nota 2 2 9 2 3" xfId="37731"/>
    <cellStyle name="Nota 2 2 9 2 4" xfId="37732"/>
    <cellStyle name="Nota 2 2 9 2 5" xfId="37733"/>
    <cellStyle name="Nota 2 2 9 2 6" xfId="37734"/>
    <cellStyle name="Nota 2 2 9 2 7" xfId="37735"/>
    <cellStyle name="Nota 2 2 9 2 8" xfId="37736"/>
    <cellStyle name="Nota 2 2 9 2 9" xfId="37737"/>
    <cellStyle name="Nota 2 2 9 3" xfId="37738"/>
    <cellStyle name="Nota 2 2 9 3 10" xfId="37739"/>
    <cellStyle name="Nota 2 2 9 3 11" xfId="37740"/>
    <cellStyle name="Nota 2 2 9 3 12" xfId="37741"/>
    <cellStyle name="Nota 2 2 9 3 2" xfId="37742"/>
    <cellStyle name="Nota 2 2 9 3 3" xfId="37743"/>
    <cellStyle name="Nota 2 2 9 3 4" xfId="37744"/>
    <cellStyle name="Nota 2 2 9 3 5" xfId="37745"/>
    <cellStyle name="Nota 2 2 9 3 6" xfId="37746"/>
    <cellStyle name="Nota 2 2 9 3 7" xfId="37747"/>
    <cellStyle name="Nota 2 2 9 3 8" xfId="37748"/>
    <cellStyle name="Nota 2 2 9 3 9" xfId="37749"/>
    <cellStyle name="Nota 2 2 9 4" xfId="37750"/>
    <cellStyle name="Nota 2 2 9 5" xfId="37751"/>
    <cellStyle name="Nota 2 2 9 6" xfId="37752"/>
    <cellStyle name="Nota 2 2 9 7" xfId="37753"/>
    <cellStyle name="Nota 2 2 9 8" xfId="37754"/>
    <cellStyle name="Nota 2 2 9 9" xfId="37755"/>
    <cellStyle name="Nota 2 20" xfId="37756"/>
    <cellStyle name="Nota 2 21" xfId="37757"/>
    <cellStyle name="Nota 2 21 10" xfId="37758"/>
    <cellStyle name="Nota 2 21 11" xfId="37759"/>
    <cellStyle name="Nota 2 21 12" xfId="37760"/>
    <cellStyle name="Nota 2 21 13" xfId="37761"/>
    <cellStyle name="Nota 2 21 14" xfId="37762"/>
    <cellStyle name="Nota 2 21 2" xfId="37763"/>
    <cellStyle name="Nota 2 21 2 10" xfId="37764"/>
    <cellStyle name="Nota 2 21 2 11" xfId="37765"/>
    <cellStyle name="Nota 2 21 2 12" xfId="37766"/>
    <cellStyle name="Nota 2 21 2 13" xfId="37767"/>
    <cellStyle name="Nota 2 21 2 2" xfId="37768"/>
    <cellStyle name="Nota 2 21 2 2 10" xfId="37769"/>
    <cellStyle name="Nota 2 21 2 2 11" xfId="37770"/>
    <cellStyle name="Nota 2 21 2 2 12" xfId="37771"/>
    <cellStyle name="Nota 2 21 2 2 2" xfId="37772"/>
    <cellStyle name="Nota 2 21 2 2 3" xfId="37773"/>
    <cellStyle name="Nota 2 21 2 2 4" xfId="37774"/>
    <cellStyle name="Nota 2 21 2 2 5" xfId="37775"/>
    <cellStyle name="Nota 2 21 2 2 6" xfId="37776"/>
    <cellStyle name="Nota 2 21 2 2 7" xfId="37777"/>
    <cellStyle name="Nota 2 21 2 2 8" xfId="37778"/>
    <cellStyle name="Nota 2 21 2 2 9" xfId="37779"/>
    <cellStyle name="Nota 2 21 2 3" xfId="37780"/>
    <cellStyle name="Nota 2 21 2 4" xfId="37781"/>
    <cellStyle name="Nota 2 21 2 5" xfId="37782"/>
    <cellStyle name="Nota 2 21 2 6" xfId="37783"/>
    <cellStyle name="Nota 2 21 2 7" xfId="37784"/>
    <cellStyle name="Nota 2 21 2 8" xfId="37785"/>
    <cellStyle name="Nota 2 21 2 9" xfId="37786"/>
    <cellStyle name="Nota 2 21 3" xfId="37787"/>
    <cellStyle name="Nota 2 21 3 10" xfId="37788"/>
    <cellStyle name="Nota 2 21 3 11" xfId="37789"/>
    <cellStyle name="Nota 2 21 3 12" xfId="37790"/>
    <cellStyle name="Nota 2 21 3 2" xfId="37791"/>
    <cellStyle name="Nota 2 21 3 3" xfId="37792"/>
    <cellStyle name="Nota 2 21 3 4" xfId="37793"/>
    <cellStyle name="Nota 2 21 3 5" xfId="37794"/>
    <cellStyle name="Nota 2 21 3 6" xfId="37795"/>
    <cellStyle name="Nota 2 21 3 7" xfId="37796"/>
    <cellStyle name="Nota 2 21 3 8" xfId="37797"/>
    <cellStyle name="Nota 2 21 3 9" xfId="37798"/>
    <cellStyle name="Nota 2 21 4" xfId="37799"/>
    <cellStyle name="Nota 2 21 5" xfId="37800"/>
    <cellStyle name="Nota 2 21 6" xfId="37801"/>
    <cellStyle name="Nota 2 21 7" xfId="37802"/>
    <cellStyle name="Nota 2 21 8" xfId="37803"/>
    <cellStyle name="Nota 2 21 9" xfId="37804"/>
    <cellStyle name="Nota 2 22" xfId="37805"/>
    <cellStyle name="Nota 2 22 10" xfId="37806"/>
    <cellStyle name="Nota 2 22 11" xfId="37807"/>
    <cellStyle name="Nota 2 22 12" xfId="37808"/>
    <cellStyle name="Nota 2 22 13" xfId="37809"/>
    <cellStyle name="Nota 2 22 14" xfId="37810"/>
    <cellStyle name="Nota 2 22 2" xfId="37811"/>
    <cellStyle name="Nota 2 22 2 10" xfId="37812"/>
    <cellStyle name="Nota 2 22 2 11" xfId="37813"/>
    <cellStyle name="Nota 2 22 2 12" xfId="37814"/>
    <cellStyle name="Nota 2 22 2 13" xfId="37815"/>
    <cellStyle name="Nota 2 22 2 2" xfId="37816"/>
    <cellStyle name="Nota 2 22 2 2 10" xfId="37817"/>
    <cellStyle name="Nota 2 22 2 2 11" xfId="37818"/>
    <cellStyle name="Nota 2 22 2 2 12" xfId="37819"/>
    <cellStyle name="Nota 2 22 2 2 2" xfId="37820"/>
    <cellStyle name="Nota 2 22 2 2 3" xfId="37821"/>
    <cellStyle name="Nota 2 22 2 2 4" xfId="37822"/>
    <cellStyle name="Nota 2 22 2 2 5" xfId="37823"/>
    <cellStyle name="Nota 2 22 2 2 6" xfId="37824"/>
    <cellStyle name="Nota 2 22 2 2 7" xfId="37825"/>
    <cellStyle name="Nota 2 22 2 2 8" xfId="37826"/>
    <cellStyle name="Nota 2 22 2 2 9" xfId="37827"/>
    <cellStyle name="Nota 2 22 2 3" xfId="37828"/>
    <cellStyle name="Nota 2 22 2 4" xfId="37829"/>
    <cellStyle name="Nota 2 22 2 5" xfId="37830"/>
    <cellStyle name="Nota 2 22 2 6" xfId="37831"/>
    <cellStyle name="Nota 2 22 2 7" xfId="37832"/>
    <cellStyle name="Nota 2 22 2 8" xfId="37833"/>
    <cellStyle name="Nota 2 22 2 9" xfId="37834"/>
    <cellStyle name="Nota 2 22 3" xfId="37835"/>
    <cellStyle name="Nota 2 22 3 10" xfId="37836"/>
    <cellStyle name="Nota 2 22 3 11" xfId="37837"/>
    <cellStyle name="Nota 2 22 3 12" xfId="37838"/>
    <cellStyle name="Nota 2 22 3 2" xfId="37839"/>
    <cellStyle name="Nota 2 22 3 3" xfId="37840"/>
    <cellStyle name="Nota 2 22 3 4" xfId="37841"/>
    <cellStyle name="Nota 2 22 3 5" xfId="37842"/>
    <cellStyle name="Nota 2 22 3 6" xfId="37843"/>
    <cellStyle name="Nota 2 22 3 7" xfId="37844"/>
    <cellStyle name="Nota 2 22 3 8" xfId="37845"/>
    <cellStyle name="Nota 2 22 3 9" xfId="37846"/>
    <cellStyle name="Nota 2 22 4" xfId="37847"/>
    <cellStyle name="Nota 2 22 5" xfId="37848"/>
    <cellStyle name="Nota 2 22 6" xfId="37849"/>
    <cellStyle name="Nota 2 22 7" xfId="37850"/>
    <cellStyle name="Nota 2 22 8" xfId="37851"/>
    <cellStyle name="Nota 2 22 9" xfId="37852"/>
    <cellStyle name="Nota 2 23" xfId="37853"/>
    <cellStyle name="Nota 2 23 10" xfId="37854"/>
    <cellStyle name="Nota 2 23 11" xfId="37855"/>
    <cellStyle name="Nota 2 23 12" xfId="37856"/>
    <cellStyle name="Nota 2 23 13" xfId="37857"/>
    <cellStyle name="Nota 2 23 14" xfId="37858"/>
    <cellStyle name="Nota 2 23 2" xfId="37859"/>
    <cellStyle name="Nota 2 23 2 10" xfId="37860"/>
    <cellStyle name="Nota 2 23 2 11" xfId="37861"/>
    <cellStyle name="Nota 2 23 2 12" xfId="37862"/>
    <cellStyle name="Nota 2 23 2 13" xfId="37863"/>
    <cellStyle name="Nota 2 23 2 2" xfId="37864"/>
    <cellStyle name="Nota 2 23 2 2 10" xfId="37865"/>
    <cellStyle name="Nota 2 23 2 2 11" xfId="37866"/>
    <cellStyle name="Nota 2 23 2 2 12" xfId="37867"/>
    <cellStyle name="Nota 2 23 2 2 2" xfId="37868"/>
    <cellStyle name="Nota 2 23 2 2 3" xfId="37869"/>
    <cellStyle name="Nota 2 23 2 2 4" xfId="37870"/>
    <cellStyle name="Nota 2 23 2 2 5" xfId="37871"/>
    <cellStyle name="Nota 2 23 2 2 6" xfId="37872"/>
    <cellStyle name="Nota 2 23 2 2 7" xfId="37873"/>
    <cellStyle name="Nota 2 23 2 2 8" xfId="37874"/>
    <cellStyle name="Nota 2 23 2 2 9" xfId="37875"/>
    <cellStyle name="Nota 2 23 2 3" xfId="37876"/>
    <cellStyle name="Nota 2 23 2 4" xfId="37877"/>
    <cellStyle name="Nota 2 23 2 5" xfId="37878"/>
    <cellStyle name="Nota 2 23 2 6" xfId="37879"/>
    <cellStyle name="Nota 2 23 2 7" xfId="37880"/>
    <cellStyle name="Nota 2 23 2 8" xfId="37881"/>
    <cellStyle name="Nota 2 23 2 9" xfId="37882"/>
    <cellStyle name="Nota 2 23 3" xfId="37883"/>
    <cellStyle name="Nota 2 23 3 10" xfId="37884"/>
    <cellStyle name="Nota 2 23 3 11" xfId="37885"/>
    <cellStyle name="Nota 2 23 3 12" xfId="37886"/>
    <cellStyle name="Nota 2 23 3 2" xfId="37887"/>
    <cellStyle name="Nota 2 23 3 3" xfId="37888"/>
    <cellStyle name="Nota 2 23 3 4" xfId="37889"/>
    <cellStyle name="Nota 2 23 3 5" xfId="37890"/>
    <cellStyle name="Nota 2 23 3 6" xfId="37891"/>
    <cellStyle name="Nota 2 23 3 7" xfId="37892"/>
    <cellStyle name="Nota 2 23 3 8" xfId="37893"/>
    <cellStyle name="Nota 2 23 3 9" xfId="37894"/>
    <cellStyle name="Nota 2 23 4" xfId="37895"/>
    <cellStyle name="Nota 2 23 5" xfId="37896"/>
    <cellStyle name="Nota 2 23 6" xfId="37897"/>
    <cellStyle name="Nota 2 23 7" xfId="37898"/>
    <cellStyle name="Nota 2 23 8" xfId="37899"/>
    <cellStyle name="Nota 2 23 9" xfId="37900"/>
    <cellStyle name="Nota 2 24" xfId="37901"/>
    <cellStyle name="Nota 2 24 10" xfId="37902"/>
    <cellStyle name="Nota 2 24 11" xfId="37903"/>
    <cellStyle name="Nota 2 24 12" xfId="37904"/>
    <cellStyle name="Nota 2 24 13" xfId="37905"/>
    <cellStyle name="Nota 2 24 14" xfId="37906"/>
    <cellStyle name="Nota 2 24 2" xfId="37907"/>
    <cellStyle name="Nota 2 24 2 10" xfId="37908"/>
    <cellStyle name="Nota 2 24 2 11" xfId="37909"/>
    <cellStyle name="Nota 2 24 2 12" xfId="37910"/>
    <cellStyle name="Nota 2 24 2 13" xfId="37911"/>
    <cellStyle name="Nota 2 24 2 2" xfId="37912"/>
    <cellStyle name="Nota 2 24 2 2 10" xfId="37913"/>
    <cellStyle name="Nota 2 24 2 2 11" xfId="37914"/>
    <cellStyle name="Nota 2 24 2 2 12" xfId="37915"/>
    <cellStyle name="Nota 2 24 2 2 2" xfId="37916"/>
    <cellStyle name="Nota 2 24 2 2 3" xfId="37917"/>
    <cellStyle name="Nota 2 24 2 2 4" xfId="37918"/>
    <cellStyle name="Nota 2 24 2 2 5" xfId="37919"/>
    <cellStyle name="Nota 2 24 2 2 6" xfId="37920"/>
    <cellStyle name="Nota 2 24 2 2 7" xfId="37921"/>
    <cellStyle name="Nota 2 24 2 2 8" xfId="37922"/>
    <cellStyle name="Nota 2 24 2 2 9" xfId="37923"/>
    <cellStyle name="Nota 2 24 2 3" xfId="37924"/>
    <cellStyle name="Nota 2 24 2 4" xfId="37925"/>
    <cellStyle name="Nota 2 24 2 5" xfId="37926"/>
    <cellStyle name="Nota 2 24 2 6" xfId="37927"/>
    <cellStyle name="Nota 2 24 2 7" xfId="37928"/>
    <cellStyle name="Nota 2 24 2 8" xfId="37929"/>
    <cellStyle name="Nota 2 24 2 9" xfId="37930"/>
    <cellStyle name="Nota 2 24 3" xfId="37931"/>
    <cellStyle name="Nota 2 24 3 10" xfId="37932"/>
    <cellStyle name="Nota 2 24 3 11" xfId="37933"/>
    <cellStyle name="Nota 2 24 3 12" xfId="37934"/>
    <cellStyle name="Nota 2 24 3 2" xfId="37935"/>
    <cellStyle name="Nota 2 24 3 3" xfId="37936"/>
    <cellStyle name="Nota 2 24 3 4" xfId="37937"/>
    <cellStyle name="Nota 2 24 3 5" xfId="37938"/>
    <cellStyle name="Nota 2 24 3 6" xfId="37939"/>
    <cellStyle name="Nota 2 24 3 7" xfId="37940"/>
    <cellStyle name="Nota 2 24 3 8" xfId="37941"/>
    <cellStyle name="Nota 2 24 3 9" xfId="37942"/>
    <cellStyle name="Nota 2 24 4" xfId="37943"/>
    <cellStyle name="Nota 2 24 5" xfId="37944"/>
    <cellStyle name="Nota 2 24 6" xfId="37945"/>
    <cellStyle name="Nota 2 24 7" xfId="37946"/>
    <cellStyle name="Nota 2 24 8" xfId="37947"/>
    <cellStyle name="Nota 2 24 9" xfId="37948"/>
    <cellStyle name="Nota 2 25" xfId="37949"/>
    <cellStyle name="Nota 2 25 10" xfId="37950"/>
    <cellStyle name="Nota 2 25 11" xfId="37951"/>
    <cellStyle name="Nota 2 25 12" xfId="37952"/>
    <cellStyle name="Nota 2 25 13" xfId="37953"/>
    <cellStyle name="Nota 2 25 14" xfId="37954"/>
    <cellStyle name="Nota 2 25 2" xfId="37955"/>
    <cellStyle name="Nota 2 25 2 10" xfId="37956"/>
    <cellStyle name="Nota 2 25 2 11" xfId="37957"/>
    <cellStyle name="Nota 2 25 2 12" xfId="37958"/>
    <cellStyle name="Nota 2 25 2 13" xfId="37959"/>
    <cellStyle name="Nota 2 25 2 2" xfId="37960"/>
    <cellStyle name="Nota 2 25 2 2 10" xfId="37961"/>
    <cellStyle name="Nota 2 25 2 2 11" xfId="37962"/>
    <cellStyle name="Nota 2 25 2 2 12" xfId="37963"/>
    <cellStyle name="Nota 2 25 2 2 2" xfId="37964"/>
    <cellStyle name="Nota 2 25 2 2 3" xfId="37965"/>
    <cellStyle name="Nota 2 25 2 2 4" xfId="37966"/>
    <cellStyle name="Nota 2 25 2 2 5" xfId="37967"/>
    <cellStyle name="Nota 2 25 2 2 6" xfId="37968"/>
    <cellStyle name="Nota 2 25 2 2 7" xfId="37969"/>
    <cellStyle name="Nota 2 25 2 2 8" xfId="37970"/>
    <cellStyle name="Nota 2 25 2 2 9" xfId="37971"/>
    <cellStyle name="Nota 2 25 2 3" xfId="37972"/>
    <cellStyle name="Nota 2 25 2 4" xfId="37973"/>
    <cellStyle name="Nota 2 25 2 5" xfId="37974"/>
    <cellStyle name="Nota 2 25 2 6" xfId="37975"/>
    <cellStyle name="Nota 2 25 2 7" xfId="37976"/>
    <cellStyle name="Nota 2 25 2 8" xfId="37977"/>
    <cellStyle name="Nota 2 25 2 9" xfId="37978"/>
    <cellStyle name="Nota 2 25 3" xfId="37979"/>
    <cellStyle name="Nota 2 25 3 10" xfId="37980"/>
    <cellStyle name="Nota 2 25 3 11" xfId="37981"/>
    <cellStyle name="Nota 2 25 3 12" xfId="37982"/>
    <cellStyle name="Nota 2 25 3 2" xfId="37983"/>
    <cellStyle name="Nota 2 25 3 3" xfId="37984"/>
    <cellStyle name="Nota 2 25 3 4" xfId="37985"/>
    <cellStyle name="Nota 2 25 3 5" xfId="37986"/>
    <cellStyle name="Nota 2 25 3 6" xfId="37987"/>
    <cellStyle name="Nota 2 25 3 7" xfId="37988"/>
    <cellStyle name="Nota 2 25 3 8" xfId="37989"/>
    <cellStyle name="Nota 2 25 3 9" xfId="37990"/>
    <cellStyle name="Nota 2 25 4" xfId="37991"/>
    <cellStyle name="Nota 2 25 5" xfId="37992"/>
    <cellStyle name="Nota 2 25 6" xfId="37993"/>
    <cellStyle name="Nota 2 25 7" xfId="37994"/>
    <cellStyle name="Nota 2 25 8" xfId="37995"/>
    <cellStyle name="Nota 2 25 9" xfId="37996"/>
    <cellStyle name="Nota 2 26" xfId="37997"/>
    <cellStyle name="Nota 2 26 10" xfId="37998"/>
    <cellStyle name="Nota 2 26 11" xfId="37999"/>
    <cellStyle name="Nota 2 26 12" xfId="38000"/>
    <cellStyle name="Nota 2 26 13" xfId="38001"/>
    <cellStyle name="Nota 2 26 14" xfId="38002"/>
    <cellStyle name="Nota 2 26 2" xfId="38003"/>
    <cellStyle name="Nota 2 26 2 10" xfId="38004"/>
    <cellStyle name="Nota 2 26 2 11" xfId="38005"/>
    <cellStyle name="Nota 2 26 2 12" xfId="38006"/>
    <cellStyle name="Nota 2 26 2 13" xfId="38007"/>
    <cellStyle name="Nota 2 26 2 2" xfId="38008"/>
    <cellStyle name="Nota 2 26 2 2 10" xfId="38009"/>
    <cellStyle name="Nota 2 26 2 2 11" xfId="38010"/>
    <cellStyle name="Nota 2 26 2 2 12" xfId="38011"/>
    <cellStyle name="Nota 2 26 2 2 2" xfId="38012"/>
    <cellStyle name="Nota 2 26 2 2 3" xfId="38013"/>
    <cellStyle name="Nota 2 26 2 2 4" xfId="38014"/>
    <cellStyle name="Nota 2 26 2 2 5" xfId="38015"/>
    <cellStyle name="Nota 2 26 2 2 6" xfId="38016"/>
    <cellStyle name="Nota 2 26 2 2 7" xfId="38017"/>
    <cellStyle name="Nota 2 26 2 2 8" xfId="38018"/>
    <cellStyle name="Nota 2 26 2 2 9" xfId="38019"/>
    <cellStyle name="Nota 2 26 2 3" xfId="38020"/>
    <cellStyle name="Nota 2 26 2 4" xfId="38021"/>
    <cellStyle name="Nota 2 26 2 5" xfId="38022"/>
    <cellStyle name="Nota 2 26 2 6" xfId="38023"/>
    <cellStyle name="Nota 2 26 2 7" xfId="38024"/>
    <cellStyle name="Nota 2 26 2 8" xfId="38025"/>
    <cellStyle name="Nota 2 26 2 9" xfId="38026"/>
    <cellStyle name="Nota 2 26 3" xfId="38027"/>
    <cellStyle name="Nota 2 26 3 10" xfId="38028"/>
    <cellStyle name="Nota 2 26 3 11" xfId="38029"/>
    <cellStyle name="Nota 2 26 3 12" xfId="38030"/>
    <cellStyle name="Nota 2 26 3 2" xfId="38031"/>
    <cellStyle name="Nota 2 26 3 3" xfId="38032"/>
    <cellStyle name="Nota 2 26 3 4" xfId="38033"/>
    <cellStyle name="Nota 2 26 3 5" xfId="38034"/>
    <cellStyle name="Nota 2 26 3 6" xfId="38035"/>
    <cellStyle name="Nota 2 26 3 7" xfId="38036"/>
    <cellStyle name="Nota 2 26 3 8" xfId="38037"/>
    <cellStyle name="Nota 2 26 3 9" xfId="38038"/>
    <cellStyle name="Nota 2 26 4" xfId="38039"/>
    <cellStyle name="Nota 2 26 5" xfId="38040"/>
    <cellStyle name="Nota 2 26 6" xfId="38041"/>
    <cellStyle name="Nota 2 26 7" xfId="38042"/>
    <cellStyle name="Nota 2 26 8" xfId="38043"/>
    <cellStyle name="Nota 2 26 9" xfId="38044"/>
    <cellStyle name="Nota 2 27" xfId="38045"/>
    <cellStyle name="Nota 2 27 10" xfId="38046"/>
    <cellStyle name="Nota 2 27 11" xfId="38047"/>
    <cellStyle name="Nota 2 27 12" xfId="38048"/>
    <cellStyle name="Nota 2 27 13" xfId="38049"/>
    <cellStyle name="Nota 2 27 2" xfId="38050"/>
    <cellStyle name="Nota 2 27 2 10" xfId="38051"/>
    <cellStyle name="Nota 2 27 2 11" xfId="38052"/>
    <cellStyle name="Nota 2 27 2 12" xfId="38053"/>
    <cellStyle name="Nota 2 27 2 2" xfId="38054"/>
    <cellStyle name="Nota 2 27 2 3" xfId="38055"/>
    <cellStyle name="Nota 2 27 2 4" xfId="38056"/>
    <cellStyle name="Nota 2 27 2 5" xfId="38057"/>
    <cellStyle name="Nota 2 27 2 6" xfId="38058"/>
    <cellStyle name="Nota 2 27 2 7" xfId="38059"/>
    <cellStyle name="Nota 2 27 2 8" xfId="38060"/>
    <cellStyle name="Nota 2 27 2 9" xfId="38061"/>
    <cellStyle name="Nota 2 27 3" xfId="38062"/>
    <cellStyle name="Nota 2 27 4" xfId="38063"/>
    <cellStyle name="Nota 2 27 5" xfId="38064"/>
    <cellStyle name="Nota 2 27 6" xfId="38065"/>
    <cellStyle name="Nota 2 27 7" xfId="38066"/>
    <cellStyle name="Nota 2 27 8" xfId="38067"/>
    <cellStyle name="Nota 2 27 9" xfId="38068"/>
    <cellStyle name="Nota 2 28" xfId="38069"/>
    <cellStyle name="Nota 2 28 10" xfId="38070"/>
    <cellStyle name="Nota 2 28 11" xfId="38071"/>
    <cellStyle name="Nota 2 28 12" xfId="38072"/>
    <cellStyle name="Nota 2 28 13" xfId="38073"/>
    <cellStyle name="Nota 2 28 2" xfId="38074"/>
    <cellStyle name="Nota 2 28 2 10" xfId="38075"/>
    <cellStyle name="Nota 2 28 2 11" xfId="38076"/>
    <cellStyle name="Nota 2 28 2 12" xfId="38077"/>
    <cellStyle name="Nota 2 28 2 2" xfId="38078"/>
    <cellStyle name="Nota 2 28 2 3" xfId="38079"/>
    <cellStyle name="Nota 2 28 2 4" xfId="38080"/>
    <cellStyle name="Nota 2 28 2 5" xfId="38081"/>
    <cellStyle name="Nota 2 28 2 6" xfId="38082"/>
    <cellStyle name="Nota 2 28 2 7" xfId="38083"/>
    <cellStyle name="Nota 2 28 2 8" xfId="38084"/>
    <cellStyle name="Nota 2 28 2 9" xfId="38085"/>
    <cellStyle name="Nota 2 28 3" xfId="38086"/>
    <cellStyle name="Nota 2 28 4" xfId="38087"/>
    <cellStyle name="Nota 2 28 5" xfId="38088"/>
    <cellStyle name="Nota 2 28 6" xfId="38089"/>
    <cellStyle name="Nota 2 28 7" xfId="38090"/>
    <cellStyle name="Nota 2 28 8" xfId="38091"/>
    <cellStyle name="Nota 2 28 9" xfId="38092"/>
    <cellStyle name="Nota 2 29" xfId="38093"/>
    <cellStyle name="Nota 2 29 10" xfId="38094"/>
    <cellStyle name="Nota 2 29 11" xfId="38095"/>
    <cellStyle name="Nota 2 29 12" xfId="38096"/>
    <cellStyle name="Nota 2 29 2" xfId="38097"/>
    <cellStyle name="Nota 2 29 3" xfId="38098"/>
    <cellStyle name="Nota 2 29 4" xfId="38099"/>
    <cellStyle name="Nota 2 29 5" xfId="38100"/>
    <cellStyle name="Nota 2 29 6" xfId="38101"/>
    <cellStyle name="Nota 2 29 7" xfId="38102"/>
    <cellStyle name="Nota 2 29 8" xfId="38103"/>
    <cellStyle name="Nota 2 29 9" xfId="38104"/>
    <cellStyle name="Nota 2 3" xfId="38105"/>
    <cellStyle name="Nota 2 3 10" xfId="38106"/>
    <cellStyle name="Nota 2 3 10 10" xfId="38107"/>
    <cellStyle name="Nota 2 3 10 11" xfId="38108"/>
    <cellStyle name="Nota 2 3 10 12" xfId="38109"/>
    <cellStyle name="Nota 2 3 10 13" xfId="38110"/>
    <cellStyle name="Nota 2 3 10 14" xfId="38111"/>
    <cellStyle name="Nota 2 3 10 2" xfId="38112"/>
    <cellStyle name="Nota 2 3 10 2 10" xfId="38113"/>
    <cellStyle name="Nota 2 3 10 2 11" xfId="38114"/>
    <cellStyle name="Nota 2 3 10 2 12" xfId="38115"/>
    <cellStyle name="Nota 2 3 10 2 13" xfId="38116"/>
    <cellStyle name="Nota 2 3 10 2 2" xfId="38117"/>
    <cellStyle name="Nota 2 3 10 2 2 10" xfId="38118"/>
    <cellStyle name="Nota 2 3 10 2 2 11" xfId="38119"/>
    <cellStyle name="Nota 2 3 10 2 2 12" xfId="38120"/>
    <cellStyle name="Nota 2 3 10 2 2 2" xfId="38121"/>
    <cellStyle name="Nota 2 3 10 2 2 3" xfId="38122"/>
    <cellStyle name="Nota 2 3 10 2 2 4" xfId="38123"/>
    <cellStyle name="Nota 2 3 10 2 2 5" xfId="38124"/>
    <cellStyle name="Nota 2 3 10 2 2 6" xfId="38125"/>
    <cellStyle name="Nota 2 3 10 2 2 7" xfId="38126"/>
    <cellStyle name="Nota 2 3 10 2 2 8" xfId="38127"/>
    <cellStyle name="Nota 2 3 10 2 2 9" xfId="38128"/>
    <cellStyle name="Nota 2 3 10 2 3" xfId="38129"/>
    <cellStyle name="Nota 2 3 10 2 4" xfId="38130"/>
    <cellStyle name="Nota 2 3 10 2 5" xfId="38131"/>
    <cellStyle name="Nota 2 3 10 2 6" xfId="38132"/>
    <cellStyle name="Nota 2 3 10 2 7" xfId="38133"/>
    <cellStyle name="Nota 2 3 10 2 8" xfId="38134"/>
    <cellStyle name="Nota 2 3 10 2 9" xfId="38135"/>
    <cellStyle name="Nota 2 3 10 3" xfId="38136"/>
    <cellStyle name="Nota 2 3 10 3 10" xfId="38137"/>
    <cellStyle name="Nota 2 3 10 3 11" xfId="38138"/>
    <cellStyle name="Nota 2 3 10 3 12" xfId="38139"/>
    <cellStyle name="Nota 2 3 10 3 2" xfId="38140"/>
    <cellStyle name="Nota 2 3 10 3 3" xfId="38141"/>
    <cellStyle name="Nota 2 3 10 3 4" xfId="38142"/>
    <cellStyle name="Nota 2 3 10 3 5" xfId="38143"/>
    <cellStyle name="Nota 2 3 10 3 6" xfId="38144"/>
    <cellStyle name="Nota 2 3 10 3 7" xfId="38145"/>
    <cellStyle name="Nota 2 3 10 3 8" xfId="38146"/>
    <cellStyle name="Nota 2 3 10 3 9" xfId="38147"/>
    <cellStyle name="Nota 2 3 10 4" xfId="38148"/>
    <cellStyle name="Nota 2 3 10 5" xfId="38149"/>
    <cellStyle name="Nota 2 3 10 6" xfId="38150"/>
    <cellStyle name="Nota 2 3 10 7" xfId="38151"/>
    <cellStyle name="Nota 2 3 10 8" xfId="38152"/>
    <cellStyle name="Nota 2 3 10 9" xfId="38153"/>
    <cellStyle name="Nota 2 3 11" xfId="38154"/>
    <cellStyle name="Nota 2 3 12" xfId="38155"/>
    <cellStyle name="Nota 2 3 12 10" xfId="38156"/>
    <cellStyle name="Nota 2 3 12 11" xfId="38157"/>
    <cellStyle name="Nota 2 3 12 12" xfId="38158"/>
    <cellStyle name="Nota 2 3 12 13" xfId="38159"/>
    <cellStyle name="Nota 2 3 12 14" xfId="38160"/>
    <cellStyle name="Nota 2 3 12 2" xfId="38161"/>
    <cellStyle name="Nota 2 3 12 2 10" xfId="38162"/>
    <cellStyle name="Nota 2 3 12 2 11" xfId="38163"/>
    <cellStyle name="Nota 2 3 12 2 12" xfId="38164"/>
    <cellStyle name="Nota 2 3 12 2 13" xfId="38165"/>
    <cellStyle name="Nota 2 3 12 2 2" xfId="38166"/>
    <cellStyle name="Nota 2 3 12 2 2 10" xfId="38167"/>
    <cellStyle name="Nota 2 3 12 2 2 11" xfId="38168"/>
    <cellStyle name="Nota 2 3 12 2 2 12" xfId="38169"/>
    <cellStyle name="Nota 2 3 12 2 2 2" xfId="38170"/>
    <cellStyle name="Nota 2 3 12 2 2 3" xfId="38171"/>
    <cellStyle name="Nota 2 3 12 2 2 4" xfId="38172"/>
    <cellStyle name="Nota 2 3 12 2 2 5" xfId="38173"/>
    <cellStyle name="Nota 2 3 12 2 2 6" xfId="38174"/>
    <cellStyle name="Nota 2 3 12 2 2 7" xfId="38175"/>
    <cellStyle name="Nota 2 3 12 2 2 8" xfId="38176"/>
    <cellStyle name="Nota 2 3 12 2 2 9" xfId="38177"/>
    <cellStyle name="Nota 2 3 12 2 3" xfId="38178"/>
    <cellStyle name="Nota 2 3 12 2 4" xfId="38179"/>
    <cellStyle name="Nota 2 3 12 2 5" xfId="38180"/>
    <cellStyle name="Nota 2 3 12 2 6" xfId="38181"/>
    <cellStyle name="Nota 2 3 12 2 7" xfId="38182"/>
    <cellStyle name="Nota 2 3 12 2 8" xfId="38183"/>
    <cellStyle name="Nota 2 3 12 2 9" xfId="38184"/>
    <cellStyle name="Nota 2 3 12 3" xfId="38185"/>
    <cellStyle name="Nota 2 3 12 3 10" xfId="38186"/>
    <cellStyle name="Nota 2 3 12 3 11" xfId="38187"/>
    <cellStyle name="Nota 2 3 12 3 12" xfId="38188"/>
    <cellStyle name="Nota 2 3 12 3 2" xfId="38189"/>
    <cellStyle name="Nota 2 3 12 3 3" xfId="38190"/>
    <cellStyle name="Nota 2 3 12 3 4" xfId="38191"/>
    <cellStyle name="Nota 2 3 12 3 5" xfId="38192"/>
    <cellStyle name="Nota 2 3 12 3 6" xfId="38193"/>
    <cellStyle name="Nota 2 3 12 3 7" xfId="38194"/>
    <cellStyle name="Nota 2 3 12 3 8" xfId="38195"/>
    <cellStyle name="Nota 2 3 12 3 9" xfId="38196"/>
    <cellStyle name="Nota 2 3 12 4" xfId="38197"/>
    <cellStyle name="Nota 2 3 12 5" xfId="38198"/>
    <cellStyle name="Nota 2 3 12 6" xfId="38199"/>
    <cellStyle name="Nota 2 3 12 7" xfId="38200"/>
    <cellStyle name="Nota 2 3 12 8" xfId="38201"/>
    <cellStyle name="Nota 2 3 12 9" xfId="38202"/>
    <cellStyle name="Nota 2 3 13" xfId="38203"/>
    <cellStyle name="Nota 2 3 13 10" xfId="38204"/>
    <cellStyle name="Nota 2 3 13 11" xfId="38205"/>
    <cellStyle name="Nota 2 3 13 12" xfId="38206"/>
    <cellStyle name="Nota 2 3 13 13" xfId="38207"/>
    <cellStyle name="Nota 2 3 13 14" xfId="38208"/>
    <cellStyle name="Nota 2 3 13 2" xfId="38209"/>
    <cellStyle name="Nota 2 3 13 2 10" xfId="38210"/>
    <cellStyle name="Nota 2 3 13 2 11" xfId="38211"/>
    <cellStyle name="Nota 2 3 13 2 12" xfId="38212"/>
    <cellStyle name="Nota 2 3 13 2 13" xfId="38213"/>
    <cellStyle name="Nota 2 3 13 2 2" xfId="38214"/>
    <cellStyle name="Nota 2 3 13 2 2 10" xfId="38215"/>
    <cellStyle name="Nota 2 3 13 2 2 11" xfId="38216"/>
    <cellStyle name="Nota 2 3 13 2 2 12" xfId="38217"/>
    <cellStyle name="Nota 2 3 13 2 2 2" xfId="38218"/>
    <cellStyle name="Nota 2 3 13 2 2 3" xfId="38219"/>
    <cellStyle name="Nota 2 3 13 2 2 4" xfId="38220"/>
    <cellStyle name="Nota 2 3 13 2 2 5" xfId="38221"/>
    <cellStyle name="Nota 2 3 13 2 2 6" xfId="38222"/>
    <cellStyle name="Nota 2 3 13 2 2 7" xfId="38223"/>
    <cellStyle name="Nota 2 3 13 2 2 8" xfId="38224"/>
    <cellStyle name="Nota 2 3 13 2 2 9" xfId="38225"/>
    <cellStyle name="Nota 2 3 13 2 3" xfId="38226"/>
    <cellStyle name="Nota 2 3 13 2 4" xfId="38227"/>
    <cellStyle name="Nota 2 3 13 2 5" xfId="38228"/>
    <cellStyle name="Nota 2 3 13 2 6" xfId="38229"/>
    <cellStyle name="Nota 2 3 13 2 7" xfId="38230"/>
    <cellStyle name="Nota 2 3 13 2 8" xfId="38231"/>
    <cellStyle name="Nota 2 3 13 2 9" xfId="38232"/>
    <cellStyle name="Nota 2 3 13 3" xfId="38233"/>
    <cellStyle name="Nota 2 3 13 3 10" xfId="38234"/>
    <cellStyle name="Nota 2 3 13 3 11" xfId="38235"/>
    <cellStyle name="Nota 2 3 13 3 12" xfId="38236"/>
    <cellStyle name="Nota 2 3 13 3 2" xfId="38237"/>
    <cellStyle name="Nota 2 3 13 3 3" xfId="38238"/>
    <cellStyle name="Nota 2 3 13 3 4" xfId="38239"/>
    <cellStyle name="Nota 2 3 13 3 5" xfId="38240"/>
    <cellStyle name="Nota 2 3 13 3 6" xfId="38241"/>
    <cellStyle name="Nota 2 3 13 3 7" xfId="38242"/>
    <cellStyle name="Nota 2 3 13 3 8" xfId="38243"/>
    <cellStyle name="Nota 2 3 13 3 9" xfId="38244"/>
    <cellStyle name="Nota 2 3 13 4" xfId="38245"/>
    <cellStyle name="Nota 2 3 13 5" xfId="38246"/>
    <cellStyle name="Nota 2 3 13 6" xfId="38247"/>
    <cellStyle name="Nota 2 3 13 7" xfId="38248"/>
    <cellStyle name="Nota 2 3 13 8" xfId="38249"/>
    <cellStyle name="Nota 2 3 13 9" xfId="38250"/>
    <cellStyle name="Nota 2 3 14" xfId="38251"/>
    <cellStyle name="Nota 2 3 14 10" xfId="38252"/>
    <cellStyle name="Nota 2 3 14 11" xfId="38253"/>
    <cellStyle name="Nota 2 3 14 12" xfId="38254"/>
    <cellStyle name="Nota 2 3 14 13" xfId="38255"/>
    <cellStyle name="Nota 2 3 14 14" xfId="38256"/>
    <cellStyle name="Nota 2 3 14 2" xfId="38257"/>
    <cellStyle name="Nota 2 3 14 2 10" xfId="38258"/>
    <cellStyle name="Nota 2 3 14 2 11" xfId="38259"/>
    <cellStyle name="Nota 2 3 14 2 12" xfId="38260"/>
    <cellStyle name="Nota 2 3 14 2 13" xfId="38261"/>
    <cellStyle name="Nota 2 3 14 2 2" xfId="38262"/>
    <cellStyle name="Nota 2 3 14 2 2 10" xfId="38263"/>
    <cellStyle name="Nota 2 3 14 2 2 11" xfId="38264"/>
    <cellStyle name="Nota 2 3 14 2 2 12" xfId="38265"/>
    <cellStyle name="Nota 2 3 14 2 2 2" xfId="38266"/>
    <cellStyle name="Nota 2 3 14 2 2 3" xfId="38267"/>
    <cellStyle name="Nota 2 3 14 2 2 4" xfId="38268"/>
    <cellStyle name="Nota 2 3 14 2 2 5" xfId="38269"/>
    <cellStyle name="Nota 2 3 14 2 2 6" xfId="38270"/>
    <cellStyle name="Nota 2 3 14 2 2 7" xfId="38271"/>
    <cellStyle name="Nota 2 3 14 2 2 8" xfId="38272"/>
    <cellStyle name="Nota 2 3 14 2 2 9" xfId="38273"/>
    <cellStyle name="Nota 2 3 14 2 3" xfId="38274"/>
    <cellStyle name="Nota 2 3 14 2 4" xfId="38275"/>
    <cellStyle name="Nota 2 3 14 2 5" xfId="38276"/>
    <cellStyle name="Nota 2 3 14 2 6" xfId="38277"/>
    <cellStyle name="Nota 2 3 14 2 7" xfId="38278"/>
    <cellStyle name="Nota 2 3 14 2 8" xfId="38279"/>
    <cellStyle name="Nota 2 3 14 2 9" xfId="38280"/>
    <cellStyle name="Nota 2 3 14 3" xfId="38281"/>
    <cellStyle name="Nota 2 3 14 3 10" xfId="38282"/>
    <cellStyle name="Nota 2 3 14 3 11" xfId="38283"/>
    <cellStyle name="Nota 2 3 14 3 12" xfId="38284"/>
    <cellStyle name="Nota 2 3 14 3 2" xfId="38285"/>
    <cellStyle name="Nota 2 3 14 3 3" xfId="38286"/>
    <cellStyle name="Nota 2 3 14 3 4" xfId="38287"/>
    <cellStyle name="Nota 2 3 14 3 5" xfId="38288"/>
    <cellStyle name="Nota 2 3 14 3 6" xfId="38289"/>
    <cellStyle name="Nota 2 3 14 3 7" xfId="38290"/>
    <cellStyle name="Nota 2 3 14 3 8" xfId="38291"/>
    <cellStyle name="Nota 2 3 14 3 9" xfId="38292"/>
    <cellStyle name="Nota 2 3 14 4" xfId="38293"/>
    <cellStyle name="Nota 2 3 14 5" xfId="38294"/>
    <cellStyle name="Nota 2 3 14 6" xfId="38295"/>
    <cellStyle name="Nota 2 3 14 7" xfId="38296"/>
    <cellStyle name="Nota 2 3 14 8" xfId="38297"/>
    <cellStyle name="Nota 2 3 14 9" xfId="38298"/>
    <cellStyle name="Nota 2 3 15" xfId="38299"/>
    <cellStyle name="Nota 2 3 15 10" xfId="38300"/>
    <cellStyle name="Nota 2 3 15 11" xfId="38301"/>
    <cellStyle name="Nota 2 3 15 12" xfId="38302"/>
    <cellStyle name="Nota 2 3 15 13" xfId="38303"/>
    <cellStyle name="Nota 2 3 15 14" xfId="38304"/>
    <cellStyle name="Nota 2 3 15 2" xfId="38305"/>
    <cellStyle name="Nota 2 3 15 2 10" xfId="38306"/>
    <cellStyle name="Nota 2 3 15 2 11" xfId="38307"/>
    <cellStyle name="Nota 2 3 15 2 12" xfId="38308"/>
    <cellStyle name="Nota 2 3 15 2 13" xfId="38309"/>
    <cellStyle name="Nota 2 3 15 2 2" xfId="38310"/>
    <cellStyle name="Nota 2 3 15 2 2 10" xfId="38311"/>
    <cellStyle name="Nota 2 3 15 2 2 11" xfId="38312"/>
    <cellStyle name="Nota 2 3 15 2 2 12" xfId="38313"/>
    <cellStyle name="Nota 2 3 15 2 2 2" xfId="38314"/>
    <cellStyle name="Nota 2 3 15 2 2 3" xfId="38315"/>
    <cellStyle name="Nota 2 3 15 2 2 4" xfId="38316"/>
    <cellStyle name="Nota 2 3 15 2 2 5" xfId="38317"/>
    <cellStyle name="Nota 2 3 15 2 2 6" xfId="38318"/>
    <cellStyle name="Nota 2 3 15 2 2 7" xfId="38319"/>
    <cellStyle name="Nota 2 3 15 2 2 8" xfId="38320"/>
    <cellStyle name="Nota 2 3 15 2 2 9" xfId="38321"/>
    <cellStyle name="Nota 2 3 15 2 3" xfId="38322"/>
    <cellStyle name="Nota 2 3 15 2 4" xfId="38323"/>
    <cellStyle name="Nota 2 3 15 2 5" xfId="38324"/>
    <cellStyle name="Nota 2 3 15 2 6" xfId="38325"/>
    <cellStyle name="Nota 2 3 15 2 7" xfId="38326"/>
    <cellStyle name="Nota 2 3 15 2 8" xfId="38327"/>
    <cellStyle name="Nota 2 3 15 2 9" xfId="38328"/>
    <cellStyle name="Nota 2 3 15 3" xfId="38329"/>
    <cellStyle name="Nota 2 3 15 3 10" xfId="38330"/>
    <cellStyle name="Nota 2 3 15 3 11" xfId="38331"/>
    <cellStyle name="Nota 2 3 15 3 12" xfId="38332"/>
    <cellStyle name="Nota 2 3 15 3 2" xfId="38333"/>
    <cellStyle name="Nota 2 3 15 3 3" xfId="38334"/>
    <cellStyle name="Nota 2 3 15 3 4" xfId="38335"/>
    <cellStyle name="Nota 2 3 15 3 5" xfId="38336"/>
    <cellStyle name="Nota 2 3 15 3 6" xfId="38337"/>
    <cellStyle name="Nota 2 3 15 3 7" xfId="38338"/>
    <cellStyle name="Nota 2 3 15 3 8" xfId="38339"/>
    <cellStyle name="Nota 2 3 15 3 9" xfId="38340"/>
    <cellStyle name="Nota 2 3 15 4" xfId="38341"/>
    <cellStyle name="Nota 2 3 15 5" xfId="38342"/>
    <cellStyle name="Nota 2 3 15 6" xfId="38343"/>
    <cellStyle name="Nota 2 3 15 7" xfId="38344"/>
    <cellStyle name="Nota 2 3 15 8" xfId="38345"/>
    <cellStyle name="Nota 2 3 15 9" xfId="38346"/>
    <cellStyle name="Nota 2 3 16" xfId="38347"/>
    <cellStyle name="Nota 2 3 16 10" xfId="38348"/>
    <cellStyle name="Nota 2 3 16 11" xfId="38349"/>
    <cellStyle name="Nota 2 3 16 12" xfId="38350"/>
    <cellStyle name="Nota 2 3 16 13" xfId="38351"/>
    <cellStyle name="Nota 2 3 16 14" xfId="38352"/>
    <cellStyle name="Nota 2 3 16 2" xfId="38353"/>
    <cellStyle name="Nota 2 3 16 2 10" xfId="38354"/>
    <cellStyle name="Nota 2 3 16 2 11" xfId="38355"/>
    <cellStyle name="Nota 2 3 16 2 12" xfId="38356"/>
    <cellStyle name="Nota 2 3 16 2 13" xfId="38357"/>
    <cellStyle name="Nota 2 3 16 2 2" xfId="38358"/>
    <cellStyle name="Nota 2 3 16 2 2 10" xfId="38359"/>
    <cellStyle name="Nota 2 3 16 2 2 11" xfId="38360"/>
    <cellStyle name="Nota 2 3 16 2 2 12" xfId="38361"/>
    <cellStyle name="Nota 2 3 16 2 2 2" xfId="38362"/>
    <cellStyle name="Nota 2 3 16 2 2 3" xfId="38363"/>
    <cellStyle name="Nota 2 3 16 2 2 4" xfId="38364"/>
    <cellStyle name="Nota 2 3 16 2 2 5" xfId="38365"/>
    <cellStyle name="Nota 2 3 16 2 2 6" xfId="38366"/>
    <cellStyle name="Nota 2 3 16 2 2 7" xfId="38367"/>
    <cellStyle name="Nota 2 3 16 2 2 8" xfId="38368"/>
    <cellStyle name="Nota 2 3 16 2 2 9" xfId="38369"/>
    <cellStyle name="Nota 2 3 16 2 3" xfId="38370"/>
    <cellStyle name="Nota 2 3 16 2 4" xfId="38371"/>
    <cellStyle name="Nota 2 3 16 2 5" xfId="38372"/>
    <cellStyle name="Nota 2 3 16 2 6" xfId="38373"/>
    <cellStyle name="Nota 2 3 16 2 7" xfId="38374"/>
    <cellStyle name="Nota 2 3 16 2 8" xfId="38375"/>
    <cellStyle name="Nota 2 3 16 2 9" xfId="38376"/>
    <cellStyle name="Nota 2 3 16 3" xfId="38377"/>
    <cellStyle name="Nota 2 3 16 3 10" xfId="38378"/>
    <cellStyle name="Nota 2 3 16 3 11" xfId="38379"/>
    <cellStyle name="Nota 2 3 16 3 12" xfId="38380"/>
    <cellStyle name="Nota 2 3 16 3 2" xfId="38381"/>
    <cellStyle name="Nota 2 3 16 3 3" xfId="38382"/>
    <cellStyle name="Nota 2 3 16 3 4" xfId="38383"/>
    <cellStyle name="Nota 2 3 16 3 5" xfId="38384"/>
    <cellStyle name="Nota 2 3 16 3 6" xfId="38385"/>
    <cellStyle name="Nota 2 3 16 3 7" xfId="38386"/>
    <cellStyle name="Nota 2 3 16 3 8" xfId="38387"/>
    <cellStyle name="Nota 2 3 16 3 9" xfId="38388"/>
    <cellStyle name="Nota 2 3 16 4" xfId="38389"/>
    <cellStyle name="Nota 2 3 16 5" xfId="38390"/>
    <cellStyle name="Nota 2 3 16 6" xfId="38391"/>
    <cellStyle name="Nota 2 3 16 7" xfId="38392"/>
    <cellStyle name="Nota 2 3 16 8" xfId="38393"/>
    <cellStyle name="Nota 2 3 16 9" xfId="38394"/>
    <cellStyle name="Nota 2 3 17" xfId="38395"/>
    <cellStyle name="Nota 2 3 17 10" xfId="38396"/>
    <cellStyle name="Nota 2 3 17 11" xfId="38397"/>
    <cellStyle name="Nota 2 3 17 12" xfId="38398"/>
    <cellStyle name="Nota 2 3 17 13" xfId="38399"/>
    <cellStyle name="Nota 2 3 17 2" xfId="38400"/>
    <cellStyle name="Nota 2 3 17 2 10" xfId="38401"/>
    <cellStyle name="Nota 2 3 17 2 11" xfId="38402"/>
    <cellStyle name="Nota 2 3 17 2 12" xfId="38403"/>
    <cellStyle name="Nota 2 3 17 2 2" xfId="38404"/>
    <cellStyle name="Nota 2 3 17 2 3" xfId="38405"/>
    <cellStyle name="Nota 2 3 17 2 4" xfId="38406"/>
    <cellStyle name="Nota 2 3 17 2 5" xfId="38407"/>
    <cellStyle name="Nota 2 3 17 2 6" xfId="38408"/>
    <cellStyle name="Nota 2 3 17 2 7" xfId="38409"/>
    <cellStyle name="Nota 2 3 17 2 8" xfId="38410"/>
    <cellStyle name="Nota 2 3 17 2 9" xfId="38411"/>
    <cellStyle name="Nota 2 3 17 3" xfId="38412"/>
    <cellStyle name="Nota 2 3 17 4" xfId="38413"/>
    <cellStyle name="Nota 2 3 17 5" xfId="38414"/>
    <cellStyle name="Nota 2 3 17 6" xfId="38415"/>
    <cellStyle name="Nota 2 3 17 7" xfId="38416"/>
    <cellStyle name="Nota 2 3 17 8" xfId="38417"/>
    <cellStyle name="Nota 2 3 17 9" xfId="38418"/>
    <cellStyle name="Nota 2 3 18" xfId="38419"/>
    <cellStyle name="Nota 2 3 18 10" xfId="38420"/>
    <cellStyle name="Nota 2 3 18 11" xfId="38421"/>
    <cellStyle name="Nota 2 3 18 12" xfId="38422"/>
    <cellStyle name="Nota 2 3 18 13" xfId="38423"/>
    <cellStyle name="Nota 2 3 18 2" xfId="38424"/>
    <cellStyle name="Nota 2 3 18 2 10" xfId="38425"/>
    <cellStyle name="Nota 2 3 18 2 11" xfId="38426"/>
    <cellStyle name="Nota 2 3 18 2 12" xfId="38427"/>
    <cellStyle name="Nota 2 3 18 2 2" xfId="38428"/>
    <cellStyle name="Nota 2 3 18 2 3" xfId="38429"/>
    <cellStyle name="Nota 2 3 18 2 4" xfId="38430"/>
    <cellStyle name="Nota 2 3 18 2 5" xfId="38431"/>
    <cellStyle name="Nota 2 3 18 2 6" xfId="38432"/>
    <cellStyle name="Nota 2 3 18 2 7" xfId="38433"/>
    <cellStyle name="Nota 2 3 18 2 8" xfId="38434"/>
    <cellStyle name="Nota 2 3 18 2 9" xfId="38435"/>
    <cellStyle name="Nota 2 3 18 3" xfId="38436"/>
    <cellStyle name="Nota 2 3 18 4" xfId="38437"/>
    <cellStyle name="Nota 2 3 18 5" xfId="38438"/>
    <cellStyle name="Nota 2 3 18 6" xfId="38439"/>
    <cellStyle name="Nota 2 3 18 7" xfId="38440"/>
    <cellStyle name="Nota 2 3 18 8" xfId="38441"/>
    <cellStyle name="Nota 2 3 18 9" xfId="38442"/>
    <cellStyle name="Nota 2 3 19" xfId="38443"/>
    <cellStyle name="Nota 2 3 19 10" xfId="38444"/>
    <cellStyle name="Nota 2 3 19 11" xfId="38445"/>
    <cellStyle name="Nota 2 3 19 12" xfId="38446"/>
    <cellStyle name="Nota 2 3 19 2" xfId="38447"/>
    <cellStyle name="Nota 2 3 19 3" xfId="38448"/>
    <cellStyle name="Nota 2 3 19 4" xfId="38449"/>
    <cellStyle name="Nota 2 3 19 5" xfId="38450"/>
    <cellStyle name="Nota 2 3 19 6" xfId="38451"/>
    <cellStyle name="Nota 2 3 19 7" xfId="38452"/>
    <cellStyle name="Nota 2 3 19 8" xfId="38453"/>
    <cellStyle name="Nota 2 3 19 9" xfId="38454"/>
    <cellStyle name="Nota 2 3 2" xfId="38455"/>
    <cellStyle name="Nota 2 3 2 10" xfId="38456"/>
    <cellStyle name="Nota 2 3 2 10 10" xfId="38457"/>
    <cellStyle name="Nota 2 3 2 10 11" xfId="38458"/>
    <cellStyle name="Nota 2 3 2 10 12" xfId="38459"/>
    <cellStyle name="Nota 2 3 2 10 13" xfId="38460"/>
    <cellStyle name="Nota 2 3 2 10 14" xfId="38461"/>
    <cellStyle name="Nota 2 3 2 10 2" xfId="38462"/>
    <cellStyle name="Nota 2 3 2 10 2 10" xfId="38463"/>
    <cellStyle name="Nota 2 3 2 10 2 11" xfId="38464"/>
    <cellStyle name="Nota 2 3 2 10 2 12" xfId="38465"/>
    <cellStyle name="Nota 2 3 2 10 2 13" xfId="38466"/>
    <cellStyle name="Nota 2 3 2 10 2 2" xfId="38467"/>
    <cellStyle name="Nota 2 3 2 10 2 2 10" xfId="38468"/>
    <cellStyle name="Nota 2 3 2 10 2 2 11" xfId="38469"/>
    <cellStyle name="Nota 2 3 2 10 2 2 12" xfId="38470"/>
    <cellStyle name="Nota 2 3 2 10 2 2 2" xfId="38471"/>
    <cellStyle name="Nota 2 3 2 10 2 2 3" xfId="38472"/>
    <cellStyle name="Nota 2 3 2 10 2 2 4" xfId="38473"/>
    <cellStyle name="Nota 2 3 2 10 2 2 5" xfId="38474"/>
    <cellStyle name="Nota 2 3 2 10 2 2 6" xfId="38475"/>
    <cellStyle name="Nota 2 3 2 10 2 2 7" xfId="38476"/>
    <cellStyle name="Nota 2 3 2 10 2 2 8" xfId="38477"/>
    <cellStyle name="Nota 2 3 2 10 2 2 9" xfId="38478"/>
    <cellStyle name="Nota 2 3 2 10 2 3" xfId="38479"/>
    <cellStyle name="Nota 2 3 2 10 2 4" xfId="38480"/>
    <cellStyle name="Nota 2 3 2 10 2 5" xfId="38481"/>
    <cellStyle name="Nota 2 3 2 10 2 6" xfId="38482"/>
    <cellStyle name="Nota 2 3 2 10 2 7" xfId="38483"/>
    <cellStyle name="Nota 2 3 2 10 2 8" xfId="38484"/>
    <cellStyle name="Nota 2 3 2 10 2 9" xfId="38485"/>
    <cellStyle name="Nota 2 3 2 10 3" xfId="38486"/>
    <cellStyle name="Nota 2 3 2 10 3 10" xfId="38487"/>
    <cellStyle name="Nota 2 3 2 10 3 11" xfId="38488"/>
    <cellStyle name="Nota 2 3 2 10 3 12" xfId="38489"/>
    <cellStyle name="Nota 2 3 2 10 3 2" xfId="38490"/>
    <cellStyle name="Nota 2 3 2 10 3 3" xfId="38491"/>
    <cellStyle name="Nota 2 3 2 10 3 4" xfId="38492"/>
    <cellStyle name="Nota 2 3 2 10 3 5" xfId="38493"/>
    <cellStyle name="Nota 2 3 2 10 3 6" xfId="38494"/>
    <cellStyle name="Nota 2 3 2 10 3 7" xfId="38495"/>
    <cellStyle name="Nota 2 3 2 10 3 8" xfId="38496"/>
    <cellStyle name="Nota 2 3 2 10 3 9" xfId="38497"/>
    <cellStyle name="Nota 2 3 2 10 4" xfId="38498"/>
    <cellStyle name="Nota 2 3 2 10 5" xfId="38499"/>
    <cellStyle name="Nota 2 3 2 10 6" xfId="38500"/>
    <cellStyle name="Nota 2 3 2 10 7" xfId="38501"/>
    <cellStyle name="Nota 2 3 2 10 8" xfId="38502"/>
    <cellStyle name="Nota 2 3 2 10 9" xfId="38503"/>
    <cellStyle name="Nota 2 3 2 11" xfId="38504"/>
    <cellStyle name="Nota 2 3 2 11 10" xfId="38505"/>
    <cellStyle name="Nota 2 3 2 11 11" xfId="38506"/>
    <cellStyle name="Nota 2 3 2 11 12" xfId="38507"/>
    <cellStyle name="Nota 2 3 2 11 13" xfId="38508"/>
    <cellStyle name="Nota 2 3 2 11 14" xfId="38509"/>
    <cellStyle name="Nota 2 3 2 11 2" xfId="38510"/>
    <cellStyle name="Nota 2 3 2 11 2 10" xfId="38511"/>
    <cellStyle name="Nota 2 3 2 11 2 11" xfId="38512"/>
    <cellStyle name="Nota 2 3 2 11 2 12" xfId="38513"/>
    <cellStyle name="Nota 2 3 2 11 2 13" xfId="38514"/>
    <cellStyle name="Nota 2 3 2 11 2 2" xfId="38515"/>
    <cellStyle name="Nota 2 3 2 11 2 2 10" xfId="38516"/>
    <cellStyle name="Nota 2 3 2 11 2 2 11" xfId="38517"/>
    <cellStyle name="Nota 2 3 2 11 2 2 12" xfId="38518"/>
    <cellStyle name="Nota 2 3 2 11 2 2 2" xfId="38519"/>
    <cellStyle name="Nota 2 3 2 11 2 2 3" xfId="38520"/>
    <cellStyle name="Nota 2 3 2 11 2 2 4" xfId="38521"/>
    <cellStyle name="Nota 2 3 2 11 2 2 5" xfId="38522"/>
    <cellStyle name="Nota 2 3 2 11 2 2 6" xfId="38523"/>
    <cellStyle name="Nota 2 3 2 11 2 2 7" xfId="38524"/>
    <cellStyle name="Nota 2 3 2 11 2 2 8" xfId="38525"/>
    <cellStyle name="Nota 2 3 2 11 2 2 9" xfId="38526"/>
    <cellStyle name="Nota 2 3 2 11 2 3" xfId="38527"/>
    <cellStyle name="Nota 2 3 2 11 2 4" xfId="38528"/>
    <cellStyle name="Nota 2 3 2 11 2 5" xfId="38529"/>
    <cellStyle name="Nota 2 3 2 11 2 6" xfId="38530"/>
    <cellStyle name="Nota 2 3 2 11 2 7" xfId="38531"/>
    <cellStyle name="Nota 2 3 2 11 2 8" xfId="38532"/>
    <cellStyle name="Nota 2 3 2 11 2 9" xfId="38533"/>
    <cellStyle name="Nota 2 3 2 11 3" xfId="38534"/>
    <cellStyle name="Nota 2 3 2 11 3 10" xfId="38535"/>
    <cellStyle name="Nota 2 3 2 11 3 11" xfId="38536"/>
    <cellStyle name="Nota 2 3 2 11 3 12" xfId="38537"/>
    <cellStyle name="Nota 2 3 2 11 3 2" xfId="38538"/>
    <cellStyle name="Nota 2 3 2 11 3 3" xfId="38539"/>
    <cellStyle name="Nota 2 3 2 11 3 4" xfId="38540"/>
    <cellStyle name="Nota 2 3 2 11 3 5" xfId="38541"/>
    <cellStyle name="Nota 2 3 2 11 3 6" xfId="38542"/>
    <cellStyle name="Nota 2 3 2 11 3 7" xfId="38543"/>
    <cellStyle name="Nota 2 3 2 11 3 8" xfId="38544"/>
    <cellStyle name="Nota 2 3 2 11 3 9" xfId="38545"/>
    <cellStyle name="Nota 2 3 2 11 4" xfId="38546"/>
    <cellStyle name="Nota 2 3 2 11 5" xfId="38547"/>
    <cellStyle name="Nota 2 3 2 11 6" xfId="38548"/>
    <cellStyle name="Nota 2 3 2 11 7" xfId="38549"/>
    <cellStyle name="Nota 2 3 2 11 8" xfId="38550"/>
    <cellStyle name="Nota 2 3 2 11 9" xfId="38551"/>
    <cellStyle name="Nota 2 3 2 12" xfId="38552"/>
    <cellStyle name="Nota 2 3 2 12 10" xfId="38553"/>
    <cellStyle name="Nota 2 3 2 12 11" xfId="38554"/>
    <cellStyle name="Nota 2 3 2 12 12" xfId="38555"/>
    <cellStyle name="Nota 2 3 2 12 13" xfId="38556"/>
    <cellStyle name="Nota 2 3 2 12 14" xfId="38557"/>
    <cellStyle name="Nota 2 3 2 12 2" xfId="38558"/>
    <cellStyle name="Nota 2 3 2 12 2 10" xfId="38559"/>
    <cellStyle name="Nota 2 3 2 12 2 11" xfId="38560"/>
    <cellStyle name="Nota 2 3 2 12 2 12" xfId="38561"/>
    <cellStyle name="Nota 2 3 2 12 2 13" xfId="38562"/>
    <cellStyle name="Nota 2 3 2 12 2 2" xfId="38563"/>
    <cellStyle name="Nota 2 3 2 12 2 2 10" xfId="38564"/>
    <cellStyle name="Nota 2 3 2 12 2 2 11" xfId="38565"/>
    <cellStyle name="Nota 2 3 2 12 2 2 12" xfId="38566"/>
    <cellStyle name="Nota 2 3 2 12 2 2 2" xfId="38567"/>
    <cellStyle name="Nota 2 3 2 12 2 2 3" xfId="38568"/>
    <cellStyle name="Nota 2 3 2 12 2 2 4" xfId="38569"/>
    <cellStyle name="Nota 2 3 2 12 2 2 5" xfId="38570"/>
    <cellStyle name="Nota 2 3 2 12 2 2 6" xfId="38571"/>
    <cellStyle name="Nota 2 3 2 12 2 2 7" xfId="38572"/>
    <cellStyle name="Nota 2 3 2 12 2 2 8" xfId="38573"/>
    <cellStyle name="Nota 2 3 2 12 2 2 9" xfId="38574"/>
    <cellStyle name="Nota 2 3 2 12 2 3" xfId="38575"/>
    <cellStyle name="Nota 2 3 2 12 2 4" xfId="38576"/>
    <cellStyle name="Nota 2 3 2 12 2 5" xfId="38577"/>
    <cellStyle name="Nota 2 3 2 12 2 6" xfId="38578"/>
    <cellStyle name="Nota 2 3 2 12 2 7" xfId="38579"/>
    <cellStyle name="Nota 2 3 2 12 2 8" xfId="38580"/>
    <cellStyle name="Nota 2 3 2 12 2 9" xfId="38581"/>
    <cellStyle name="Nota 2 3 2 12 3" xfId="38582"/>
    <cellStyle name="Nota 2 3 2 12 3 10" xfId="38583"/>
    <cellStyle name="Nota 2 3 2 12 3 11" xfId="38584"/>
    <cellStyle name="Nota 2 3 2 12 3 12" xfId="38585"/>
    <cellStyle name="Nota 2 3 2 12 3 2" xfId="38586"/>
    <cellStyle name="Nota 2 3 2 12 3 3" xfId="38587"/>
    <cellStyle name="Nota 2 3 2 12 3 4" xfId="38588"/>
    <cellStyle name="Nota 2 3 2 12 3 5" xfId="38589"/>
    <cellStyle name="Nota 2 3 2 12 3 6" xfId="38590"/>
    <cellStyle name="Nota 2 3 2 12 3 7" xfId="38591"/>
    <cellStyle name="Nota 2 3 2 12 3 8" xfId="38592"/>
    <cellStyle name="Nota 2 3 2 12 3 9" xfId="38593"/>
    <cellStyle name="Nota 2 3 2 12 4" xfId="38594"/>
    <cellStyle name="Nota 2 3 2 12 5" xfId="38595"/>
    <cellStyle name="Nota 2 3 2 12 6" xfId="38596"/>
    <cellStyle name="Nota 2 3 2 12 7" xfId="38597"/>
    <cellStyle name="Nota 2 3 2 12 8" xfId="38598"/>
    <cellStyle name="Nota 2 3 2 12 9" xfId="38599"/>
    <cellStyle name="Nota 2 3 2 13" xfId="38600"/>
    <cellStyle name="Nota 2 3 2 13 10" xfId="38601"/>
    <cellStyle name="Nota 2 3 2 13 11" xfId="38602"/>
    <cellStyle name="Nota 2 3 2 13 12" xfId="38603"/>
    <cellStyle name="Nota 2 3 2 13 13" xfId="38604"/>
    <cellStyle name="Nota 2 3 2 13 14" xfId="38605"/>
    <cellStyle name="Nota 2 3 2 13 2" xfId="38606"/>
    <cellStyle name="Nota 2 3 2 13 2 10" xfId="38607"/>
    <cellStyle name="Nota 2 3 2 13 2 11" xfId="38608"/>
    <cellStyle name="Nota 2 3 2 13 2 12" xfId="38609"/>
    <cellStyle name="Nota 2 3 2 13 2 13" xfId="38610"/>
    <cellStyle name="Nota 2 3 2 13 2 2" xfId="38611"/>
    <cellStyle name="Nota 2 3 2 13 2 2 10" xfId="38612"/>
    <cellStyle name="Nota 2 3 2 13 2 2 11" xfId="38613"/>
    <cellStyle name="Nota 2 3 2 13 2 2 12" xfId="38614"/>
    <cellStyle name="Nota 2 3 2 13 2 2 2" xfId="38615"/>
    <cellStyle name="Nota 2 3 2 13 2 2 3" xfId="38616"/>
    <cellStyle name="Nota 2 3 2 13 2 2 4" xfId="38617"/>
    <cellStyle name="Nota 2 3 2 13 2 2 5" xfId="38618"/>
    <cellStyle name="Nota 2 3 2 13 2 2 6" xfId="38619"/>
    <cellStyle name="Nota 2 3 2 13 2 2 7" xfId="38620"/>
    <cellStyle name="Nota 2 3 2 13 2 2 8" xfId="38621"/>
    <cellStyle name="Nota 2 3 2 13 2 2 9" xfId="38622"/>
    <cellStyle name="Nota 2 3 2 13 2 3" xfId="38623"/>
    <cellStyle name="Nota 2 3 2 13 2 4" xfId="38624"/>
    <cellStyle name="Nota 2 3 2 13 2 5" xfId="38625"/>
    <cellStyle name="Nota 2 3 2 13 2 6" xfId="38626"/>
    <cellStyle name="Nota 2 3 2 13 2 7" xfId="38627"/>
    <cellStyle name="Nota 2 3 2 13 2 8" xfId="38628"/>
    <cellStyle name="Nota 2 3 2 13 2 9" xfId="38629"/>
    <cellStyle name="Nota 2 3 2 13 3" xfId="38630"/>
    <cellStyle name="Nota 2 3 2 13 3 10" xfId="38631"/>
    <cellStyle name="Nota 2 3 2 13 3 11" xfId="38632"/>
    <cellStyle name="Nota 2 3 2 13 3 12" xfId="38633"/>
    <cellStyle name="Nota 2 3 2 13 3 2" xfId="38634"/>
    <cellStyle name="Nota 2 3 2 13 3 3" xfId="38635"/>
    <cellStyle name="Nota 2 3 2 13 3 4" xfId="38636"/>
    <cellStyle name="Nota 2 3 2 13 3 5" xfId="38637"/>
    <cellStyle name="Nota 2 3 2 13 3 6" xfId="38638"/>
    <cellStyle name="Nota 2 3 2 13 3 7" xfId="38639"/>
    <cellStyle name="Nota 2 3 2 13 3 8" xfId="38640"/>
    <cellStyle name="Nota 2 3 2 13 3 9" xfId="38641"/>
    <cellStyle name="Nota 2 3 2 13 4" xfId="38642"/>
    <cellStyle name="Nota 2 3 2 13 5" xfId="38643"/>
    <cellStyle name="Nota 2 3 2 13 6" xfId="38644"/>
    <cellStyle name="Nota 2 3 2 13 7" xfId="38645"/>
    <cellStyle name="Nota 2 3 2 13 8" xfId="38646"/>
    <cellStyle name="Nota 2 3 2 13 9" xfId="38647"/>
    <cellStyle name="Nota 2 3 2 14" xfId="38648"/>
    <cellStyle name="Nota 2 3 2 14 10" xfId="38649"/>
    <cellStyle name="Nota 2 3 2 14 11" xfId="38650"/>
    <cellStyle name="Nota 2 3 2 14 12" xfId="38651"/>
    <cellStyle name="Nota 2 3 2 14 13" xfId="38652"/>
    <cellStyle name="Nota 2 3 2 14 14" xfId="38653"/>
    <cellStyle name="Nota 2 3 2 14 2" xfId="38654"/>
    <cellStyle name="Nota 2 3 2 14 2 10" xfId="38655"/>
    <cellStyle name="Nota 2 3 2 14 2 11" xfId="38656"/>
    <cellStyle name="Nota 2 3 2 14 2 12" xfId="38657"/>
    <cellStyle name="Nota 2 3 2 14 2 13" xfId="38658"/>
    <cellStyle name="Nota 2 3 2 14 2 2" xfId="38659"/>
    <cellStyle name="Nota 2 3 2 14 2 2 10" xfId="38660"/>
    <cellStyle name="Nota 2 3 2 14 2 2 11" xfId="38661"/>
    <cellStyle name="Nota 2 3 2 14 2 2 12" xfId="38662"/>
    <cellStyle name="Nota 2 3 2 14 2 2 2" xfId="38663"/>
    <cellStyle name="Nota 2 3 2 14 2 2 3" xfId="38664"/>
    <cellStyle name="Nota 2 3 2 14 2 2 4" xfId="38665"/>
    <cellStyle name="Nota 2 3 2 14 2 2 5" xfId="38666"/>
    <cellStyle name="Nota 2 3 2 14 2 2 6" xfId="38667"/>
    <cellStyle name="Nota 2 3 2 14 2 2 7" xfId="38668"/>
    <cellStyle name="Nota 2 3 2 14 2 2 8" xfId="38669"/>
    <cellStyle name="Nota 2 3 2 14 2 2 9" xfId="38670"/>
    <cellStyle name="Nota 2 3 2 14 2 3" xfId="38671"/>
    <cellStyle name="Nota 2 3 2 14 2 4" xfId="38672"/>
    <cellStyle name="Nota 2 3 2 14 2 5" xfId="38673"/>
    <cellStyle name="Nota 2 3 2 14 2 6" xfId="38674"/>
    <cellStyle name="Nota 2 3 2 14 2 7" xfId="38675"/>
    <cellStyle name="Nota 2 3 2 14 2 8" xfId="38676"/>
    <cellStyle name="Nota 2 3 2 14 2 9" xfId="38677"/>
    <cellStyle name="Nota 2 3 2 14 3" xfId="38678"/>
    <cellStyle name="Nota 2 3 2 14 3 10" xfId="38679"/>
    <cellStyle name="Nota 2 3 2 14 3 11" xfId="38680"/>
    <cellStyle name="Nota 2 3 2 14 3 12" xfId="38681"/>
    <cellStyle name="Nota 2 3 2 14 3 2" xfId="38682"/>
    <cellStyle name="Nota 2 3 2 14 3 3" xfId="38683"/>
    <cellStyle name="Nota 2 3 2 14 3 4" xfId="38684"/>
    <cellStyle name="Nota 2 3 2 14 3 5" xfId="38685"/>
    <cellStyle name="Nota 2 3 2 14 3 6" xfId="38686"/>
    <cellStyle name="Nota 2 3 2 14 3 7" xfId="38687"/>
    <cellStyle name="Nota 2 3 2 14 3 8" xfId="38688"/>
    <cellStyle name="Nota 2 3 2 14 3 9" xfId="38689"/>
    <cellStyle name="Nota 2 3 2 14 4" xfId="38690"/>
    <cellStyle name="Nota 2 3 2 14 5" xfId="38691"/>
    <cellStyle name="Nota 2 3 2 14 6" xfId="38692"/>
    <cellStyle name="Nota 2 3 2 14 7" xfId="38693"/>
    <cellStyle name="Nota 2 3 2 14 8" xfId="38694"/>
    <cellStyle name="Nota 2 3 2 14 9" xfId="38695"/>
    <cellStyle name="Nota 2 3 2 15" xfId="38696"/>
    <cellStyle name="Nota 2 3 2 15 10" xfId="38697"/>
    <cellStyle name="Nota 2 3 2 15 11" xfId="38698"/>
    <cellStyle name="Nota 2 3 2 15 12" xfId="38699"/>
    <cellStyle name="Nota 2 3 2 15 13" xfId="38700"/>
    <cellStyle name="Nota 2 3 2 15 2" xfId="38701"/>
    <cellStyle name="Nota 2 3 2 15 2 10" xfId="38702"/>
    <cellStyle name="Nota 2 3 2 15 2 11" xfId="38703"/>
    <cellStyle name="Nota 2 3 2 15 2 12" xfId="38704"/>
    <cellStyle name="Nota 2 3 2 15 2 2" xfId="38705"/>
    <cellStyle name="Nota 2 3 2 15 2 3" xfId="38706"/>
    <cellStyle name="Nota 2 3 2 15 2 4" xfId="38707"/>
    <cellStyle name="Nota 2 3 2 15 2 5" xfId="38708"/>
    <cellStyle name="Nota 2 3 2 15 2 6" xfId="38709"/>
    <cellStyle name="Nota 2 3 2 15 2 7" xfId="38710"/>
    <cellStyle name="Nota 2 3 2 15 2 8" xfId="38711"/>
    <cellStyle name="Nota 2 3 2 15 2 9" xfId="38712"/>
    <cellStyle name="Nota 2 3 2 15 3" xfId="38713"/>
    <cellStyle name="Nota 2 3 2 15 4" xfId="38714"/>
    <cellStyle name="Nota 2 3 2 15 5" xfId="38715"/>
    <cellStyle name="Nota 2 3 2 15 6" xfId="38716"/>
    <cellStyle name="Nota 2 3 2 15 7" xfId="38717"/>
    <cellStyle name="Nota 2 3 2 15 8" xfId="38718"/>
    <cellStyle name="Nota 2 3 2 15 9" xfId="38719"/>
    <cellStyle name="Nota 2 3 2 16" xfId="38720"/>
    <cellStyle name="Nota 2 3 2 16 10" xfId="38721"/>
    <cellStyle name="Nota 2 3 2 16 11" xfId="38722"/>
    <cellStyle name="Nota 2 3 2 16 12" xfId="38723"/>
    <cellStyle name="Nota 2 3 2 16 13" xfId="38724"/>
    <cellStyle name="Nota 2 3 2 16 2" xfId="38725"/>
    <cellStyle name="Nota 2 3 2 16 2 10" xfId="38726"/>
    <cellStyle name="Nota 2 3 2 16 2 11" xfId="38727"/>
    <cellStyle name="Nota 2 3 2 16 2 12" xfId="38728"/>
    <cellStyle name="Nota 2 3 2 16 2 2" xfId="38729"/>
    <cellStyle name="Nota 2 3 2 16 2 3" xfId="38730"/>
    <cellStyle name="Nota 2 3 2 16 2 4" xfId="38731"/>
    <cellStyle name="Nota 2 3 2 16 2 5" xfId="38732"/>
    <cellStyle name="Nota 2 3 2 16 2 6" xfId="38733"/>
    <cellStyle name="Nota 2 3 2 16 2 7" xfId="38734"/>
    <cellStyle name="Nota 2 3 2 16 2 8" xfId="38735"/>
    <cellStyle name="Nota 2 3 2 16 2 9" xfId="38736"/>
    <cellStyle name="Nota 2 3 2 16 3" xfId="38737"/>
    <cellStyle name="Nota 2 3 2 16 4" xfId="38738"/>
    <cellStyle name="Nota 2 3 2 16 5" xfId="38739"/>
    <cellStyle name="Nota 2 3 2 16 6" xfId="38740"/>
    <cellStyle name="Nota 2 3 2 16 7" xfId="38741"/>
    <cellStyle name="Nota 2 3 2 16 8" xfId="38742"/>
    <cellStyle name="Nota 2 3 2 16 9" xfId="38743"/>
    <cellStyle name="Nota 2 3 2 17" xfId="38744"/>
    <cellStyle name="Nota 2 3 2 17 10" xfId="38745"/>
    <cellStyle name="Nota 2 3 2 17 11" xfId="38746"/>
    <cellStyle name="Nota 2 3 2 17 12" xfId="38747"/>
    <cellStyle name="Nota 2 3 2 17 2" xfId="38748"/>
    <cellStyle name="Nota 2 3 2 17 3" xfId="38749"/>
    <cellStyle name="Nota 2 3 2 17 4" xfId="38750"/>
    <cellStyle name="Nota 2 3 2 17 5" xfId="38751"/>
    <cellStyle name="Nota 2 3 2 17 6" xfId="38752"/>
    <cellStyle name="Nota 2 3 2 17 7" xfId="38753"/>
    <cellStyle name="Nota 2 3 2 17 8" xfId="38754"/>
    <cellStyle name="Nota 2 3 2 17 9" xfId="38755"/>
    <cellStyle name="Nota 2 3 2 18" xfId="38756"/>
    <cellStyle name="Nota 2 3 2 19" xfId="38757"/>
    <cellStyle name="Nota 2 3 2 2" xfId="38758"/>
    <cellStyle name="Nota 2 3 2 2 10" xfId="38759"/>
    <cellStyle name="Nota 2 3 2 2 10 10" xfId="38760"/>
    <cellStyle name="Nota 2 3 2 2 10 11" xfId="38761"/>
    <cellStyle name="Nota 2 3 2 2 10 12" xfId="38762"/>
    <cellStyle name="Nota 2 3 2 2 10 13" xfId="38763"/>
    <cellStyle name="Nota 2 3 2 2 10 14" xfId="38764"/>
    <cellStyle name="Nota 2 3 2 2 10 2" xfId="38765"/>
    <cellStyle name="Nota 2 3 2 2 10 2 10" xfId="38766"/>
    <cellStyle name="Nota 2 3 2 2 10 2 11" xfId="38767"/>
    <cellStyle name="Nota 2 3 2 2 10 2 12" xfId="38768"/>
    <cellStyle name="Nota 2 3 2 2 10 2 13" xfId="38769"/>
    <cellStyle name="Nota 2 3 2 2 10 2 2" xfId="38770"/>
    <cellStyle name="Nota 2 3 2 2 10 2 2 10" xfId="38771"/>
    <cellStyle name="Nota 2 3 2 2 10 2 2 11" xfId="38772"/>
    <cellStyle name="Nota 2 3 2 2 10 2 2 12" xfId="38773"/>
    <cellStyle name="Nota 2 3 2 2 10 2 2 2" xfId="38774"/>
    <cellStyle name="Nota 2 3 2 2 10 2 2 3" xfId="38775"/>
    <cellStyle name="Nota 2 3 2 2 10 2 2 4" xfId="38776"/>
    <cellStyle name="Nota 2 3 2 2 10 2 2 5" xfId="38777"/>
    <cellStyle name="Nota 2 3 2 2 10 2 2 6" xfId="38778"/>
    <cellStyle name="Nota 2 3 2 2 10 2 2 7" xfId="38779"/>
    <cellStyle name="Nota 2 3 2 2 10 2 2 8" xfId="38780"/>
    <cellStyle name="Nota 2 3 2 2 10 2 2 9" xfId="38781"/>
    <cellStyle name="Nota 2 3 2 2 10 2 3" xfId="38782"/>
    <cellStyle name="Nota 2 3 2 2 10 2 4" xfId="38783"/>
    <cellStyle name="Nota 2 3 2 2 10 2 5" xfId="38784"/>
    <cellStyle name="Nota 2 3 2 2 10 2 6" xfId="38785"/>
    <cellStyle name="Nota 2 3 2 2 10 2 7" xfId="38786"/>
    <cellStyle name="Nota 2 3 2 2 10 2 8" xfId="38787"/>
    <cellStyle name="Nota 2 3 2 2 10 2 9" xfId="38788"/>
    <cellStyle name="Nota 2 3 2 2 10 3" xfId="38789"/>
    <cellStyle name="Nota 2 3 2 2 10 3 10" xfId="38790"/>
    <cellStyle name="Nota 2 3 2 2 10 3 11" xfId="38791"/>
    <cellStyle name="Nota 2 3 2 2 10 3 12" xfId="38792"/>
    <cellStyle name="Nota 2 3 2 2 10 3 2" xfId="38793"/>
    <cellStyle name="Nota 2 3 2 2 10 3 3" xfId="38794"/>
    <cellStyle name="Nota 2 3 2 2 10 3 4" xfId="38795"/>
    <cellStyle name="Nota 2 3 2 2 10 3 5" xfId="38796"/>
    <cellStyle name="Nota 2 3 2 2 10 3 6" xfId="38797"/>
    <cellStyle name="Nota 2 3 2 2 10 3 7" xfId="38798"/>
    <cellStyle name="Nota 2 3 2 2 10 3 8" xfId="38799"/>
    <cellStyle name="Nota 2 3 2 2 10 3 9" xfId="38800"/>
    <cellStyle name="Nota 2 3 2 2 10 4" xfId="38801"/>
    <cellStyle name="Nota 2 3 2 2 10 5" xfId="38802"/>
    <cellStyle name="Nota 2 3 2 2 10 6" xfId="38803"/>
    <cellStyle name="Nota 2 3 2 2 10 7" xfId="38804"/>
    <cellStyle name="Nota 2 3 2 2 10 8" xfId="38805"/>
    <cellStyle name="Nota 2 3 2 2 10 9" xfId="38806"/>
    <cellStyle name="Nota 2 3 2 2 11" xfId="38807"/>
    <cellStyle name="Nota 2 3 2 2 11 10" xfId="38808"/>
    <cellStyle name="Nota 2 3 2 2 11 11" xfId="38809"/>
    <cellStyle name="Nota 2 3 2 2 11 12" xfId="38810"/>
    <cellStyle name="Nota 2 3 2 2 11 13" xfId="38811"/>
    <cellStyle name="Nota 2 3 2 2 11 14" xfId="38812"/>
    <cellStyle name="Nota 2 3 2 2 11 2" xfId="38813"/>
    <cellStyle name="Nota 2 3 2 2 11 2 10" xfId="38814"/>
    <cellStyle name="Nota 2 3 2 2 11 2 11" xfId="38815"/>
    <cellStyle name="Nota 2 3 2 2 11 2 12" xfId="38816"/>
    <cellStyle name="Nota 2 3 2 2 11 2 13" xfId="38817"/>
    <cellStyle name="Nota 2 3 2 2 11 2 2" xfId="38818"/>
    <cellStyle name="Nota 2 3 2 2 11 2 2 10" xfId="38819"/>
    <cellStyle name="Nota 2 3 2 2 11 2 2 11" xfId="38820"/>
    <cellStyle name="Nota 2 3 2 2 11 2 2 12" xfId="38821"/>
    <cellStyle name="Nota 2 3 2 2 11 2 2 2" xfId="38822"/>
    <cellStyle name="Nota 2 3 2 2 11 2 2 3" xfId="38823"/>
    <cellStyle name="Nota 2 3 2 2 11 2 2 4" xfId="38824"/>
    <cellStyle name="Nota 2 3 2 2 11 2 2 5" xfId="38825"/>
    <cellStyle name="Nota 2 3 2 2 11 2 2 6" xfId="38826"/>
    <cellStyle name="Nota 2 3 2 2 11 2 2 7" xfId="38827"/>
    <cellStyle name="Nota 2 3 2 2 11 2 2 8" xfId="38828"/>
    <cellStyle name="Nota 2 3 2 2 11 2 2 9" xfId="38829"/>
    <cellStyle name="Nota 2 3 2 2 11 2 3" xfId="38830"/>
    <cellStyle name="Nota 2 3 2 2 11 2 4" xfId="38831"/>
    <cellStyle name="Nota 2 3 2 2 11 2 5" xfId="38832"/>
    <cellStyle name="Nota 2 3 2 2 11 2 6" xfId="38833"/>
    <cellStyle name="Nota 2 3 2 2 11 2 7" xfId="38834"/>
    <cellStyle name="Nota 2 3 2 2 11 2 8" xfId="38835"/>
    <cellStyle name="Nota 2 3 2 2 11 2 9" xfId="38836"/>
    <cellStyle name="Nota 2 3 2 2 11 3" xfId="38837"/>
    <cellStyle name="Nota 2 3 2 2 11 3 10" xfId="38838"/>
    <cellStyle name="Nota 2 3 2 2 11 3 11" xfId="38839"/>
    <cellStyle name="Nota 2 3 2 2 11 3 12" xfId="38840"/>
    <cellStyle name="Nota 2 3 2 2 11 3 2" xfId="38841"/>
    <cellStyle name="Nota 2 3 2 2 11 3 3" xfId="38842"/>
    <cellStyle name="Nota 2 3 2 2 11 3 4" xfId="38843"/>
    <cellStyle name="Nota 2 3 2 2 11 3 5" xfId="38844"/>
    <cellStyle name="Nota 2 3 2 2 11 3 6" xfId="38845"/>
    <cellStyle name="Nota 2 3 2 2 11 3 7" xfId="38846"/>
    <cellStyle name="Nota 2 3 2 2 11 3 8" xfId="38847"/>
    <cellStyle name="Nota 2 3 2 2 11 3 9" xfId="38848"/>
    <cellStyle name="Nota 2 3 2 2 11 4" xfId="38849"/>
    <cellStyle name="Nota 2 3 2 2 11 5" xfId="38850"/>
    <cellStyle name="Nota 2 3 2 2 11 6" xfId="38851"/>
    <cellStyle name="Nota 2 3 2 2 11 7" xfId="38852"/>
    <cellStyle name="Nota 2 3 2 2 11 8" xfId="38853"/>
    <cellStyle name="Nota 2 3 2 2 11 9" xfId="38854"/>
    <cellStyle name="Nota 2 3 2 2 12" xfId="38855"/>
    <cellStyle name="Nota 2 3 2 2 12 10" xfId="38856"/>
    <cellStyle name="Nota 2 3 2 2 12 11" xfId="38857"/>
    <cellStyle name="Nota 2 3 2 2 12 12" xfId="38858"/>
    <cellStyle name="Nota 2 3 2 2 12 13" xfId="38859"/>
    <cellStyle name="Nota 2 3 2 2 12 2" xfId="38860"/>
    <cellStyle name="Nota 2 3 2 2 12 2 10" xfId="38861"/>
    <cellStyle name="Nota 2 3 2 2 12 2 11" xfId="38862"/>
    <cellStyle name="Nota 2 3 2 2 12 2 12" xfId="38863"/>
    <cellStyle name="Nota 2 3 2 2 12 2 2" xfId="38864"/>
    <cellStyle name="Nota 2 3 2 2 12 2 3" xfId="38865"/>
    <cellStyle name="Nota 2 3 2 2 12 2 4" xfId="38866"/>
    <cellStyle name="Nota 2 3 2 2 12 2 5" xfId="38867"/>
    <cellStyle name="Nota 2 3 2 2 12 2 6" xfId="38868"/>
    <cellStyle name="Nota 2 3 2 2 12 2 7" xfId="38869"/>
    <cellStyle name="Nota 2 3 2 2 12 2 8" xfId="38870"/>
    <cellStyle name="Nota 2 3 2 2 12 2 9" xfId="38871"/>
    <cellStyle name="Nota 2 3 2 2 12 3" xfId="38872"/>
    <cellStyle name="Nota 2 3 2 2 12 4" xfId="38873"/>
    <cellStyle name="Nota 2 3 2 2 12 5" xfId="38874"/>
    <cellStyle name="Nota 2 3 2 2 12 6" xfId="38875"/>
    <cellStyle name="Nota 2 3 2 2 12 7" xfId="38876"/>
    <cellStyle name="Nota 2 3 2 2 12 8" xfId="38877"/>
    <cellStyle name="Nota 2 3 2 2 12 9" xfId="38878"/>
    <cellStyle name="Nota 2 3 2 2 13" xfId="38879"/>
    <cellStyle name="Nota 2 3 2 2 13 10" xfId="38880"/>
    <cellStyle name="Nota 2 3 2 2 13 11" xfId="38881"/>
    <cellStyle name="Nota 2 3 2 2 13 12" xfId="38882"/>
    <cellStyle name="Nota 2 3 2 2 13 13" xfId="38883"/>
    <cellStyle name="Nota 2 3 2 2 13 2" xfId="38884"/>
    <cellStyle name="Nota 2 3 2 2 13 2 10" xfId="38885"/>
    <cellStyle name="Nota 2 3 2 2 13 2 11" xfId="38886"/>
    <cellStyle name="Nota 2 3 2 2 13 2 12" xfId="38887"/>
    <cellStyle name="Nota 2 3 2 2 13 2 2" xfId="38888"/>
    <cellStyle name="Nota 2 3 2 2 13 2 3" xfId="38889"/>
    <cellStyle name="Nota 2 3 2 2 13 2 4" xfId="38890"/>
    <cellStyle name="Nota 2 3 2 2 13 2 5" xfId="38891"/>
    <cellStyle name="Nota 2 3 2 2 13 2 6" xfId="38892"/>
    <cellStyle name="Nota 2 3 2 2 13 2 7" xfId="38893"/>
    <cellStyle name="Nota 2 3 2 2 13 2 8" xfId="38894"/>
    <cellStyle name="Nota 2 3 2 2 13 2 9" xfId="38895"/>
    <cellStyle name="Nota 2 3 2 2 13 3" xfId="38896"/>
    <cellStyle name="Nota 2 3 2 2 13 4" xfId="38897"/>
    <cellStyle name="Nota 2 3 2 2 13 5" xfId="38898"/>
    <cellStyle name="Nota 2 3 2 2 13 6" xfId="38899"/>
    <cellStyle name="Nota 2 3 2 2 13 7" xfId="38900"/>
    <cellStyle name="Nota 2 3 2 2 13 8" xfId="38901"/>
    <cellStyle name="Nota 2 3 2 2 13 9" xfId="38902"/>
    <cellStyle name="Nota 2 3 2 2 14" xfId="38903"/>
    <cellStyle name="Nota 2 3 2 2 14 10" xfId="38904"/>
    <cellStyle name="Nota 2 3 2 2 14 11" xfId="38905"/>
    <cellStyle name="Nota 2 3 2 2 14 12" xfId="38906"/>
    <cellStyle name="Nota 2 3 2 2 14 2" xfId="38907"/>
    <cellStyle name="Nota 2 3 2 2 14 3" xfId="38908"/>
    <cellStyle name="Nota 2 3 2 2 14 4" xfId="38909"/>
    <cellStyle name="Nota 2 3 2 2 14 5" xfId="38910"/>
    <cellStyle name="Nota 2 3 2 2 14 6" xfId="38911"/>
    <cellStyle name="Nota 2 3 2 2 14 7" xfId="38912"/>
    <cellStyle name="Nota 2 3 2 2 14 8" xfId="38913"/>
    <cellStyle name="Nota 2 3 2 2 14 9" xfId="38914"/>
    <cellStyle name="Nota 2 3 2 2 15" xfId="38915"/>
    <cellStyle name="Nota 2 3 2 2 16" xfId="38916"/>
    <cellStyle name="Nota 2 3 2 2 17" xfId="38917"/>
    <cellStyle name="Nota 2 3 2 2 18" xfId="38918"/>
    <cellStyle name="Nota 2 3 2 2 19" xfId="38919"/>
    <cellStyle name="Nota 2 3 2 2 2" xfId="38920"/>
    <cellStyle name="Nota 2 3 2 2 2 10" xfId="38921"/>
    <cellStyle name="Nota 2 3 2 2 2 11" xfId="38922"/>
    <cellStyle name="Nota 2 3 2 2 2 12" xfId="38923"/>
    <cellStyle name="Nota 2 3 2 2 2 13" xfId="38924"/>
    <cellStyle name="Nota 2 3 2 2 2 14" xfId="38925"/>
    <cellStyle name="Nota 2 3 2 2 2 15" xfId="38926"/>
    <cellStyle name="Nota 2 3 2 2 2 16" xfId="38927"/>
    <cellStyle name="Nota 2 3 2 2 2 17" xfId="38928"/>
    <cellStyle name="Nota 2 3 2 2 2 18" xfId="38929"/>
    <cellStyle name="Nota 2 3 2 2 2 2" xfId="38930"/>
    <cellStyle name="Nota 2 3 2 2 2 2 2" xfId="38931"/>
    <cellStyle name="Nota 2 3 2 2 2 3" xfId="38932"/>
    <cellStyle name="Nota 2 3 2 2 2 3 10" xfId="38933"/>
    <cellStyle name="Nota 2 3 2 2 2 3 11" xfId="38934"/>
    <cellStyle name="Nota 2 3 2 2 2 3 12" xfId="38935"/>
    <cellStyle name="Nota 2 3 2 2 2 3 13" xfId="38936"/>
    <cellStyle name="Nota 2 3 2 2 2 3 14" xfId="38937"/>
    <cellStyle name="Nota 2 3 2 2 2 3 2" xfId="38938"/>
    <cellStyle name="Nota 2 3 2 2 2 3 2 10" xfId="38939"/>
    <cellStyle name="Nota 2 3 2 2 2 3 2 11" xfId="38940"/>
    <cellStyle name="Nota 2 3 2 2 2 3 2 12" xfId="38941"/>
    <cellStyle name="Nota 2 3 2 2 2 3 2 13" xfId="38942"/>
    <cellStyle name="Nota 2 3 2 2 2 3 2 2" xfId="38943"/>
    <cellStyle name="Nota 2 3 2 2 2 3 2 2 10" xfId="38944"/>
    <cellStyle name="Nota 2 3 2 2 2 3 2 2 11" xfId="38945"/>
    <cellStyle name="Nota 2 3 2 2 2 3 2 2 12" xfId="38946"/>
    <cellStyle name="Nota 2 3 2 2 2 3 2 2 2" xfId="38947"/>
    <cellStyle name="Nota 2 3 2 2 2 3 2 2 3" xfId="38948"/>
    <cellStyle name="Nota 2 3 2 2 2 3 2 2 4" xfId="38949"/>
    <cellStyle name="Nota 2 3 2 2 2 3 2 2 5" xfId="38950"/>
    <cellStyle name="Nota 2 3 2 2 2 3 2 2 6" xfId="38951"/>
    <cellStyle name="Nota 2 3 2 2 2 3 2 2 7" xfId="38952"/>
    <cellStyle name="Nota 2 3 2 2 2 3 2 2 8" xfId="38953"/>
    <cellStyle name="Nota 2 3 2 2 2 3 2 2 9" xfId="38954"/>
    <cellStyle name="Nota 2 3 2 2 2 3 2 3" xfId="38955"/>
    <cellStyle name="Nota 2 3 2 2 2 3 2 4" xfId="38956"/>
    <cellStyle name="Nota 2 3 2 2 2 3 2 5" xfId="38957"/>
    <cellStyle name="Nota 2 3 2 2 2 3 2 6" xfId="38958"/>
    <cellStyle name="Nota 2 3 2 2 2 3 2 7" xfId="38959"/>
    <cellStyle name="Nota 2 3 2 2 2 3 2 8" xfId="38960"/>
    <cellStyle name="Nota 2 3 2 2 2 3 2 9" xfId="38961"/>
    <cellStyle name="Nota 2 3 2 2 2 3 3" xfId="38962"/>
    <cellStyle name="Nota 2 3 2 2 2 3 3 10" xfId="38963"/>
    <cellStyle name="Nota 2 3 2 2 2 3 3 11" xfId="38964"/>
    <cellStyle name="Nota 2 3 2 2 2 3 3 12" xfId="38965"/>
    <cellStyle name="Nota 2 3 2 2 2 3 3 2" xfId="38966"/>
    <cellStyle name="Nota 2 3 2 2 2 3 3 3" xfId="38967"/>
    <cellStyle name="Nota 2 3 2 2 2 3 3 4" xfId="38968"/>
    <cellStyle name="Nota 2 3 2 2 2 3 3 5" xfId="38969"/>
    <cellStyle name="Nota 2 3 2 2 2 3 3 6" xfId="38970"/>
    <cellStyle name="Nota 2 3 2 2 2 3 3 7" xfId="38971"/>
    <cellStyle name="Nota 2 3 2 2 2 3 3 8" xfId="38972"/>
    <cellStyle name="Nota 2 3 2 2 2 3 3 9" xfId="38973"/>
    <cellStyle name="Nota 2 3 2 2 2 3 4" xfId="38974"/>
    <cellStyle name="Nota 2 3 2 2 2 3 5" xfId="38975"/>
    <cellStyle name="Nota 2 3 2 2 2 3 6" xfId="38976"/>
    <cellStyle name="Nota 2 3 2 2 2 3 7" xfId="38977"/>
    <cellStyle name="Nota 2 3 2 2 2 3 8" xfId="38978"/>
    <cellStyle name="Nota 2 3 2 2 2 3 9" xfId="38979"/>
    <cellStyle name="Nota 2 3 2 2 2 4" xfId="38980"/>
    <cellStyle name="Nota 2 3 2 2 2 4 10" xfId="38981"/>
    <cellStyle name="Nota 2 3 2 2 2 4 11" xfId="38982"/>
    <cellStyle name="Nota 2 3 2 2 2 4 12" xfId="38983"/>
    <cellStyle name="Nota 2 3 2 2 2 4 13" xfId="38984"/>
    <cellStyle name="Nota 2 3 2 2 2 4 14" xfId="38985"/>
    <cellStyle name="Nota 2 3 2 2 2 4 2" xfId="38986"/>
    <cellStyle name="Nota 2 3 2 2 2 4 2 10" xfId="38987"/>
    <cellStyle name="Nota 2 3 2 2 2 4 2 11" xfId="38988"/>
    <cellStyle name="Nota 2 3 2 2 2 4 2 12" xfId="38989"/>
    <cellStyle name="Nota 2 3 2 2 2 4 2 13" xfId="38990"/>
    <cellStyle name="Nota 2 3 2 2 2 4 2 2" xfId="38991"/>
    <cellStyle name="Nota 2 3 2 2 2 4 2 2 10" xfId="38992"/>
    <cellStyle name="Nota 2 3 2 2 2 4 2 2 11" xfId="38993"/>
    <cellStyle name="Nota 2 3 2 2 2 4 2 2 12" xfId="38994"/>
    <cellStyle name="Nota 2 3 2 2 2 4 2 2 2" xfId="38995"/>
    <cellStyle name="Nota 2 3 2 2 2 4 2 2 3" xfId="38996"/>
    <cellStyle name="Nota 2 3 2 2 2 4 2 2 4" xfId="38997"/>
    <cellStyle name="Nota 2 3 2 2 2 4 2 2 5" xfId="38998"/>
    <cellStyle name="Nota 2 3 2 2 2 4 2 2 6" xfId="38999"/>
    <cellStyle name="Nota 2 3 2 2 2 4 2 2 7" xfId="39000"/>
    <cellStyle name="Nota 2 3 2 2 2 4 2 2 8" xfId="39001"/>
    <cellStyle name="Nota 2 3 2 2 2 4 2 2 9" xfId="39002"/>
    <cellStyle name="Nota 2 3 2 2 2 4 2 3" xfId="39003"/>
    <cellStyle name="Nota 2 3 2 2 2 4 2 4" xfId="39004"/>
    <cellStyle name="Nota 2 3 2 2 2 4 2 5" xfId="39005"/>
    <cellStyle name="Nota 2 3 2 2 2 4 2 6" xfId="39006"/>
    <cellStyle name="Nota 2 3 2 2 2 4 2 7" xfId="39007"/>
    <cellStyle name="Nota 2 3 2 2 2 4 2 8" xfId="39008"/>
    <cellStyle name="Nota 2 3 2 2 2 4 2 9" xfId="39009"/>
    <cellStyle name="Nota 2 3 2 2 2 4 3" xfId="39010"/>
    <cellStyle name="Nota 2 3 2 2 2 4 3 10" xfId="39011"/>
    <cellStyle name="Nota 2 3 2 2 2 4 3 11" xfId="39012"/>
    <cellStyle name="Nota 2 3 2 2 2 4 3 12" xfId="39013"/>
    <cellStyle name="Nota 2 3 2 2 2 4 3 2" xfId="39014"/>
    <cellStyle name="Nota 2 3 2 2 2 4 3 3" xfId="39015"/>
    <cellStyle name="Nota 2 3 2 2 2 4 3 4" xfId="39016"/>
    <cellStyle name="Nota 2 3 2 2 2 4 3 5" xfId="39017"/>
    <cellStyle name="Nota 2 3 2 2 2 4 3 6" xfId="39018"/>
    <cellStyle name="Nota 2 3 2 2 2 4 3 7" xfId="39019"/>
    <cellStyle name="Nota 2 3 2 2 2 4 3 8" xfId="39020"/>
    <cellStyle name="Nota 2 3 2 2 2 4 3 9" xfId="39021"/>
    <cellStyle name="Nota 2 3 2 2 2 4 4" xfId="39022"/>
    <cellStyle name="Nota 2 3 2 2 2 4 5" xfId="39023"/>
    <cellStyle name="Nota 2 3 2 2 2 4 6" xfId="39024"/>
    <cellStyle name="Nota 2 3 2 2 2 4 7" xfId="39025"/>
    <cellStyle name="Nota 2 3 2 2 2 4 8" xfId="39026"/>
    <cellStyle name="Nota 2 3 2 2 2 4 9" xfId="39027"/>
    <cellStyle name="Nota 2 3 2 2 2 5" xfId="39028"/>
    <cellStyle name="Nota 2 3 2 2 2 5 10" xfId="39029"/>
    <cellStyle name="Nota 2 3 2 2 2 5 11" xfId="39030"/>
    <cellStyle name="Nota 2 3 2 2 2 5 12" xfId="39031"/>
    <cellStyle name="Nota 2 3 2 2 2 5 13" xfId="39032"/>
    <cellStyle name="Nota 2 3 2 2 2 5 2" xfId="39033"/>
    <cellStyle name="Nota 2 3 2 2 2 5 2 10" xfId="39034"/>
    <cellStyle name="Nota 2 3 2 2 2 5 2 11" xfId="39035"/>
    <cellStyle name="Nota 2 3 2 2 2 5 2 12" xfId="39036"/>
    <cellStyle name="Nota 2 3 2 2 2 5 2 2" xfId="39037"/>
    <cellStyle name="Nota 2 3 2 2 2 5 2 3" xfId="39038"/>
    <cellStyle name="Nota 2 3 2 2 2 5 2 4" xfId="39039"/>
    <cellStyle name="Nota 2 3 2 2 2 5 2 5" xfId="39040"/>
    <cellStyle name="Nota 2 3 2 2 2 5 2 6" xfId="39041"/>
    <cellStyle name="Nota 2 3 2 2 2 5 2 7" xfId="39042"/>
    <cellStyle name="Nota 2 3 2 2 2 5 2 8" xfId="39043"/>
    <cellStyle name="Nota 2 3 2 2 2 5 2 9" xfId="39044"/>
    <cellStyle name="Nota 2 3 2 2 2 5 3" xfId="39045"/>
    <cellStyle name="Nota 2 3 2 2 2 5 4" xfId="39046"/>
    <cellStyle name="Nota 2 3 2 2 2 5 5" xfId="39047"/>
    <cellStyle name="Nota 2 3 2 2 2 5 6" xfId="39048"/>
    <cellStyle name="Nota 2 3 2 2 2 5 7" xfId="39049"/>
    <cellStyle name="Nota 2 3 2 2 2 5 8" xfId="39050"/>
    <cellStyle name="Nota 2 3 2 2 2 5 9" xfId="39051"/>
    <cellStyle name="Nota 2 3 2 2 2 6" xfId="39052"/>
    <cellStyle name="Nota 2 3 2 2 2 7" xfId="39053"/>
    <cellStyle name="Nota 2 3 2 2 2 7 10" xfId="39054"/>
    <cellStyle name="Nota 2 3 2 2 2 7 11" xfId="39055"/>
    <cellStyle name="Nota 2 3 2 2 2 7 12" xfId="39056"/>
    <cellStyle name="Nota 2 3 2 2 2 7 2" xfId="39057"/>
    <cellStyle name="Nota 2 3 2 2 2 7 3" xfId="39058"/>
    <cellStyle name="Nota 2 3 2 2 2 7 4" xfId="39059"/>
    <cellStyle name="Nota 2 3 2 2 2 7 5" xfId="39060"/>
    <cellStyle name="Nota 2 3 2 2 2 7 6" xfId="39061"/>
    <cellStyle name="Nota 2 3 2 2 2 7 7" xfId="39062"/>
    <cellStyle name="Nota 2 3 2 2 2 7 8" xfId="39063"/>
    <cellStyle name="Nota 2 3 2 2 2 7 9" xfId="39064"/>
    <cellStyle name="Nota 2 3 2 2 2 8" xfId="39065"/>
    <cellStyle name="Nota 2 3 2 2 2 9" xfId="39066"/>
    <cellStyle name="Nota 2 3 2 2 20" xfId="39067"/>
    <cellStyle name="Nota 2 3 2 2 21" xfId="39068"/>
    <cellStyle name="Nota 2 3 2 2 22" xfId="39069"/>
    <cellStyle name="Nota 2 3 2 2 23" xfId="39070"/>
    <cellStyle name="Nota 2 3 2 2 24" xfId="39071"/>
    <cellStyle name="Nota 2 3 2 2 25" xfId="39072"/>
    <cellStyle name="Nota 2 3 2 2 26" xfId="39073"/>
    <cellStyle name="Nota 2 3 2 2 3" xfId="39074"/>
    <cellStyle name="Nota 2 3 2 2 3 2" xfId="39075"/>
    <cellStyle name="Nota 2 3 2 2 4" xfId="39076"/>
    <cellStyle name="Nota 2 3 2 2 4 10" xfId="39077"/>
    <cellStyle name="Nota 2 3 2 2 4 11" xfId="39078"/>
    <cellStyle name="Nota 2 3 2 2 4 12" xfId="39079"/>
    <cellStyle name="Nota 2 3 2 2 4 13" xfId="39080"/>
    <cellStyle name="Nota 2 3 2 2 4 14" xfId="39081"/>
    <cellStyle name="Nota 2 3 2 2 4 2" xfId="39082"/>
    <cellStyle name="Nota 2 3 2 2 4 2 10" xfId="39083"/>
    <cellStyle name="Nota 2 3 2 2 4 2 11" xfId="39084"/>
    <cellStyle name="Nota 2 3 2 2 4 2 12" xfId="39085"/>
    <cellStyle name="Nota 2 3 2 2 4 2 13" xfId="39086"/>
    <cellStyle name="Nota 2 3 2 2 4 2 2" xfId="39087"/>
    <cellStyle name="Nota 2 3 2 2 4 2 2 10" xfId="39088"/>
    <cellStyle name="Nota 2 3 2 2 4 2 2 11" xfId="39089"/>
    <cellStyle name="Nota 2 3 2 2 4 2 2 12" xfId="39090"/>
    <cellStyle name="Nota 2 3 2 2 4 2 2 2" xfId="39091"/>
    <cellStyle name="Nota 2 3 2 2 4 2 2 3" xfId="39092"/>
    <cellStyle name="Nota 2 3 2 2 4 2 2 4" xfId="39093"/>
    <cellStyle name="Nota 2 3 2 2 4 2 2 5" xfId="39094"/>
    <cellStyle name="Nota 2 3 2 2 4 2 2 6" xfId="39095"/>
    <cellStyle name="Nota 2 3 2 2 4 2 2 7" xfId="39096"/>
    <cellStyle name="Nota 2 3 2 2 4 2 2 8" xfId="39097"/>
    <cellStyle name="Nota 2 3 2 2 4 2 2 9" xfId="39098"/>
    <cellStyle name="Nota 2 3 2 2 4 2 3" xfId="39099"/>
    <cellStyle name="Nota 2 3 2 2 4 2 4" xfId="39100"/>
    <cellStyle name="Nota 2 3 2 2 4 2 5" xfId="39101"/>
    <cellStyle name="Nota 2 3 2 2 4 2 6" xfId="39102"/>
    <cellStyle name="Nota 2 3 2 2 4 2 7" xfId="39103"/>
    <cellStyle name="Nota 2 3 2 2 4 2 8" xfId="39104"/>
    <cellStyle name="Nota 2 3 2 2 4 2 9" xfId="39105"/>
    <cellStyle name="Nota 2 3 2 2 4 3" xfId="39106"/>
    <cellStyle name="Nota 2 3 2 2 4 3 10" xfId="39107"/>
    <cellStyle name="Nota 2 3 2 2 4 3 11" xfId="39108"/>
    <cellStyle name="Nota 2 3 2 2 4 3 12" xfId="39109"/>
    <cellStyle name="Nota 2 3 2 2 4 3 2" xfId="39110"/>
    <cellStyle name="Nota 2 3 2 2 4 3 3" xfId="39111"/>
    <cellStyle name="Nota 2 3 2 2 4 3 4" xfId="39112"/>
    <cellStyle name="Nota 2 3 2 2 4 3 5" xfId="39113"/>
    <cellStyle name="Nota 2 3 2 2 4 3 6" xfId="39114"/>
    <cellStyle name="Nota 2 3 2 2 4 3 7" xfId="39115"/>
    <cellStyle name="Nota 2 3 2 2 4 3 8" xfId="39116"/>
    <cellStyle name="Nota 2 3 2 2 4 3 9" xfId="39117"/>
    <cellStyle name="Nota 2 3 2 2 4 4" xfId="39118"/>
    <cellStyle name="Nota 2 3 2 2 4 5" xfId="39119"/>
    <cellStyle name="Nota 2 3 2 2 4 6" xfId="39120"/>
    <cellStyle name="Nota 2 3 2 2 4 7" xfId="39121"/>
    <cellStyle name="Nota 2 3 2 2 4 8" xfId="39122"/>
    <cellStyle name="Nota 2 3 2 2 4 9" xfId="39123"/>
    <cellStyle name="Nota 2 3 2 2 5" xfId="39124"/>
    <cellStyle name="Nota 2 3 2 2 5 10" xfId="39125"/>
    <cellStyle name="Nota 2 3 2 2 5 11" xfId="39126"/>
    <cellStyle name="Nota 2 3 2 2 5 12" xfId="39127"/>
    <cellStyle name="Nota 2 3 2 2 5 13" xfId="39128"/>
    <cellStyle name="Nota 2 3 2 2 5 14" xfId="39129"/>
    <cellStyle name="Nota 2 3 2 2 5 2" xfId="39130"/>
    <cellStyle name="Nota 2 3 2 2 5 2 10" xfId="39131"/>
    <cellStyle name="Nota 2 3 2 2 5 2 11" xfId="39132"/>
    <cellStyle name="Nota 2 3 2 2 5 2 12" xfId="39133"/>
    <cellStyle name="Nota 2 3 2 2 5 2 13" xfId="39134"/>
    <cellStyle name="Nota 2 3 2 2 5 2 2" xfId="39135"/>
    <cellStyle name="Nota 2 3 2 2 5 2 2 10" xfId="39136"/>
    <cellStyle name="Nota 2 3 2 2 5 2 2 11" xfId="39137"/>
    <cellStyle name="Nota 2 3 2 2 5 2 2 12" xfId="39138"/>
    <cellStyle name="Nota 2 3 2 2 5 2 2 2" xfId="39139"/>
    <cellStyle name="Nota 2 3 2 2 5 2 2 3" xfId="39140"/>
    <cellStyle name="Nota 2 3 2 2 5 2 2 4" xfId="39141"/>
    <cellStyle name="Nota 2 3 2 2 5 2 2 5" xfId="39142"/>
    <cellStyle name="Nota 2 3 2 2 5 2 2 6" xfId="39143"/>
    <cellStyle name="Nota 2 3 2 2 5 2 2 7" xfId="39144"/>
    <cellStyle name="Nota 2 3 2 2 5 2 2 8" xfId="39145"/>
    <cellStyle name="Nota 2 3 2 2 5 2 2 9" xfId="39146"/>
    <cellStyle name="Nota 2 3 2 2 5 2 3" xfId="39147"/>
    <cellStyle name="Nota 2 3 2 2 5 2 4" xfId="39148"/>
    <cellStyle name="Nota 2 3 2 2 5 2 5" xfId="39149"/>
    <cellStyle name="Nota 2 3 2 2 5 2 6" xfId="39150"/>
    <cellStyle name="Nota 2 3 2 2 5 2 7" xfId="39151"/>
    <cellStyle name="Nota 2 3 2 2 5 2 8" xfId="39152"/>
    <cellStyle name="Nota 2 3 2 2 5 2 9" xfId="39153"/>
    <cellStyle name="Nota 2 3 2 2 5 3" xfId="39154"/>
    <cellStyle name="Nota 2 3 2 2 5 3 10" xfId="39155"/>
    <cellStyle name="Nota 2 3 2 2 5 3 11" xfId="39156"/>
    <cellStyle name="Nota 2 3 2 2 5 3 12" xfId="39157"/>
    <cellStyle name="Nota 2 3 2 2 5 3 2" xfId="39158"/>
    <cellStyle name="Nota 2 3 2 2 5 3 3" xfId="39159"/>
    <cellStyle name="Nota 2 3 2 2 5 3 4" xfId="39160"/>
    <cellStyle name="Nota 2 3 2 2 5 3 5" xfId="39161"/>
    <cellStyle name="Nota 2 3 2 2 5 3 6" xfId="39162"/>
    <cellStyle name="Nota 2 3 2 2 5 3 7" xfId="39163"/>
    <cellStyle name="Nota 2 3 2 2 5 3 8" xfId="39164"/>
    <cellStyle name="Nota 2 3 2 2 5 3 9" xfId="39165"/>
    <cellStyle name="Nota 2 3 2 2 5 4" xfId="39166"/>
    <cellStyle name="Nota 2 3 2 2 5 5" xfId="39167"/>
    <cellStyle name="Nota 2 3 2 2 5 6" xfId="39168"/>
    <cellStyle name="Nota 2 3 2 2 5 7" xfId="39169"/>
    <cellStyle name="Nota 2 3 2 2 5 8" xfId="39170"/>
    <cellStyle name="Nota 2 3 2 2 5 9" xfId="39171"/>
    <cellStyle name="Nota 2 3 2 2 6" xfId="39172"/>
    <cellStyle name="Nota 2 3 2 2 6 10" xfId="39173"/>
    <cellStyle name="Nota 2 3 2 2 6 11" xfId="39174"/>
    <cellStyle name="Nota 2 3 2 2 6 12" xfId="39175"/>
    <cellStyle name="Nota 2 3 2 2 6 13" xfId="39176"/>
    <cellStyle name="Nota 2 3 2 2 6 14" xfId="39177"/>
    <cellStyle name="Nota 2 3 2 2 6 2" xfId="39178"/>
    <cellStyle name="Nota 2 3 2 2 6 2 10" xfId="39179"/>
    <cellStyle name="Nota 2 3 2 2 6 2 11" xfId="39180"/>
    <cellStyle name="Nota 2 3 2 2 6 2 12" xfId="39181"/>
    <cellStyle name="Nota 2 3 2 2 6 2 13" xfId="39182"/>
    <cellStyle name="Nota 2 3 2 2 6 2 2" xfId="39183"/>
    <cellStyle name="Nota 2 3 2 2 6 2 2 10" xfId="39184"/>
    <cellStyle name="Nota 2 3 2 2 6 2 2 11" xfId="39185"/>
    <cellStyle name="Nota 2 3 2 2 6 2 2 12" xfId="39186"/>
    <cellStyle name="Nota 2 3 2 2 6 2 2 2" xfId="39187"/>
    <cellStyle name="Nota 2 3 2 2 6 2 2 3" xfId="39188"/>
    <cellStyle name="Nota 2 3 2 2 6 2 2 4" xfId="39189"/>
    <cellStyle name="Nota 2 3 2 2 6 2 2 5" xfId="39190"/>
    <cellStyle name="Nota 2 3 2 2 6 2 2 6" xfId="39191"/>
    <cellStyle name="Nota 2 3 2 2 6 2 2 7" xfId="39192"/>
    <cellStyle name="Nota 2 3 2 2 6 2 2 8" xfId="39193"/>
    <cellStyle name="Nota 2 3 2 2 6 2 2 9" xfId="39194"/>
    <cellStyle name="Nota 2 3 2 2 6 2 3" xfId="39195"/>
    <cellStyle name="Nota 2 3 2 2 6 2 4" xfId="39196"/>
    <cellStyle name="Nota 2 3 2 2 6 2 5" xfId="39197"/>
    <cellStyle name="Nota 2 3 2 2 6 2 6" xfId="39198"/>
    <cellStyle name="Nota 2 3 2 2 6 2 7" xfId="39199"/>
    <cellStyle name="Nota 2 3 2 2 6 2 8" xfId="39200"/>
    <cellStyle name="Nota 2 3 2 2 6 2 9" xfId="39201"/>
    <cellStyle name="Nota 2 3 2 2 6 3" xfId="39202"/>
    <cellStyle name="Nota 2 3 2 2 6 3 10" xfId="39203"/>
    <cellStyle name="Nota 2 3 2 2 6 3 11" xfId="39204"/>
    <cellStyle name="Nota 2 3 2 2 6 3 12" xfId="39205"/>
    <cellStyle name="Nota 2 3 2 2 6 3 2" xfId="39206"/>
    <cellStyle name="Nota 2 3 2 2 6 3 3" xfId="39207"/>
    <cellStyle name="Nota 2 3 2 2 6 3 4" xfId="39208"/>
    <cellStyle name="Nota 2 3 2 2 6 3 5" xfId="39209"/>
    <cellStyle name="Nota 2 3 2 2 6 3 6" xfId="39210"/>
    <cellStyle name="Nota 2 3 2 2 6 3 7" xfId="39211"/>
    <cellStyle name="Nota 2 3 2 2 6 3 8" xfId="39212"/>
    <cellStyle name="Nota 2 3 2 2 6 3 9" xfId="39213"/>
    <cellStyle name="Nota 2 3 2 2 6 4" xfId="39214"/>
    <cellStyle name="Nota 2 3 2 2 6 5" xfId="39215"/>
    <cellStyle name="Nota 2 3 2 2 6 6" xfId="39216"/>
    <cellStyle name="Nota 2 3 2 2 6 7" xfId="39217"/>
    <cellStyle name="Nota 2 3 2 2 6 8" xfId="39218"/>
    <cellStyle name="Nota 2 3 2 2 6 9" xfId="39219"/>
    <cellStyle name="Nota 2 3 2 2 7" xfId="39220"/>
    <cellStyle name="Nota 2 3 2 2 7 10" xfId="39221"/>
    <cellStyle name="Nota 2 3 2 2 7 11" xfId="39222"/>
    <cellStyle name="Nota 2 3 2 2 7 12" xfId="39223"/>
    <cellStyle name="Nota 2 3 2 2 7 13" xfId="39224"/>
    <cellStyle name="Nota 2 3 2 2 7 14" xfId="39225"/>
    <cellStyle name="Nota 2 3 2 2 7 2" xfId="39226"/>
    <cellStyle name="Nota 2 3 2 2 7 2 10" xfId="39227"/>
    <cellStyle name="Nota 2 3 2 2 7 2 11" xfId="39228"/>
    <cellStyle name="Nota 2 3 2 2 7 2 12" xfId="39229"/>
    <cellStyle name="Nota 2 3 2 2 7 2 13" xfId="39230"/>
    <cellStyle name="Nota 2 3 2 2 7 2 2" xfId="39231"/>
    <cellStyle name="Nota 2 3 2 2 7 2 2 10" xfId="39232"/>
    <cellStyle name="Nota 2 3 2 2 7 2 2 11" xfId="39233"/>
    <cellStyle name="Nota 2 3 2 2 7 2 2 12" xfId="39234"/>
    <cellStyle name="Nota 2 3 2 2 7 2 2 2" xfId="39235"/>
    <cellStyle name="Nota 2 3 2 2 7 2 2 3" xfId="39236"/>
    <cellStyle name="Nota 2 3 2 2 7 2 2 4" xfId="39237"/>
    <cellStyle name="Nota 2 3 2 2 7 2 2 5" xfId="39238"/>
    <cellStyle name="Nota 2 3 2 2 7 2 2 6" xfId="39239"/>
    <cellStyle name="Nota 2 3 2 2 7 2 2 7" xfId="39240"/>
    <cellStyle name="Nota 2 3 2 2 7 2 2 8" xfId="39241"/>
    <cellStyle name="Nota 2 3 2 2 7 2 2 9" xfId="39242"/>
    <cellStyle name="Nota 2 3 2 2 7 2 3" xfId="39243"/>
    <cellStyle name="Nota 2 3 2 2 7 2 4" xfId="39244"/>
    <cellStyle name="Nota 2 3 2 2 7 2 5" xfId="39245"/>
    <cellStyle name="Nota 2 3 2 2 7 2 6" xfId="39246"/>
    <cellStyle name="Nota 2 3 2 2 7 2 7" xfId="39247"/>
    <cellStyle name="Nota 2 3 2 2 7 2 8" xfId="39248"/>
    <cellStyle name="Nota 2 3 2 2 7 2 9" xfId="39249"/>
    <cellStyle name="Nota 2 3 2 2 7 3" xfId="39250"/>
    <cellStyle name="Nota 2 3 2 2 7 3 10" xfId="39251"/>
    <cellStyle name="Nota 2 3 2 2 7 3 11" xfId="39252"/>
    <cellStyle name="Nota 2 3 2 2 7 3 12" xfId="39253"/>
    <cellStyle name="Nota 2 3 2 2 7 3 2" xfId="39254"/>
    <cellStyle name="Nota 2 3 2 2 7 3 3" xfId="39255"/>
    <cellStyle name="Nota 2 3 2 2 7 3 4" xfId="39256"/>
    <cellStyle name="Nota 2 3 2 2 7 3 5" xfId="39257"/>
    <cellStyle name="Nota 2 3 2 2 7 3 6" xfId="39258"/>
    <cellStyle name="Nota 2 3 2 2 7 3 7" xfId="39259"/>
    <cellStyle name="Nota 2 3 2 2 7 3 8" xfId="39260"/>
    <cellStyle name="Nota 2 3 2 2 7 3 9" xfId="39261"/>
    <cellStyle name="Nota 2 3 2 2 7 4" xfId="39262"/>
    <cellStyle name="Nota 2 3 2 2 7 5" xfId="39263"/>
    <cellStyle name="Nota 2 3 2 2 7 6" xfId="39264"/>
    <cellStyle name="Nota 2 3 2 2 7 7" xfId="39265"/>
    <cellStyle name="Nota 2 3 2 2 7 8" xfId="39266"/>
    <cellStyle name="Nota 2 3 2 2 7 9" xfId="39267"/>
    <cellStyle name="Nota 2 3 2 2 8" xfId="39268"/>
    <cellStyle name="Nota 2 3 2 2 8 10" xfId="39269"/>
    <cellStyle name="Nota 2 3 2 2 8 11" xfId="39270"/>
    <cellStyle name="Nota 2 3 2 2 8 12" xfId="39271"/>
    <cellStyle name="Nota 2 3 2 2 8 13" xfId="39272"/>
    <cellStyle name="Nota 2 3 2 2 8 14" xfId="39273"/>
    <cellStyle name="Nota 2 3 2 2 8 2" xfId="39274"/>
    <cellStyle name="Nota 2 3 2 2 8 2 10" xfId="39275"/>
    <cellStyle name="Nota 2 3 2 2 8 2 11" xfId="39276"/>
    <cellStyle name="Nota 2 3 2 2 8 2 12" xfId="39277"/>
    <cellStyle name="Nota 2 3 2 2 8 2 13" xfId="39278"/>
    <cellStyle name="Nota 2 3 2 2 8 2 2" xfId="39279"/>
    <cellStyle name="Nota 2 3 2 2 8 2 2 10" xfId="39280"/>
    <cellStyle name="Nota 2 3 2 2 8 2 2 11" xfId="39281"/>
    <cellStyle name="Nota 2 3 2 2 8 2 2 12" xfId="39282"/>
    <cellStyle name="Nota 2 3 2 2 8 2 2 2" xfId="39283"/>
    <cellStyle name="Nota 2 3 2 2 8 2 2 3" xfId="39284"/>
    <cellStyle name="Nota 2 3 2 2 8 2 2 4" xfId="39285"/>
    <cellStyle name="Nota 2 3 2 2 8 2 2 5" xfId="39286"/>
    <cellStyle name="Nota 2 3 2 2 8 2 2 6" xfId="39287"/>
    <cellStyle name="Nota 2 3 2 2 8 2 2 7" xfId="39288"/>
    <cellStyle name="Nota 2 3 2 2 8 2 2 8" xfId="39289"/>
    <cellStyle name="Nota 2 3 2 2 8 2 2 9" xfId="39290"/>
    <cellStyle name="Nota 2 3 2 2 8 2 3" xfId="39291"/>
    <cellStyle name="Nota 2 3 2 2 8 2 4" xfId="39292"/>
    <cellStyle name="Nota 2 3 2 2 8 2 5" xfId="39293"/>
    <cellStyle name="Nota 2 3 2 2 8 2 6" xfId="39294"/>
    <cellStyle name="Nota 2 3 2 2 8 2 7" xfId="39295"/>
    <cellStyle name="Nota 2 3 2 2 8 2 8" xfId="39296"/>
    <cellStyle name="Nota 2 3 2 2 8 2 9" xfId="39297"/>
    <cellStyle name="Nota 2 3 2 2 8 3" xfId="39298"/>
    <cellStyle name="Nota 2 3 2 2 8 3 10" xfId="39299"/>
    <cellStyle name="Nota 2 3 2 2 8 3 11" xfId="39300"/>
    <cellStyle name="Nota 2 3 2 2 8 3 12" xfId="39301"/>
    <cellStyle name="Nota 2 3 2 2 8 3 2" xfId="39302"/>
    <cellStyle name="Nota 2 3 2 2 8 3 3" xfId="39303"/>
    <cellStyle name="Nota 2 3 2 2 8 3 4" xfId="39304"/>
    <cellStyle name="Nota 2 3 2 2 8 3 5" xfId="39305"/>
    <cellStyle name="Nota 2 3 2 2 8 3 6" xfId="39306"/>
    <cellStyle name="Nota 2 3 2 2 8 3 7" xfId="39307"/>
    <cellStyle name="Nota 2 3 2 2 8 3 8" xfId="39308"/>
    <cellStyle name="Nota 2 3 2 2 8 3 9" xfId="39309"/>
    <cellStyle name="Nota 2 3 2 2 8 4" xfId="39310"/>
    <cellStyle name="Nota 2 3 2 2 8 5" xfId="39311"/>
    <cellStyle name="Nota 2 3 2 2 8 6" xfId="39312"/>
    <cellStyle name="Nota 2 3 2 2 8 7" xfId="39313"/>
    <cellStyle name="Nota 2 3 2 2 8 8" xfId="39314"/>
    <cellStyle name="Nota 2 3 2 2 8 9" xfId="39315"/>
    <cellStyle name="Nota 2 3 2 2 9" xfId="39316"/>
    <cellStyle name="Nota 2 3 2 2 9 10" xfId="39317"/>
    <cellStyle name="Nota 2 3 2 2 9 11" xfId="39318"/>
    <cellStyle name="Nota 2 3 2 2 9 12" xfId="39319"/>
    <cellStyle name="Nota 2 3 2 2 9 13" xfId="39320"/>
    <cellStyle name="Nota 2 3 2 2 9 14" xfId="39321"/>
    <cellStyle name="Nota 2 3 2 2 9 2" xfId="39322"/>
    <cellStyle name="Nota 2 3 2 2 9 2 10" xfId="39323"/>
    <cellStyle name="Nota 2 3 2 2 9 2 11" xfId="39324"/>
    <cellStyle name="Nota 2 3 2 2 9 2 12" xfId="39325"/>
    <cellStyle name="Nota 2 3 2 2 9 2 13" xfId="39326"/>
    <cellStyle name="Nota 2 3 2 2 9 2 2" xfId="39327"/>
    <cellStyle name="Nota 2 3 2 2 9 2 2 10" xfId="39328"/>
    <cellStyle name="Nota 2 3 2 2 9 2 2 11" xfId="39329"/>
    <cellStyle name="Nota 2 3 2 2 9 2 2 12" xfId="39330"/>
    <cellStyle name="Nota 2 3 2 2 9 2 2 2" xfId="39331"/>
    <cellStyle name="Nota 2 3 2 2 9 2 2 3" xfId="39332"/>
    <cellStyle name="Nota 2 3 2 2 9 2 2 4" xfId="39333"/>
    <cellStyle name="Nota 2 3 2 2 9 2 2 5" xfId="39334"/>
    <cellStyle name="Nota 2 3 2 2 9 2 2 6" xfId="39335"/>
    <cellStyle name="Nota 2 3 2 2 9 2 2 7" xfId="39336"/>
    <cellStyle name="Nota 2 3 2 2 9 2 2 8" xfId="39337"/>
    <cellStyle name="Nota 2 3 2 2 9 2 2 9" xfId="39338"/>
    <cellStyle name="Nota 2 3 2 2 9 2 3" xfId="39339"/>
    <cellStyle name="Nota 2 3 2 2 9 2 4" xfId="39340"/>
    <cellStyle name="Nota 2 3 2 2 9 2 5" xfId="39341"/>
    <cellStyle name="Nota 2 3 2 2 9 2 6" xfId="39342"/>
    <cellStyle name="Nota 2 3 2 2 9 2 7" xfId="39343"/>
    <cellStyle name="Nota 2 3 2 2 9 2 8" xfId="39344"/>
    <cellStyle name="Nota 2 3 2 2 9 2 9" xfId="39345"/>
    <cellStyle name="Nota 2 3 2 2 9 3" xfId="39346"/>
    <cellStyle name="Nota 2 3 2 2 9 3 10" xfId="39347"/>
    <cellStyle name="Nota 2 3 2 2 9 3 11" xfId="39348"/>
    <cellStyle name="Nota 2 3 2 2 9 3 12" xfId="39349"/>
    <cellStyle name="Nota 2 3 2 2 9 3 2" xfId="39350"/>
    <cellStyle name="Nota 2 3 2 2 9 3 3" xfId="39351"/>
    <cellStyle name="Nota 2 3 2 2 9 3 4" xfId="39352"/>
    <cellStyle name="Nota 2 3 2 2 9 3 5" xfId="39353"/>
    <cellStyle name="Nota 2 3 2 2 9 3 6" xfId="39354"/>
    <cellStyle name="Nota 2 3 2 2 9 3 7" xfId="39355"/>
    <cellStyle name="Nota 2 3 2 2 9 3 8" xfId="39356"/>
    <cellStyle name="Nota 2 3 2 2 9 3 9" xfId="39357"/>
    <cellStyle name="Nota 2 3 2 2 9 4" xfId="39358"/>
    <cellStyle name="Nota 2 3 2 2 9 5" xfId="39359"/>
    <cellStyle name="Nota 2 3 2 2 9 6" xfId="39360"/>
    <cellStyle name="Nota 2 3 2 2 9 7" xfId="39361"/>
    <cellStyle name="Nota 2 3 2 2 9 8" xfId="39362"/>
    <cellStyle name="Nota 2 3 2 2 9 9" xfId="39363"/>
    <cellStyle name="Nota 2 3 2 20" xfId="39364"/>
    <cellStyle name="Nota 2 3 2 21" xfId="39365"/>
    <cellStyle name="Nota 2 3 2 22" xfId="39366"/>
    <cellStyle name="Nota 2 3 2 23" xfId="39367"/>
    <cellStyle name="Nota 2 3 2 24" xfId="39368"/>
    <cellStyle name="Nota 2 3 2 25" xfId="39369"/>
    <cellStyle name="Nota 2 3 2 26" xfId="39370"/>
    <cellStyle name="Nota 2 3 2 27" xfId="39371"/>
    <cellStyle name="Nota 2 3 2 28" xfId="39372"/>
    <cellStyle name="Nota 2 3 2 29" xfId="39373"/>
    <cellStyle name="Nota 2 3 2 3" xfId="39374"/>
    <cellStyle name="Nota 2 3 2 3 10" xfId="39375"/>
    <cellStyle name="Nota 2 3 2 3 10 10" xfId="39376"/>
    <cellStyle name="Nota 2 3 2 3 10 11" xfId="39377"/>
    <cellStyle name="Nota 2 3 2 3 10 12" xfId="39378"/>
    <cellStyle name="Nota 2 3 2 3 10 13" xfId="39379"/>
    <cellStyle name="Nota 2 3 2 3 10 14" xfId="39380"/>
    <cellStyle name="Nota 2 3 2 3 10 2" xfId="39381"/>
    <cellStyle name="Nota 2 3 2 3 10 2 10" xfId="39382"/>
    <cellStyle name="Nota 2 3 2 3 10 2 11" xfId="39383"/>
    <cellStyle name="Nota 2 3 2 3 10 2 12" xfId="39384"/>
    <cellStyle name="Nota 2 3 2 3 10 2 13" xfId="39385"/>
    <cellStyle name="Nota 2 3 2 3 10 2 2" xfId="39386"/>
    <cellStyle name="Nota 2 3 2 3 10 2 2 10" xfId="39387"/>
    <cellStyle name="Nota 2 3 2 3 10 2 2 11" xfId="39388"/>
    <cellStyle name="Nota 2 3 2 3 10 2 2 12" xfId="39389"/>
    <cellStyle name="Nota 2 3 2 3 10 2 2 2" xfId="39390"/>
    <cellStyle name="Nota 2 3 2 3 10 2 2 3" xfId="39391"/>
    <cellStyle name="Nota 2 3 2 3 10 2 2 4" xfId="39392"/>
    <cellStyle name="Nota 2 3 2 3 10 2 2 5" xfId="39393"/>
    <cellStyle name="Nota 2 3 2 3 10 2 2 6" xfId="39394"/>
    <cellStyle name="Nota 2 3 2 3 10 2 2 7" xfId="39395"/>
    <cellStyle name="Nota 2 3 2 3 10 2 2 8" xfId="39396"/>
    <cellStyle name="Nota 2 3 2 3 10 2 2 9" xfId="39397"/>
    <cellStyle name="Nota 2 3 2 3 10 2 3" xfId="39398"/>
    <cellStyle name="Nota 2 3 2 3 10 2 4" xfId="39399"/>
    <cellStyle name="Nota 2 3 2 3 10 2 5" xfId="39400"/>
    <cellStyle name="Nota 2 3 2 3 10 2 6" xfId="39401"/>
    <cellStyle name="Nota 2 3 2 3 10 2 7" xfId="39402"/>
    <cellStyle name="Nota 2 3 2 3 10 2 8" xfId="39403"/>
    <cellStyle name="Nota 2 3 2 3 10 2 9" xfId="39404"/>
    <cellStyle name="Nota 2 3 2 3 10 3" xfId="39405"/>
    <cellStyle name="Nota 2 3 2 3 10 3 10" xfId="39406"/>
    <cellStyle name="Nota 2 3 2 3 10 3 11" xfId="39407"/>
    <cellStyle name="Nota 2 3 2 3 10 3 12" xfId="39408"/>
    <cellStyle name="Nota 2 3 2 3 10 3 2" xfId="39409"/>
    <cellStyle name="Nota 2 3 2 3 10 3 3" xfId="39410"/>
    <cellStyle name="Nota 2 3 2 3 10 3 4" xfId="39411"/>
    <cellStyle name="Nota 2 3 2 3 10 3 5" xfId="39412"/>
    <cellStyle name="Nota 2 3 2 3 10 3 6" xfId="39413"/>
    <cellStyle name="Nota 2 3 2 3 10 3 7" xfId="39414"/>
    <cellStyle name="Nota 2 3 2 3 10 3 8" xfId="39415"/>
    <cellStyle name="Nota 2 3 2 3 10 3 9" xfId="39416"/>
    <cellStyle name="Nota 2 3 2 3 10 4" xfId="39417"/>
    <cellStyle name="Nota 2 3 2 3 10 5" xfId="39418"/>
    <cellStyle name="Nota 2 3 2 3 10 6" xfId="39419"/>
    <cellStyle name="Nota 2 3 2 3 10 7" xfId="39420"/>
    <cellStyle name="Nota 2 3 2 3 10 8" xfId="39421"/>
    <cellStyle name="Nota 2 3 2 3 10 9" xfId="39422"/>
    <cellStyle name="Nota 2 3 2 3 11" xfId="39423"/>
    <cellStyle name="Nota 2 3 2 3 11 10" xfId="39424"/>
    <cellStyle name="Nota 2 3 2 3 11 11" xfId="39425"/>
    <cellStyle name="Nota 2 3 2 3 11 12" xfId="39426"/>
    <cellStyle name="Nota 2 3 2 3 11 13" xfId="39427"/>
    <cellStyle name="Nota 2 3 2 3 11 14" xfId="39428"/>
    <cellStyle name="Nota 2 3 2 3 11 2" xfId="39429"/>
    <cellStyle name="Nota 2 3 2 3 11 2 10" xfId="39430"/>
    <cellStyle name="Nota 2 3 2 3 11 2 11" xfId="39431"/>
    <cellStyle name="Nota 2 3 2 3 11 2 12" xfId="39432"/>
    <cellStyle name="Nota 2 3 2 3 11 2 13" xfId="39433"/>
    <cellStyle name="Nota 2 3 2 3 11 2 2" xfId="39434"/>
    <cellStyle name="Nota 2 3 2 3 11 2 2 10" xfId="39435"/>
    <cellStyle name="Nota 2 3 2 3 11 2 2 11" xfId="39436"/>
    <cellStyle name="Nota 2 3 2 3 11 2 2 12" xfId="39437"/>
    <cellStyle name="Nota 2 3 2 3 11 2 2 2" xfId="39438"/>
    <cellStyle name="Nota 2 3 2 3 11 2 2 3" xfId="39439"/>
    <cellStyle name="Nota 2 3 2 3 11 2 2 4" xfId="39440"/>
    <cellStyle name="Nota 2 3 2 3 11 2 2 5" xfId="39441"/>
    <cellStyle name="Nota 2 3 2 3 11 2 2 6" xfId="39442"/>
    <cellStyle name="Nota 2 3 2 3 11 2 2 7" xfId="39443"/>
    <cellStyle name="Nota 2 3 2 3 11 2 2 8" xfId="39444"/>
    <cellStyle name="Nota 2 3 2 3 11 2 2 9" xfId="39445"/>
    <cellStyle name="Nota 2 3 2 3 11 2 3" xfId="39446"/>
    <cellStyle name="Nota 2 3 2 3 11 2 4" xfId="39447"/>
    <cellStyle name="Nota 2 3 2 3 11 2 5" xfId="39448"/>
    <cellStyle name="Nota 2 3 2 3 11 2 6" xfId="39449"/>
    <cellStyle name="Nota 2 3 2 3 11 2 7" xfId="39450"/>
    <cellStyle name="Nota 2 3 2 3 11 2 8" xfId="39451"/>
    <cellStyle name="Nota 2 3 2 3 11 2 9" xfId="39452"/>
    <cellStyle name="Nota 2 3 2 3 11 3" xfId="39453"/>
    <cellStyle name="Nota 2 3 2 3 11 3 10" xfId="39454"/>
    <cellStyle name="Nota 2 3 2 3 11 3 11" xfId="39455"/>
    <cellStyle name="Nota 2 3 2 3 11 3 12" xfId="39456"/>
    <cellStyle name="Nota 2 3 2 3 11 3 2" xfId="39457"/>
    <cellStyle name="Nota 2 3 2 3 11 3 3" xfId="39458"/>
    <cellStyle name="Nota 2 3 2 3 11 3 4" xfId="39459"/>
    <cellStyle name="Nota 2 3 2 3 11 3 5" xfId="39460"/>
    <cellStyle name="Nota 2 3 2 3 11 3 6" xfId="39461"/>
    <cellStyle name="Nota 2 3 2 3 11 3 7" xfId="39462"/>
    <cellStyle name="Nota 2 3 2 3 11 3 8" xfId="39463"/>
    <cellStyle name="Nota 2 3 2 3 11 3 9" xfId="39464"/>
    <cellStyle name="Nota 2 3 2 3 11 4" xfId="39465"/>
    <cellStyle name="Nota 2 3 2 3 11 5" xfId="39466"/>
    <cellStyle name="Nota 2 3 2 3 11 6" xfId="39467"/>
    <cellStyle name="Nota 2 3 2 3 11 7" xfId="39468"/>
    <cellStyle name="Nota 2 3 2 3 11 8" xfId="39469"/>
    <cellStyle name="Nota 2 3 2 3 11 9" xfId="39470"/>
    <cellStyle name="Nota 2 3 2 3 12" xfId="39471"/>
    <cellStyle name="Nota 2 3 2 3 12 10" xfId="39472"/>
    <cellStyle name="Nota 2 3 2 3 12 11" xfId="39473"/>
    <cellStyle name="Nota 2 3 2 3 12 12" xfId="39474"/>
    <cellStyle name="Nota 2 3 2 3 12 13" xfId="39475"/>
    <cellStyle name="Nota 2 3 2 3 12 2" xfId="39476"/>
    <cellStyle name="Nota 2 3 2 3 12 2 10" xfId="39477"/>
    <cellStyle name="Nota 2 3 2 3 12 2 11" xfId="39478"/>
    <cellStyle name="Nota 2 3 2 3 12 2 12" xfId="39479"/>
    <cellStyle name="Nota 2 3 2 3 12 2 2" xfId="39480"/>
    <cellStyle name="Nota 2 3 2 3 12 2 3" xfId="39481"/>
    <cellStyle name="Nota 2 3 2 3 12 2 4" xfId="39482"/>
    <cellStyle name="Nota 2 3 2 3 12 2 5" xfId="39483"/>
    <cellStyle name="Nota 2 3 2 3 12 2 6" xfId="39484"/>
    <cellStyle name="Nota 2 3 2 3 12 2 7" xfId="39485"/>
    <cellStyle name="Nota 2 3 2 3 12 2 8" xfId="39486"/>
    <cellStyle name="Nota 2 3 2 3 12 2 9" xfId="39487"/>
    <cellStyle name="Nota 2 3 2 3 12 3" xfId="39488"/>
    <cellStyle name="Nota 2 3 2 3 12 4" xfId="39489"/>
    <cellStyle name="Nota 2 3 2 3 12 5" xfId="39490"/>
    <cellStyle name="Nota 2 3 2 3 12 6" xfId="39491"/>
    <cellStyle name="Nota 2 3 2 3 12 7" xfId="39492"/>
    <cellStyle name="Nota 2 3 2 3 12 8" xfId="39493"/>
    <cellStyle name="Nota 2 3 2 3 12 9" xfId="39494"/>
    <cellStyle name="Nota 2 3 2 3 13" xfId="39495"/>
    <cellStyle name="Nota 2 3 2 3 13 10" xfId="39496"/>
    <cellStyle name="Nota 2 3 2 3 13 11" xfId="39497"/>
    <cellStyle name="Nota 2 3 2 3 13 12" xfId="39498"/>
    <cellStyle name="Nota 2 3 2 3 13 13" xfId="39499"/>
    <cellStyle name="Nota 2 3 2 3 13 2" xfId="39500"/>
    <cellStyle name="Nota 2 3 2 3 13 2 10" xfId="39501"/>
    <cellStyle name="Nota 2 3 2 3 13 2 11" xfId="39502"/>
    <cellStyle name="Nota 2 3 2 3 13 2 12" xfId="39503"/>
    <cellStyle name="Nota 2 3 2 3 13 2 2" xfId="39504"/>
    <cellStyle name="Nota 2 3 2 3 13 2 3" xfId="39505"/>
    <cellStyle name="Nota 2 3 2 3 13 2 4" xfId="39506"/>
    <cellStyle name="Nota 2 3 2 3 13 2 5" xfId="39507"/>
    <cellStyle name="Nota 2 3 2 3 13 2 6" xfId="39508"/>
    <cellStyle name="Nota 2 3 2 3 13 2 7" xfId="39509"/>
    <cellStyle name="Nota 2 3 2 3 13 2 8" xfId="39510"/>
    <cellStyle name="Nota 2 3 2 3 13 2 9" xfId="39511"/>
    <cellStyle name="Nota 2 3 2 3 13 3" xfId="39512"/>
    <cellStyle name="Nota 2 3 2 3 13 4" xfId="39513"/>
    <cellStyle name="Nota 2 3 2 3 13 5" xfId="39514"/>
    <cellStyle name="Nota 2 3 2 3 13 6" xfId="39515"/>
    <cellStyle name="Nota 2 3 2 3 13 7" xfId="39516"/>
    <cellStyle name="Nota 2 3 2 3 13 8" xfId="39517"/>
    <cellStyle name="Nota 2 3 2 3 13 9" xfId="39518"/>
    <cellStyle name="Nota 2 3 2 3 14" xfId="39519"/>
    <cellStyle name="Nota 2 3 2 3 14 10" xfId="39520"/>
    <cellStyle name="Nota 2 3 2 3 14 11" xfId="39521"/>
    <cellStyle name="Nota 2 3 2 3 14 12" xfId="39522"/>
    <cellStyle name="Nota 2 3 2 3 14 2" xfId="39523"/>
    <cellStyle name="Nota 2 3 2 3 14 3" xfId="39524"/>
    <cellStyle name="Nota 2 3 2 3 14 4" xfId="39525"/>
    <cellStyle name="Nota 2 3 2 3 14 5" xfId="39526"/>
    <cellStyle name="Nota 2 3 2 3 14 6" xfId="39527"/>
    <cellStyle name="Nota 2 3 2 3 14 7" xfId="39528"/>
    <cellStyle name="Nota 2 3 2 3 14 8" xfId="39529"/>
    <cellStyle name="Nota 2 3 2 3 14 9" xfId="39530"/>
    <cellStyle name="Nota 2 3 2 3 15" xfId="39531"/>
    <cellStyle name="Nota 2 3 2 3 16" xfId="39532"/>
    <cellStyle name="Nota 2 3 2 3 17" xfId="39533"/>
    <cellStyle name="Nota 2 3 2 3 18" xfId="39534"/>
    <cellStyle name="Nota 2 3 2 3 19" xfId="39535"/>
    <cellStyle name="Nota 2 3 2 3 2" xfId="39536"/>
    <cellStyle name="Nota 2 3 2 3 2 10" xfId="39537"/>
    <cellStyle name="Nota 2 3 2 3 2 11" xfId="39538"/>
    <cellStyle name="Nota 2 3 2 3 2 12" xfId="39539"/>
    <cellStyle name="Nota 2 3 2 3 2 13" xfId="39540"/>
    <cellStyle name="Nota 2 3 2 3 2 14" xfId="39541"/>
    <cellStyle name="Nota 2 3 2 3 2 15" xfId="39542"/>
    <cellStyle name="Nota 2 3 2 3 2 16" xfId="39543"/>
    <cellStyle name="Nota 2 3 2 3 2 17" xfId="39544"/>
    <cellStyle name="Nota 2 3 2 3 2 18" xfId="39545"/>
    <cellStyle name="Nota 2 3 2 3 2 2" xfId="39546"/>
    <cellStyle name="Nota 2 3 2 3 2 2 2" xfId="39547"/>
    <cellStyle name="Nota 2 3 2 3 2 2 2 2" xfId="39548"/>
    <cellStyle name="Nota 2 3 2 3 2 2 3" xfId="39549"/>
    <cellStyle name="Nota 2 3 2 3 2 3" xfId="39550"/>
    <cellStyle name="Nota 2 3 2 3 2 3 10" xfId="39551"/>
    <cellStyle name="Nota 2 3 2 3 2 3 11" xfId="39552"/>
    <cellStyle name="Nota 2 3 2 3 2 3 12" xfId="39553"/>
    <cellStyle name="Nota 2 3 2 3 2 3 13" xfId="39554"/>
    <cellStyle name="Nota 2 3 2 3 2 3 14" xfId="39555"/>
    <cellStyle name="Nota 2 3 2 3 2 3 2" xfId="39556"/>
    <cellStyle name="Nota 2 3 2 3 2 3 2 10" xfId="39557"/>
    <cellStyle name="Nota 2 3 2 3 2 3 2 11" xfId="39558"/>
    <cellStyle name="Nota 2 3 2 3 2 3 2 12" xfId="39559"/>
    <cellStyle name="Nota 2 3 2 3 2 3 2 13" xfId="39560"/>
    <cellStyle name="Nota 2 3 2 3 2 3 2 2" xfId="39561"/>
    <cellStyle name="Nota 2 3 2 3 2 3 2 2 10" xfId="39562"/>
    <cellStyle name="Nota 2 3 2 3 2 3 2 2 11" xfId="39563"/>
    <cellStyle name="Nota 2 3 2 3 2 3 2 2 12" xfId="39564"/>
    <cellStyle name="Nota 2 3 2 3 2 3 2 2 2" xfId="39565"/>
    <cellStyle name="Nota 2 3 2 3 2 3 2 2 3" xfId="39566"/>
    <cellStyle name="Nota 2 3 2 3 2 3 2 2 4" xfId="39567"/>
    <cellStyle name="Nota 2 3 2 3 2 3 2 2 5" xfId="39568"/>
    <cellStyle name="Nota 2 3 2 3 2 3 2 2 6" xfId="39569"/>
    <cellStyle name="Nota 2 3 2 3 2 3 2 2 7" xfId="39570"/>
    <cellStyle name="Nota 2 3 2 3 2 3 2 2 8" xfId="39571"/>
    <cellStyle name="Nota 2 3 2 3 2 3 2 2 9" xfId="39572"/>
    <cellStyle name="Nota 2 3 2 3 2 3 2 3" xfId="39573"/>
    <cellStyle name="Nota 2 3 2 3 2 3 2 4" xfId="39574"/>
    <cellStyle name="Nota 2 3 2 3 2 3 2 5" xfId="39575"/>
    <cellStyle name="Nota 2 3 2 3 2 3 2 6" xfId="39576"/>
    <cellStyle name="Nota 2 3 2 3 2 3 2 7" xfId="39577"/>
    <cellStyle name="Nota 2 3 2 3 2 3 2 8" xfId="39578"/>
    <cellStyle name="Nota 2 3 2 3 2 3 2 9" xfId="39579"/>
    <cellStyle name="Nota 2 3 2 3 2 3 3" xfId="39580"/>
    <cellStyle name="Nota 2 3 2 3 2 3 3 10" xfId="39581"/>
    <cellStyle name="Nota 2 3 2 3 2 3 3 11" xfId="39582"/>
    <cellStyle name="Nota 2 3 2 3 2 3 3 12" xfId="39583"/>
    <cellStyle name="Nota 2 3 2 3 2 3 3 2" xfId="39584"/>
    <cellStyle name="Nota 2 3 2 3 2 3 3 3" xfId="39585"/>
    <cellStyle name="Nota 2 3 2 3 2 3 3 4" xfId="39586"/>
    <cellStyle name="Nota 2 3 2 3 2 3 3 5" xfId="39587"/>
    <cellStyle name="Nota 2 3 2 3 2 3 3 6" xfId="39588"/>
    <cellStyle name="Nota 2 3 2 3 2 3 3 7" xfId="39589"/>
    <cellStyle name="Nota 2 3 2 3 2 3 3 8" xfId="39590"/>
    <cellStyle name="Nota 2 3 2 3 2 3 3 9" xfId="39591"/>
    <cellStyle name="Nota 2 3 2 3 2 3 4" xfId="39592"/>
    <cellStyle name="Nota 2 3 2 3 2 3 5" xfId="39593"/>
    <cellStyle name="Nota 2 3 2 3 2 3 6" xfId="39594"/>
    <cellStyle name="Nota 2 3 2 3 2 3 7" xfId="39595"/>
    <cellStyle name="Nota 2 3 2 3 2 3 8" xfId="39596"/>
    <cellStyle name="Nota 2 3 2 3 2 3 9" xfId="39597"/>
    <cellStyle name="Nota 2 3 2 3 2 4" xfId="39598"/>
    <cellStyle name="Nota 2 3 2 3 2 4 10" xfId="39599"/>
    <cellStyle name="Nota 2 3 2 3 2 4 11" xfId="39600"/>
    <cellStyle name="Nota 2 3 2 3 2 4 12" xfId="39601"/>
    <cellStyle name="Nota 2 3 2 3 2 4 13" xfId="39602"/>
    <cellStyle name="Nota 2 3 2 3 2 4 14" xfId="39603"/>
    <cellStyle name="Nota 2 3 2 3 2 4 2" xfId="39604"/>
    <cellStyle name="Nota 2 3 2 3 2 4 2 10" xfId="39605"/>
    <cellStyle name="Nota 2 3 2 3 2 4 2 11" xfId="39606"/>
    <cellStyle name="Nota 2 3 2 3 2 4 2 12" xfId="39607"/>
    <cellStyle name="Nota 2 3 2 3 2 4 2 13" xfId="39608"/>
    <cellStyle name="Nota 2 3 2 3 2 4 2 2" xfId="39609"/>
    <cellStyle name="Nota 2 3 2 3 2 4 2 2 10" xfId="39610"/>
    <cellStyle name="Nota 2 3 2 3 2 4 2 2 11" xfId="39611"/>
    <cellStyle name="Nota 2 3 2 3 2 4 2 2 12" xfId="39612"/>
    <cellStyle name="Nota 2 3 2 3 2 4 2 2 2" xfId="39613"/>
    <cellStyle name="Nota 2 3 2 3 2 4 2 2 3" xfId="39614"/>
    <cellStyle name="Nota 2 3 2 3 2 4 2 2 4" xfId="39615"/>
    <cellStyle name="Nota 2 3 2 3 2 4 2 2 5" xfId="39616"/>
    <cellStyle name="Nota 2 3 2 3 2 4 2 2 6" xfId="39617"/>
    <cellStyle name="Nota 2 3 2 3 2 4 2 2 7" xfId="39618"/>
    <cellStyle name="Nota 2 3 2 3 2 4 2 2 8" xfId="39619"/>
    <cellStyle name="Nota 2 3 2 3 2 4 2 2 9" xfId="39620"/>
    <cellStyle name="Nota 2 3 2 3 2 4 2 3" xfId="39621"/>
    <cellStyle name="Nota 2 3 2 3 2 4 2 4" xfId="39622"/>
    <cellStyle name="Nota 2 3 2 3 2 4 2 5" xfId="39623"/>
    <cellStyle name="Nota 2 3 2 3 2 4 2 6" xfId="39624"/>
    <cellStyle name="Nota 2 3 2 3 2 4 2 7" xfId="39625"/>
    <cellStyle name="Nota 2 3 2 3 2 4 2 8" xfId="39626"/>
    <cellStyle name="Nota 2 3 2 3 2 4 2 9" xfId="39627"/>
    <cellStyle name="Nota 2 3 2 3 2 4 3" xfId="39628"/>
    <cellStyle name="Nota 2 3 2 3 2 4 3 10" xfId="39629"/>
    <cellStyle name="Nota 2 3 2 3 2 4 3 11" xfId="39630"/>
    <cellStyle name="Nota 2 3 2 3 2 4 3 12" xfId="39631"/>
    <cellStyle name="Nota 2 3 2 3 2 4 3 2" xfId="39632"/>
    <cellStyle name="Nota 2 3 2 3 2 4 3 3" xfId="39633"/>
    <cellStyle name="Nota 2 3 2 3 2 4 3 4" xfId="39634"/>
    <cellStyle name="Nota 2 3 2 3 2 4 3 5" xfId="39635"/>
    <cellStyle name="Nota 2 3 2 3 2 4 3 6" xfId="39636"/>
    <cellStyle name="Nota 2 3 2 3 2 4 3 7" xfId="39637"/>
    <cellStyle name="Nota 2 3 2 3 2 4 3 8" xfId="39638"/>
    <cellStyle name="Nota 2 3 2 3 2 4 3 9" xfId="39639"/>
    <cellStyle name="Nota 2 3 2 3 2 4 4" xfId="39640"/>
    <cellStyle name="Nota 2 3 2 3 2 4 5" xfId="39641"/>
    <cellStyle name="Nota 2 3 2 3 2 4 6" xfId="39642"/>
    <cellStyle name="Nota 2 3 2 3 2 4 7" xfId="39643"/>
    <cellStyle name="Nota 2 3 2 3 2 4 8" xfId="39644"/>
    <cellStyle name="Nota 2 3 2 3 2 4 9" xfId="39645"/>
    <cellStyle name="Nota 2 3 2 3 2 5" xfId="39646"/>
    <cellStyle name="Nota 2 3 2 3 2 5 10" xfId="39647"/>
    <cellStyle name="Nota 2 3 2 3 2 5 11" xfId="39648"/>
    <cellStyle name="Nota 2 3 2 3 2 5 12" xfId="39649"/>
    <cellStyle name="Nota 2 3 2 3 2 5 13" xfId="39650"/>
    <cellStyle name="Nota 2 3 2 3 2 5 2" xfId="39651"/>
    <cellStyle name="Nota 2 3 2 3 2 5 2 10" xfId="39652"/>
    <cellStyle name="Nota 2 3 2 3 2 5 2 11" xfId="39653"/>
    <cellStyle name="Nota 2 3 2 3 2 5 2 12" xfId="39654"/>
    <cellStyle name="Nota 2 3 2 3 2 5 2 2" xfId="39655"/>
    <cellStyle name="Nota 2 3 2 3 2 5 2 3" xfId="39656"/>
    <cellStyle name="Nota 2 3 2 3 2 5 2 4" xfId="39657"/>
    <cellStyle name="Nota 2 3 2 3 2 5 2 5" xfId="39658"/>
    <cellStyle name="Nota 2 3 2 3 2 5 2 6" xfId="39659"/>
    <cellStyle name="Nota 2 3 2 3 2 5 2 7" xfId="39660"/>
    <cellStyle name="Nota 2 3 2 3 2 5 2 8" xfId="39661"/>
    <cellStyle name="Nota 2 3 2 3 2 5 2 9" xfId="39662"/>
    <cellStyle name="Nota 2 3 2 3 2 5 3" xfId="39663"/>
    <cellStyle name="Nota 2 3 2 3 2 5 4" xfId="39664"/>
    <cellStyle name="Nota 2 3 2 3 2 5 5" xfId="39665"/>
    <cellStyle name="Nota 2 3 2 3 2 5 6" xfId="39666"/>
    <cellStyle name="Nota 2 3 2 3 2 5 7" xfId="39667"/>
    <cellStyle name="Nota 2 3 2 3 2 5 8" xfId="39668"/>
    <cellStyle name="Nota 2 3 2 3 2 5 9" xfId="39669"/>
    <cellStyle name="Nota 2 3 2 3 2 6" xfId="39670"/>
    <cellStyle name="Nota 2 3 2 3 2 7" xfId="39671"/>
    <cellStyle name="Nota 2 3 2 3 2 7 10" xfId="39672"/>
    <cellStyle name="Nota 2 3 2 3 2 7 11" xfId="39673"/>
    <cellStyle name="Nota 2 3 2 3 2 7 12" xfId="39674"/>
    <cellStyle name="Nota 2 3 2 3 2 7 2" xfId="39675"/>
    <cellStyle name="Nota 2 3 2 3 2 7 3" xfId="39676"/>
    <cellStyle name="Nota 2 3 2 3 2 7 4" xfId="39677"/>
    <cellStyle name="Nota 2 3 2 3 2 7 5" xfId="39678"/>
    <cellStyle name="Nota 2 3 2 3 2 7 6" xfId="39679"/>
    <cellStyle name="Nota 2 3 2 3 2 7 7" xfId="39680"/>
    <cellStyle name="Nota 2 3 2 3 2 7 8" xfId="39681"/>
    <cellStyle name="Nota 2 3 2 3 2 7 9" xfId="39682"/>
    <cellStyle name="Nota 2 3 2 3 2 8" xfId="39683"/>
    <cellStyle name="Nota 2 3 2 3 2 9" xfId="39684"/>
    <cellStyle name="Nota 2 3 2 3 20" xfId="39685"/>
    <cellStyle name="Nota 2 3 2 3 21" xfId="39686"/>
    <cellStyle name="Nota 2 3 2 3 22" xfId="39687"/>
    <cellStyle name="Nota 2 3 2 3 23" xfId="39688"/>
    <cellStyle name="Nota 2 3 2 3 24" xfId="39689"/>
    <cellStyle name="Nota 2 3 2 3 25" xfId="39690"/>
    <cellStyle name="Nota 2 3 2 3 26" xfId="39691"/>
    <cellStyle name="Nota 2 3 2 3 3" xfId="39692"/>
    <cellStyle name="Nota 2 3 2 3 3 2" xfId="39693"/>
    <cellStyle name="Nota 2 3 2 3 4" xfId="39694"/>
    <cellStyle name="Nota 2 3 2 3 4 10" xfId="39695"/>
    <cellStyle name="Nota 2 3 2 3 4 11" xfId="39696"/>
    <cellStyle name="Nota 2 3 2 3 4 12" xfId="39697"/>
    <cellStyle name="Nota 2 3 2 3 4 13" xfId="39698"/>
    <cellStyle name="Nota 2 3 2 3 4 14" xfId="39699"/>
    <cellStyle name="Nota 2 3 2 3 4 2" xfId="39700"/>
    <cellStyle name="Nota 2 3 2 3 4 2 10" xfId="39701"/>
    <cellStyle name="Nota 2 3 2 3 4 2 11" xfId="39702"/>
    <cellStyle name="Nota 2 3 2 3 4 2 12" xfId="39703"/>
    <cellStyle name="Nota 2 3 2 3 4 2 13" xfId="39704"/>
    <cellStyle name="Nota 2 3 2 3 4 2 2" xfId="39705"/>
    <cellStyle name="Nota 2 3 2 3 4 2 2 10" xfId="39706"/>
    <cellStyle name="Nota 2 3 2 3 4 2 2 11" xfId="39707"/>
    <cellStyle name="Nota 2 3 2 3 4 2 2 12" xfId="39708"/>
    <cellStyle name="Nota 2 3 2 3 4 2 2 2" xfId="39709"/>
    <cellStyle name="Nota 2 3 2 3 4 2 2 3" xfId="39710"/>
    <cellStyle name="Nota 2 3 2 3 4 2 2 4" xfId="39711"/>
    <cellStyle name="Nota 2 3 2 3 4 2 2 5" xfId="39712"/>
    <cellStyle name="Nota 2 3 2 3 4 2 2 6" xfId="39713"/>
    <cellStyle name="Nota 2 3 2 3 4 2 2 7" xfId="39714"/>
    <cellStyle name="Nota 2 3 2 3 4 2 2 8" xfId="39715"/>
    <cellStyle name="Nota 2 3 2 3 4 2 2 9" xfId="39716"/>
    <cellStyle name="Nota 2 3 2 3 4 2 3" xfId="39717"/>
    <cellStyle name="Nota 2 3 2 3 4 2 4" xfId="39718"/>
    <cellStyle name="Nota 2 3 2 3 4 2 5" xfId="39719"/>
    <cellStyle name="Nota 2 3 2 3 4 2 6" xfId="39720"/>
    <cellStyle name="Nota 2 3 2 3 4 2 7" xfId="39721"/>
    <cellStyle name="Nota 2 3 2 3 4 2 8" xfId="39722"/>
    <cellStyle name="Nota 2 3 2 3 4 2 9" xfId="39723"/>
    <cellStyle name="Nota 2 3 2 3 4 3" xfId="39724"/>
    <cellStyle name="Nota 2 3 2 3 4 3 10" xfId="39725"/>
    <cellStyle name="Nota 2 3 2 3 4 3 11" xfId="39726"/>
    <cellStyle name="Nota 2 3 2 3 4 3 12" xfId="39727"/>
    <cellStyle name="Nota 2 3 2 3 4 3 2" xfId="39728"/>
    <cellStyle name="Nota 2 3 2 3 4 3 3" xfId="39729"/>
    <cellStyle name="Nota 2 3 2 3 4 3 4" xfId="39730"/>
    <cellStyle name="Nota 2 3 2 3 4 3 5" xfId="39731"/>
    <cellStyle name="Nota 2 3 2 3 4 3 6" xfId="39732"/>
    <cellStyle name="Nota 2 3 2 3 4 3 7" xfId="39733"/>
    <cellStyle name="Nota 2 3 2 3 4 3 8" xfId="39734"/>
    <cellStyle name="Nota 2 3 2 3 4 3 9" xfId="39735"/>
    <cellStyle name="Nota 2 3 2 3 4 4" xfId="39736"/>
    <cellStyle name="Nota 2 3 2 3 4 5" xfId="39737"/>
    <cellStyle name="Nota 2 3 2 3 4 6" xfId="39738"/>
    <cellStyle name="Nota 2 3 2 3 4 7" xfId="39739"/>
    <cellStyle name="Nota 2 3 2 3 4 8" xfId="39740"/>
    <cellStyle name="Nota 2 3 2 3 4 9" xfId="39741"/>
    <cellStyle name="Nota 2 3 2 3 5" xfId="39742"/>
    <cellStyle name="Nota 2 3 2 3 5 10" xfId="39743"/>
    <cellStyle name="Nota 2 3 2 3 5 11" xfId="39744"/>
    <cellStyle name="Nota 2 3 2 3 5 12" xfId="39745"/>
    <cellStyle name="Nota 2 3 2 3 5 13" xfId="39746"/>
    <cellStyle name="Nota 2 3 2 3 5 14" xfId="39747"/>
    <cellStyle name="Nota 2 3 2 3 5 2" xfId="39748"/>
    <cellStyle name="Nota 2 3 2 3 5 2 10" xfId="39749"/>
    <cellStyle name="Nota 2 3 2 3 5 2 11" xfId="39750"/>
    <cellStyle name="Nota 2 3 2 3 5 2 12" xfId="39751"/>
    <cellStyle name="Nota 2 3 2 3 5 2 13" xfId="39752"/>
    <cellStyle name="Nota 2 3 2 3 5 2 2" xfId="39753"/>
    <cellStyle name="Nota 2 3 2 3 5 2 2 10" xfId="39754"/>
    <cellStyle name="Nota 2 3 2 3 5 2 2 11" xfId="39755"/>
    <cellStyle name="Nota 2 3 2 3 5 2 2 12" xfId="39756"/>
    <cellStyle name="Nota 2 3 2 3 5 2 2 2" xfId="39757"/>
    <cellStyle name="Nota 2 3 2 3 5 2 2 3" xfId="39758"/>
    <cellStyle name="Nota 2 3 2 3 5 2 2 4" xfId="39759"/>
    <cellStyle name="Nota 2 3 2 3 5 2 2 5" xfId="39760"/>
    <cellStyle name="Nota 2 3 2 3 5 2 2 6" xfId="39761"/>
    <cellStyle name="Nota 2 3 2 3 5 2 2 7" xfId="39762"/>
    <cellStyle name="Nota 2 3 2 3 5 2 2 8" xfId="39763"/>
    <cellStyle name="Nota 2 3 2 3 5 2 2 9" xfId="39764"/>
    <cellStyle name="Nota 2 3 2 3 5 2 3" xfId="39765"/>
    <cellStyle name="Nota 2 3 2 3 5 2 4" xfId="39766"/>
    <cellStyle name="Nota 2 3 2 3 5 2 5" xfId="39767"/>
    <cellStyle name="Nota 2 3 2 3 5 2 6" xfId="39768"/>
    <cellStyle name="Nota 2 3 2 3 5 2 7" xfId="39769"/>
    <cellStyle name="Nota 2 3 2 3 5 2 8" xfId="39770"/>
    <cellStyle name="Nota 2 3 2 3 5 2 9" xfId="39771"/>
    <cellStyle name="Nota 2 3 2 3 5 3" xfId="39772"/>
    <cellStyle name="Nota 2 3 2 3 5 3 10" xfId="39773"/>
    <cellStyle name="Nota 2 3 2 3 5 3 11" xfId="39774"/>
    <cellStyle name="Nota 2 3 2 3 5 3 12" xfId="39775"/>
    <cellStyle name="Nota 2 3 2 3 5 3 2" xfId="39776"/>
    <cellStyle name="Nota 2 3 2 3 5 3 3" xfId="39777"/>
    <cellStyle name="Nota 2 3 2 3 5 3 4" xfId="39778"/>
    <cellStyle name="Nota 2 3 2 3 5 3 5" xfId="39779"/>
    <cellStyle name="Nota 2 3 2 3 5 3 6" xfId="39780"/>
    <cellStyle name="Nota 2 3 2 3 5 3 7" xfId="39781"/>
    <cellStyle name="Nota 2 3 2 3 5 3 8" xfId="39782"/>
    <cellStyle name="Nota 2 3 2 3 5 3 9" xfId="39783"/>
    <cellStyle name="Nota 2 3 2 3 5 4" xfId="39784"/>
    <cellStyle name="Nota 2 3 2 3 5 5" xfId="39785"/>
    <cellStyle name="Nota 2 3 2 3 5 6" xfId="39786"/>
    <cellStyle name="Nota 2 3 2 3 5 7" xfId="39787"/>
    <cellStyle name="Nota 2 3 2 3 5 8" xfId="39788"/>
    <cellStyle name="Nota 2 3 2 3 5 9" xfId="39789"/>
    <cellStyle name="Nota 2 3 2 3 6" xfId="39790"/>
    <cellStyle name="Nota 2 3 2 3 6 10" xfId="39791"/>
    <cellStyle name="Nota 2 3 2 3 6 11" xfId="39792"/>
    <cellStyle name="Nota 2 3 2 3 6 12" xfId="39793"/>
    <cellStyle name="Nota 2 3 2 3 6 13" xfId="39794"/>
    <cellStyle name="Nota 2 3 2 3 6 14" xfId="39795"/>
    <cellStyle name="Nota 2 3 2 3 6 2" xfId="39796"/>
    <cellStyle name="Nota 2 3 2 3 6 2 10" xfId="39797"/>
    <cellStyle name="Nota 2 3 2 3 6 2 11" xfId="39798"/>
    <cellStyle name="Nota 2 3 2 3 6 2 12" xfId="39799"/>
    <cellStyle name="Nota 2 3 2 3 6 2 13" xfId="39800"/>
    <cellStyle name="Nota 2 3 2 3 6 2 2" xfId="39801"/>
    <cellStyle name="Nota 2 3 2 3 6 2 2 10" xfId="39802"/>
    <cellStyle name="Nota 2 3 2 3 6 2 2 11" xfId="39803"/>
    <cellStyle name="Nota 2 3 2 3 6 2 2 12" xfId="39804"/>
    <cellStyle name="Nota 2 3 2 3 6 2 2 2" xfId="39805"/>
    <cellStyle name="Nota 2 3 2 3 6 2 2 3" xfId="39806"/>
    <cellStyle name="Nota 2 3 2 3 6 2 2 4" xfId="39807"/>
    <cellStyle name="Nota 2 3 2 3 6 2 2 5" xfId="39808"/>
    <cellStyle name="Nota 2 3 2 3 6 2 2 6" xfId="39809"/>
    <cellStyle name="Nota 2 3 2 3 6 2 2 7" xfId="39810"/>
    <cellStyle name="Nota 2 3 2 3 6 2 2 8" xfId="39811"/>
    <cellStyle name="Nota 2 3 2 3 6 2 2 9" xfId="39812"/>
    <cellStyle name="Nota 2 3 2 3 6 2 3" xfId="39813"/>
    <cellStyle name="Nota 2 3 2 3 6 2 4" xfId="39814"/>
    <cellStyle name="Nota 2 3 2 3 6 2 5" xfId="39815"/>
    <cellStyle name="Nota 2 3 2 3 6 2 6" xfId="39816"/>
    <cellStyle name="Nota 2 3 2 3 6 2 7" xfId="39817"/>
    <cellStyle name="Nota 2 3 2 3 6 2 8" xfId="39818"/>
    <cellStyle name="Nota 2 3 2 3 6 2 9" xfId="39819"/>
    <cellStyle name="Nota 2 3 2 3 6 3" xfId="39820"/>
    <cellStyle name="Nota 2 3 2 3 6 3 10" xfId="39821"/>
    <cellStyle name="Nota 2 3 2 3 6 3 11" xfId="39822"/>
    <cellStyle name="Nota 2 3 2 3 6 3 12" xfId="39823"/>
    <cellStyle name="Nota 2 3 2 3 6 3 2" xfId="39824"/>
    <cellStyle name="Nota 2 3 2 3 6 3 3" xfId="39825"/>
    <cellStyle name="Nota 2 3 2 3 6 3 4" xfId="39826"/>
    <cellStyle name="Nota 2 3 2 3 6 3 5" xfId="39827"/>
    <cellStyle name="Nota 2 3 2 3 6 3 6" xfId="39828"/>
    <cellStyle name="Nota 2 3 2 3 6 3 7" xfId="39829"/>
    <cellStyle name="Nota 2 3 2 3 6 3 8" xfId="39830"/>
    <cellStyle name="Nota 2 3 2 3 6 3 9" xfId="39831"/>
    <cellStyle name="Nota 2 3 2 3 6 4" xfId="39832"/>
    <cellStyle name="Nota 2 3 2 3 6 5" xfId="39833"/>
    <cellStyle name="Nota 2 3 2 3 6 6" xfId="39834"/>
    <cellStyle name="Nota 2 3 2 3 6 7" xfId="39835"/>
    <cellStyle name="Nota 2 3 2 3 6 8" xfId="39836"/>
    <cellStyle name="Nota 2 3 2 3 6 9" xfId="39837"/>
    <cellStyle name="Nota 2 3 2 3 7" xfId="39838"/>
    <cellStyle name="Nota 2 3 2 3 7 10" xfId="39839"/>
    <cellStyle name="Nota 2 3 2 3 7 11" xfId="39840"/>
    <cellStyle name="Nota 2 3 2 3 7 12" xfId="39841"/>
    <cellStyle name="Nota 2 3 2 3 7 13" xfId="39842"/>
    <cellStyle name="Nota 2 3 2 3 7 14" xfId="39843"/>
    <cellStyle name="Nota 2 3 2 3 7 2" xfId="39844"/>
    <cellStyle name="Nota 2 3 2 3 7 2 10" xfId="39845"/>
    <cellStyle name="Nota 2 3 2 3 7 2 11" xfId="39846"/>
    <cellStyle name="Nota 2 3 2 3 7 2 12" xfId="39847"/>
    <cellStyle name="Nota 2 3 2 3 7 2 13" xfId="39848"/>
    <cellStyle name="Nota 2 3 2 3 7 2 2" xfId="39849"/>
    <cellStyle name="Nota 2 3 2 3 7 2 2 10" xfId="39850"/>
    <cellStyle name="Nota 2 3 2 3 7 2 2 11" xfId="39851"/>
    <cellStyle name="Nota 2 3 2 3 7 2 2 12" xfId="39852"/>
    <cellStyle name="Nota 2 3 2 3 7 2 2 2" xfId="39853"/>
    <cellStyle name="Nota 2 3 2 3 7 2 2 3" xfId="39854"/>
    <cellStyle name="Nota 2 3 2 3 7 2 2 4" xfId="39855"/>
    <cellStyle name="Nota 2 3 2 3 7 2 2 5" xfId="39856"/>
    <cellStyle name="Nota 2 3 2 3 7 2 2 6" xfId="39857"/>
    <cellStyle name="Nota 2 3 2 3 7 2 2 7" xfId="39858"/>
    <cellStyle name="Nota 2 3 2 3 7 2 2 8" xfId="39859"/>
    <cellStyle name="Nota 2 3 2 3 7 2 2 9" xfId="39860"/>
    <cellStyle name="Nota 2 3 2 3 7 2 3" xfId="39861"/>
    <cellStyle name="Nota 2 3 2 3 7 2 4" xfId="39862"/>
    <cellStyle name="Nota 2 3 2 3 7 2 5" xfId="39863"/>
    <cellStyle name="Nota 2 3 2 3 7 2 6" xfId="39864"/>
    <cellStyle name="Nota 2 3 2 3 7 2 7" xfId="39865"/>
    <cellStyle name="Nota 2 3 2 3 7 2 8" xfId="39866"/>
    <cellStyle name="Nota 2 3 2 3 7 2 9" xfId="39867"/>
    <cellStyle name="Nota 2 3 2 3 7 3" xfId="39868"/>
    <cellStyle name="Nota 2 3 2 3 7 3 10" xfId="39869"/>
    <cellStyle name="Nota 2 3 2 3 7 3 11" xfId="39870"/>
    <cellStyle name="Nota 2 3 2 3 7 3 12" xfId="39871"/>
    <cellStyle name="Nota 2 3 2 3 7 3 2" xfId="39872"/>
    <cellStyle name="Nota 2 3 2 3 7 3 3" xfId="39873"/>
    <cellStyle name="Nota 2 3 2 3 7 3 4" xfId="39874"/>
    <cellStyle name="Nota 2 3 2 3 7 3 5" xfId="39875"/>
    <cellStyle name="Nota 2 3 2 3 7 3 6" xfId="39876"/>
    <cellStyle name="Nota 2 3 2 3 7 3 7" xfId="39877"/>
    <cellStyle name="Nota 2 3 2 3 7 3 8" xfId="39878"/>
    <cellStyle name="Nota 2 3 2 3 7 3 9" xfId="39879"/>
    <cellStyle name="Nota 2 3 2 3 7 4" xfId="39880"/>
    <cellStyle name="Nota 2 3 2 3 7 5" xfId="39881"/>
    <cellStyle name="Nota 2 3 2 3 7 6" xfId="39882"/>
    <cellStyle name="Nota 2 3 2 3 7 7" xfId="39883"/>
    <cellStyle name="Nota 2 3 2 3 7 8" xfId="39884"/>
    <cellStyle name="Nota 2 3 2 3 7 9" xfId="39885"/>
    <cellStyle name="Nota 2 3 2 3 8" xfId="39886"/>
    <cellStyle name="Nota 2 3 2 3 8 10" xfId="39887"/>
    <cellStyle name="Nota 2 3 2 3 8 11" xfId="39888"/>
    <cellStyle name="Nota 2 3 2 3 8 12" xfId="39889"/>
    <cellStyle name="Nota 2 3 2 3 8 13" xfId="39890"/>
    <cellStyle name="Nota 2 3 2 3 8 14" xfId="39891"/>
    <cellStyle name="Nota 2 3 2 3 8 2" xfId="39892"/>
    <cellStyle name="Nota 2 3 2 3 8 2 10" xfId="39893"/>
    <cellStyle name="Nota 2 3 2 3 8 2 11" xfId="39894"/>
    <cellStyle name="Nota 2 3 2 3 8 2 12" xfId="39895"/>
    <cellStyle name="Nota 2 3 2 3 8 2 13" xfId="39896"/>
    <cellStyle name="Nota 2 3 2 3 8 2 2" xfId="39897"/>
    <cellStyle name="Nota 2 3 2 3 8 2 2 10" xfId="39898"/>
    <cellStyle name="Nota 2 3 2 3 8 2 2 11" xfId="39899"/>
    <cellStyle name="Nota 2 3 2 3 8 2 2 12" xfId="39900"/>
    <cellStyle name="Nota 2 3 2 3 8 2 2 2" xfId="39901"/>
    <cellStyle name="Nota 2 3 2 3 8 2 2 3" xfId="39902"/>
    <cellStyle name="Nota 2 3 2 3 8 2 2 4" xfId="39903"/>
    <cellStyle name="Nota 2 3 2 3 8 2 2 5" xfId="39904"/>
    <cellStyle name="Nota 2 3 2 3 8 2 2 6" xfId="39905"/>
    <cellStyle name="Nota 2 3 2 3 8 2 2 7" xfId="39906"/>
    <cellStyle name="Nota 2 3 2 3 8 2 2 8" xfId="39907"/>
    <cellStyle name="Nota 2 3 2 3 8 2 2 9" xfId="39908"/>
    <cellStyle name="Nota 2 3 2 3 8 2 3" xfId="39909"/>
    <cellStyle name="Nota 2 3 2 3 8 2 4" xfId="39910"/>
    <cellStyle name="Nota 2 3 2 3 8 2 5" xfId="39911"/>
    <cellStyle name="Nota 2 3 2 3 8 2 6" xfId="39912"/>
    <cellStyle name="Nota 2 3 2 3 8 2 7" xfId="39913"/>
    <cellStyle name="Nota 2 3 2 3 8 2 8" xfId="39914"/>
    <cellStyle name="Nota 2 3 2 3 8 2 9" xfId="39915"/>
    <cellStyle name="Nota 2 3 2 3 8 3" xfId="39916"/>
    <cellStyle name="Nota 2 3 2 3 8 3 10" xfId="39917"/>
    <cellStyle name="Nota 2 3 2 3 8 3 11" xfId="39918"/>
    <cellStyle name="Nota 2 3 2 3 8 3 12" xfId="39919"/>
    <cellStyle name="Nota 2 3 2 3 8 3 2" xfId="39920"/>
    <cellStyle name="Nota 2 3 2 3 8 3 3" xfId="39921"/>
    <cellStyle name="Nota 2 3 2 3 8 3 4" xfId="39922"/>
    <cellStyle name="Nota 2 3 2 3 8 3 5" xfId="39923"/>
    <cellStyle name="Nota 2 3 2 3 8 3 6" xfId="39924"/>
    <cellStyle name="Nota 2 3 2 3 8 3 7" xfId="39925"/>
    <cellStyle name="Nota 2 3 2 3 8 3 8" xfId="39926"/>
    <cellStyle name="Nota 2 3 2 3 8 3 9" xfId="39927"/>
    <cellStyle name="Nota 2 3 2 3 8 4" xfId="39928"/>
    <cellStyle name="Nota 2 3 2 3 8 5" xfId="39929"/>
    <cellStyle name="Nota 2 3 2 3 8 6" xfId="39930"/>
    <cellStyle name="Nota 2 3 2 3 8 7" xfId="39931"/>
    <cellStyle name="Nota 2 3 2 3 8 8" xfId="39932"/>
    <cellStyle name="Nota 2 3 2 3 8 9" xfId="39933"/>
    <cellStyle name="Nota 2 3 2 3 9" xfId="39934"/>
    <cellStyle name="Nota 2 3 2 3 9 10" xfId="39935"/>
    <cellStyle name="Nota 2 3 2 3 9 11" xfId="39936"/>
    <cellStyle name="Nota 2 3 2 3 9 12" xfId="39937"/>
    <cellStyle name="Nota 2 3 2 3 9 13" xfId="39938"/>
    <cellStyle name="Nota 2 3 2 3 9 14" xfId="39939"/>
    <cellStyle name="Nota 2 3 2 3 9 2" xfId="39940"/>
    <cellStyle name="Nota 2 3 2 3 9 2 10" xfId="39941"/>
    <cellStyle name="Nota 2 3 2 3 9 2 11" xfId="39942"/>
    <cellStyle name="Nota 2 3 2 3 9 2 12" xfId="39943"/>
    <cellStyle name="Nota 2 3 2 3 9 2 13" xfId="39944"/>
    <cellStyle name="Nota 2 3 2 3 9 2 2" xfId="39945"/>
    <cellStyle name="Nota 2 3 2 3 9 2 2 10" xfId="39946"/>
    <cellStyle name="Nota 2 3 2 3 9 2 2 11" xfId="39947"/>
    <cellStyle name="Nota 2 3 2 3 9 2 2 12" xfId="39948"/>
    <cellStyle name="Nota 2 3 2 3 9 2 2 2" xfId="39949"/>
    <cellStyle name="Nota 2 3 2 3 9 2 2 3" xfId="39950"/>
    <cellStyle name="Nota 2 3 2 3 9 2 2 4" xfId="39951"/>
    <cellStyle name="Nota 2 3 2 3 9 2 2 5" xfId="39952"/>
    <cellStyle name="Nota 2 3 2 3 9 2 2 6" xfId="39953"/>
    <cellStyle name="Nota 2 3 2 3 9 2 2 7" xfId="39954"/>
    <cellStyle name="Nota 2 3 2 3 9 2 2 8" xfId="39955"/>
    <cellStyle name="Nota 2 3 2 3 9 2 2 9" xfId="39956"/>
    <cellStyle name="Nota 2 3 2 3 9 2 3" xfId="39957"/>
    <cellStyle name="Nota 2 3 2 3 9 2 4" xfId="39958"/>
    <cellStyle name="Nota 2 3 2 3 9 2 5" xfId="39959"/>
    <cellStyle name="Nota 2 3 2 3 9 2 6" xfId="39960"/>
    <cellStyle name="Nota 2 3 2 3 9 2 7" xfId="39961"/>
    <cellStyle name="Nota 2 3 2 3 9 2 8" xfId="39962"/>
    <cellStyle name="Nota 2 3 2 3 9 2 9" xfId="39963"/>
    <cellStyle name="Nota 2 3 2 3 9 3" xfId="39964"/>
    <cellStyle name="Nota 2 3 2 3 9 3 10" xfId="39965"/>
    <cellStyle name="Nota 2 3 2 3 9 3 11" xfId="39966"/>
    <cellStyle name="Nota 2 3 2 3 9 3 12" xfId="39967"/>
    <cellStyle name="Nota 2 3 2 3 9 3 2" xfId="39968"/>
    <cellStyle name="Nota 2 3 2 3 9 3 3" xfId="39969"/>
    <cellStyle name="Nota 2 3 2 3 9 3 4" xfId="39970"/>
    <cellStyle name="Nota 2 3 2 3 9 3 5" xfId="39971"/>
    <cellStyle name="Nota 2 3 2 3 9 3 6" xfId="39972"/>
    <cellStyle name="Nota 2 3 2 3 9 3 7" xfId="39973"/>
    <cellStyle name="Nota 2 3 2 3 9 3 8" xfId="39974"/>
    <cellStyle name="Nota 2 3 2 3 9 3 9" xfId="39975"/>
    <cellStyle name="Nota 2 3 2 3 9 4" xfId="39976"/>
    <cellStyle name="Nota 2 3 2 3 9 5" xfId="39977"/>
    <cellStyle name="Nota 2 3 2 3 9 6" xfId="39978"/>
    <cellStyle name="Nota 2 3 2 3 9 7" xfId="39979"/>
    <cellStyle name="Nota 2 3 2 3 9 8" xfId="39980"/>
    <cellStyle name="Nota 2 3 2 3 9 9" xfId="39981"/>
    <cellStyle name="Nota 2 3 2 4" xfId="39982"/>
    <cellStyle name="Nota 2 3 2 4 10" xfId="39983"/>
    <cellStyle name="Nota 2 3 2 4 10 10" xfId="39984"/>
    <cellStyle name="Nota 2 3 2 4 10 11" xfId="39985"/>
    <cellStyle name="Nota 2 3 2 4 10 12" xfId="39986"/>
    <cellStyle name="Nota 2 3 2 4 10 13" xfId="39987"/>
    <cellStyle name="Nota 2 3 2 4 10 14" xfId="39988"/>
    <cellStyle name="Nota 2 3 2 4 10 2" xfId="39989"/>
    <cellStyle name="Nota 2 3 2 4 10 2 10" xfId="39990"/>
    <cellStyle name="Nota 2 3 2 4 10 2 11" xfId="39991"/>
    <cellStyle name="Nota 2 3 2 4 10 2 12" xfId="39992"/>
    <cellStyle name="Nota 2 3 2 4 10 2 13" xfId="39993"/>
    <cellStyle name="Nota 2 3 2 4 10 2 2" xfId="39994"/>
    <cellStyle name="Nota 2 3 2 4 10 2 2 10" xfId="39995"/>
    <cellStyle name="Nota 2 3 2 4 10 2 2 11" xfId="39996"/>
    <cellStyle name="Nota 2 3 2 4 10 2 2 12" xfId="39997"/>
    <cellStyle name="Nota 2 3 2 4 10 2 2 2" xfId="39998"/>
    <cellStyle name="Nota 2 3 2 4 10 2 2 3" xfId="39999"/>
    <cellStyle name="Nota 2 3 2 4 10 2 2 4" xfId="40000"/>
    <cellStyle name="Nota 2 3 2 4 10 2 2 5" xfId="40001"/>
    <cellStyle name="Nota 2 3 2 4 10 2 2 6" xfId="40002"/>
    <cellStyle name="Nota 2 3 2 4 10 2 2 7" xfId="40003"/>
    <cellStyle name="Nota 2 3 2 4 10 2 2 8" xfId="40004"/>
    <cellStyle name="Nota 2 3 2 4 10 2 2 9" xfId="40005"/>
    <cellStyle name="Nota 2 3 2 4 10 2 3" xfId="40006"/>
    <cellStyle name="Nota 2 3 2 4 10 2 4" xfId="40007"/>
    <cellStyle name="Nota 2 3 2 4 10 2 5" xfId="40008"/>
    <cellStyle name="Nota 2 3 2 4 10 2 6" xfId="40009"/>
    <cellStyle name="Nota 2 3 2 4 10 2 7" xfId="40010"/>
    <cellStyle name="Nota 2 3 2 4 10 2 8" xfId="40011"/>
    <cellStyle name="Nota 2 3 2 4 10 2 9" xfId="40012"/>
    <cellStyle name="Nota 2 3 2 4 10 3" xfId="40013"/>
    <cellStyle name="Nota 2 3 2 4 10 3 10" xfId="40014"/>
    <cellStyle name="Nota 2 3 2 4 10 3 11" xfId="40015"/>
    <cellStyle name="Nota 2 3 2 4 10 3 12" xfId="40016"/>
    <cellStyle name="Nota 2 3 2 4 10 3 2" xfId="40017"/>
    <cellStyle name="Nota 2 3 2 4 10 3 3" xfId="40018"/>
    <cellStyle name="Nota 2 3 2 4 10 3 4" xfId="40019"/>
    <cellStyle name="Nota 2 3 2 4 10 3 5" xfId="40020"/>
    <cellStyle name="Nota 2 3 2 4 10 3 6" xfId="40021"/>
    <cellStyle name="Nota 2 3 2 4 10 3 7" xfId="40022"/>
    <cellStyle name="Nota 2 3 2 4 10 3 8" xfId="40023"/>
    <cellStyle name="Nota 2 3 2 4 10 3 9" xfId="40024"/>
    <cellStyle name="Nota 2 3 2 4 10 4" xfId="40025"/>
    <cellStyle name="Nota 2 3 2 4 10 5" xfId="40026"/>
    <cellStyle name="Nota 2 3 2 4 10 6" xfId="40027"/>
    <cellStyle name="Nota 2 3 2 4 10 7" xfId="40028"/>
    <cellStyle name="Nota 2 3 2 4 10 8" xfId="40029"/>
    <cellStyle name="Nota 2 3 2 4 10 9" xfId="40030"/>
    <cellStyle name="Nota 2 3 2 4 11" xfId="40031"/>
    <cellStyle name="Nota 2 3 2 4 11 10" xfId="40032"/>
    <cellStyle name="Nota 2 3 2 4 11 11" xfId="40033"/>
    <cellStyle name="Nota 2 3 2 4 11 12" xfId="40034"/>
    <cellStyle name="Nota 2 3 2 4 11 13" xfId="40035"/>
    <cellStyle name="Nota 2 3 2 4 11 2" xfId="40036"/>
    <cellStyle name="Nota 2 3 2 4 11 2 10" xfId="40037"/>
    <cellStyle name="Nota 2 3 2 4 11 2 11" xfId="40038"/>
    <cellStyle name="Nota 2 3 2 4 11 2 12" xfId="40039"/>
    <cellStyle name="Nota 2 3 2 4 11 2 2" xfId="40040"/>
    <cellStyle name="Nota 2 3 2 4 11 2 3" xfId="40041"/>
    <cellStyle name="Nota 2 3 2 4 11 2 4" xfId="40042"/>
    <cellStyle name="Nota 2 3 2 4 11 2 5" xfId="40043"/>
    <cellStyle name="Nota 2 3 2 4 11 2 6" xfId="40044"/>
    <cellStyle name="Nota 2 3 2 4 11 2 7" xfId="40045"/>
    <cellStyle name="Nota 2 3 2 4 11 2 8" xfId="40046"/>
    <cellStyle name="Nota 2 3 2 4 11 2 9" xfId="40047"/>
    <cellStyle name="Nota 2 3 2 4 11 3" xfId="40048"/>
    <cellStyle name="Nota 2 3 2 4 11 4" xfId="40049"/>
    <cellStyle name="Nota 2 3 2 4 11 5" xfId="40050"/>
    <cellStyle name="Nota 2 3 2 4 11 6" xfId="40051"/>
    <cellStyle name="Nota 2 3 2 4 11 7" xfId="40052"/>
    <cellStyle name="Nota 2 3 2 4 11 8" xfId="40053"/>
    <cellStyle name="Nota 2 3 2 4 11 9" xfId="40054"/>
    <cellStyle name="Nota 2 3 2 4 12" xfId="40055"/>
    <cellStyle name="Nota 2 3 2 4 12 10" xfId="40056"/>
    <cellStyle name="Nota 2 3 2 4 12 11" xfId="40057"/>
    <cellStyle name="Nota 2 3 2 4 12 12" xfId="40058"/>
    <cellStyle name="Nota 2 3 2 4 12 13" xfId="40059"/>
    <cellStyle name="Nota 2 3 2 4 12 2" xfId="40060"/>
    <cellStyle name="Nota 2 3 2 4 12 2 10" xfId="40061"/>
    <cellStyle name="Nota 2 3 2 4 12 2 11" xfId="40062"/>
    <cellStyle name="Nota 2 3 2 4 12 2 12" xfId="40063"/>
    <cellStyle name="Nota 2 3 2 4 12 2 2" xfId="40064"/>
    <cellStyle name="Nota 2 3 2 4 12 2 3" xfId="40065"/>
    <cellStyle name="Nota 2 3 2 4 12 2 4" xfId="40066"/>
    <cellStyle name="Nota 2 3 2 4 12 2 5" xfId="40067"/>
    <cellStyle name="Nota 2 3 2 4 12 2 6" xfId="40068"/>
    <cellStyle name="Nota 2 3 2 4 12 2 7" xfId="40069"/>
    <cellStyle name="Nota 2 3 2 4 12 2 8" xfId="40070"/>
    <cellStyle name="Nota 2 3 2 4 12 2 9" xfId="40071"/>
    <cellStyle name="Nota 2 3 2 4 12 3" xfId="40072"/>
    <cellStyle name="Nota 2 3 2 4 12 4" xfId="40073"/>
    <cellStyle name="Nota 2 3 2 4 12 5" xfId="40074"/>
    <cellStyle name="Nota 2 3 2 4 12 6" xfId="40075"/>
    <cellStyle name="Nota 2 3 2 4 12 7" xfId="40076"/>
    <cellStyle name="Nota 2 3 2 4 12 8" xfId="40077"/>
    <cellStyle name="Nota 2 3 2 4 12 9" xfId="40078"/>
    <cellStyle name="Nota 2 3 2 4 13" xfId="40079"/>
    <cellStyle name="Nota 2 3 2 4 13 10" xfId="40080"/>
    <cellStyle name="Nota 2 3 2 4 13 11" xfId="40081"/>
    <cellStyle name="Nota 2 3 2 4 13 12" xfId="40082"/>
    <cellStyle name="Nota 2 3 2 4 13 2" xfId="40083"/>
    <cellStyle name="Nota 2 3 2 4 13 3" xfId="40084"/>
    <cellStyle name="Nota 2 3 2 4 13 4" xfId="40085"/>
    <cellStyle name="Nota 2 3 2 4 13 5" xfId="40086"/>
    <cellStyle name="Nota 2 3 2 4 13 6" xfId="40087"/>
    <cellStyle name="Nota 2 3 2 4 13 7" xfId="40088"/>
    <cellStyle name="Nota 2 3 2 4 13 8" xfId="40089"/>
    <cellStyle name="Nota 2 3 2 4 13 9" xfId="40090"/>
    <cellStyle name="Nota 2 3 2 4 14" xfId="40091"/>
    <cellStyle name="Nota 2 3 2 4 15" xfId="40092"/>
    <cellStyle name="Nota 2 3 2 4 16" xfId="40093"/>
    <cellStyle name="Nota 2 3 2 4 17" xfId="40094"/>
    <cellStyle name="Nota 2 3 2 4 18" xfId="40095"/>
    <cellStyle name="Nota 2 3 2 4 19" xfId="40096"/>
    <cellStyle name="Nota 2 3 2 4 2" xfId="40097"/>
    <cellStyle name="Nota 2 3 2 4 2 10" xfId="40098"/>
    <cellStyle name="Nota 2 3 2 4 2 11" xfId="40099"/>
    <cellStyle name="Nota 2 3 2 4 2 12" xfId="40100"/>
    <cellStyle name="Nota 2 3 2 4 2 13" xfId="40101"/>
    <cellStyle name="Nota 2 3 2 4 2 14" xfId="40102"/>
    <cellStyle name="Nota 2 3 2 4 2 15" xfId="40103"/>
    <cellStyle name="Nota 2 3 2 4 2 16" xfId="40104"/>
    <cellStyle name="Nota 2 3 2 4 2 17" xfId="40105"/>
    <cellStyle name="Nota 2 3 2 4 2 18" xfId="40106"/>
    <cellStyle name="Nota 2 3 2 4 2 2" xfId="40107"/>
    <cellStyle name="Nota 2 3 2 4 2 2 2" xfId="40108"/>
    <cellStyle name="Nota 2 3 2 4 2 3" xfId="40109"/>
    <cellStyle name="Nota 2 3 2 4 2 3 10" xfId="40110"/>
    <cellStyle name="Nota 2 3 2 4 2 3 11" xfId="40111"/>
    <cellStyle name="Nota 2 3 2 4 2 3 12" xfId="40112"/>
    <cellStyle name="Nota 2 3 2 4 2 3 13" xfId="40113"/>
    <cellStyle name="Nota 2 3 2 4 2 3 14" xfId="40114"/>
    <cellStyle name="Nota 2 3 2 4 2 3 2" xfId="40115"/>
    <cellStyle name="Nota 2 3 2 4 2 3 2 10" xfId="40116"/>
    <cellStyle name="Nota 2 3 2 4 2 3 2 11" xfId="40117"/>
    <cellStyle name="Nota 2 3 2 4 2 3 2 12" xfId="40118"/>
    <cellStyle name="Nota 2 3 2 4 2 3 2 13" xfId="40119"/>
    <cellStyle name="Nota 2 3 2 4 2 3 2 2" xfId="40120"/>
    <cellStyle name="Nota 2 3 2 4 2 3 2 2 10" xfId="40121"/>
    <cellStyle name="Nota 2 3 2 4 2 3 2 2 11" xfId="40122"/>
    <cellStyle name="Nota 2 3 2 4 2 3 2 2 12" xfId="40123"/>
    <cellStyle name="Nota 2 3 2 4 2 3 2 2 2" xfId="40124"/>
    <cellStyle name="Nota 2 3 2 4 2 3 2 2 3" xfId="40125"/>
    <cellStyle name="Nota 2 3 2 4 2 3 2 2 4" xfId="40126"/>
    <cellStyle name="Nota 2 3 2 4 2 3 2 2 5" xfId="40127"/>
    <cellStyle name="Nota 2 3 2 4 2 3 2 2 6" xfId="40128"/>
    <cellStyle name="Nota 2 3 2 4 2 3 2 2 7" xfId="40129"/>
    <cellStyle name="Nota 2 3 2 4 2 3 2 2 8" xfId="40130"/>
    <cellStyle name="Nota 2 3 2 4 2 3 2 2 9" xfId="40131"/>
    <cellStyle name="Nota 2 3 2 4 2 3 2 3" xfId="40132"/>
    <cellStyle name="Nota 2 3 2 4 2 3 2 4" xfId="40133"/>
    <cellStyle name="Nota 2 3 2 4 2 3 2 5" xfId="40134"/>
    <cellStyle name="Nota 2 3 2 4 2 3 2 6" xfId="40135"/>
    <cellStyle name="Nota 2 3 2 4 2 3 2 7" xfId="40136"/>
    <cellStyle name="Nota 2 3 2 4 2 3 2 8" xfId="40137"/>
    <cellStyle name="Nota 2 3 2 4 2 3 2 9" xfId="40138"/>
    <cellStyle name="Nota 2 3 2 4 2 3 3" xfId="40139"/>
    <cellStyle name="Nota 2 3 2 4 2 3 3 10" xfId="40140"/>
    <cellStyle name="Nota 2 3 2 4 2 3 3 11" xfId="40141"/>
    <cellStyle name="Nota 2 3 2 4 2 3 3 12" xfId="40142"/>
    <cellStyle name="Nota 2 3 2 4 2 3 3 2" xfId="40143"/>
    <cellStyle name="Nota 2 3 2 4 2 3 3 3" xfId="40144"/>
    <cellStyle name="Nota 2 3 2 4 2 3 3 4" xfId="40145"/>
    <cellStyle name="Nota 2 3 2 4 2 3 3 5" xfId="40146"/>
    <cellStyle name="Nota 2 3 2 4 2 3 3 6" xfId="40147"/>
    <cellStyle name="Nota 2 3 2 4 2 3 3 7" xfId="40148"/>
    <cellStyle name="Nota 2 3 2 4 2 3 3 8" xfId="40149"/>
    <cellStyle name="Nota 2 3 2 4 2 3 3 9" xfId="40150"/>
    <cellStyle name="Nota 2 3 2 4 2 3 4" xfId="40151"/>
    <cellStyle name="Nota 2 3 2 4 2 3 5" xfId="40152"/>
    <cellStyle name="Nota 2 3 2 4 2 3 6" xfId="40153"/>
    <cellStyle name="Nota 2 3 2 4 2 3 7" xfId="40154"/>
    <cellStyle name="Nota 2 3 2 4 2 3 8" xfId="40155"/>
    <cellStyle name="Nota 2 3 2 4 2 3 9" xfId="40156"/>
    <cellStyle name="Nota 2 3 2 4 2 4" xfId="40157"/>
    <cellStyle name="Nota 2 3 2 4 2 4 10" xfId="40158"/>
    <cellStyle name="Nota 2 3 2 4 2 4 11" xfId="40159"/>
    <cellStyle name="Nota 2 3 2 4 2 4 12" xfId="40160"/>
    <cellStyle name="Nota 2 3 2 4 2 4 13" xfId="40161"/>
    <cellStyle name="Nota 2 3 2 4 2 4 14" xfId="40162"/>
    <cellStyle name="Nota 2 3 2 4 2 4 2" xfId="40163"/>
    <cellStyle name="Nota 2 3 2 4 2 4 2 10" xfId="40164"/>
    <cellStyle name="Nota 2 3 2 4 2 4 2 11" xfId="40165"/>
    <cellStyle name="Nota 2 3 2 4 2 4 2 12" xfId="40166"/>
    <cellStyle name="Nota 2 3 2 4 2 4 2 13" xfId="40167"/>
    <cellStyle name="Nota 2 3 2 4 2 4 2 2" xfId="40168"/>
    <cellStyle name="Nota 2 3 2 4 2 4 2 2 10" xfId="40169"/>
    <cellStyle name="Nota 2 3 2 4 2 4 2 2 11" xfId="40170"/>
    <cellStyle name="Nota 2 3 2 4 2 4 2 2 12" xfId="40171"/>
    <cellStyle name="Nota 2 3 2 4 2 4 2 2 2" xfId="40172"/>
    <cellStyle name="Nota 2 3 2 4 2 4 2 2 3" xfId="40173"/>
    <cellStyle name="Nota 2 3 2 4 2 4 2 2 4" xfId="40174"/>
    <cellStyle name="Nota 2 3 2 4 2 4 2 2 5" xfId="40175"/>
    <cellStyle name="Nota 2 3 2 4 2 4 2 2 6" xfId="40176"/>
    <cellStyle name="Nota 2 3 2 4 2 4 2 2 7" xfId="40177"/>
    <cellStyle name="Nota 2 3 2 4 2 4 2 2 8" xfId="40178"/>
    <cellStyle name="Nota 2 3 2 4 2 4 2 2 9" xfId="40179"/>
    <cellStyle name="Nota 2 3 2 4 2 4 2 3" xfId="40180"/>
    <cellStyle name="Nota 2 3 2 4 2 4 2 4" xfId="40181"/>
    <cellStyle name="Nota 2 3 2 4 2 4 2 5" xfId="40182"/>
    <cellStyle name="Nota 2 3 2 4 2 4 2 6" xfId="40183"/>
    <cellStyle name="Nota 2 3 2 4 2 4 2 7" xfId="40184"/>
    <cellStyle name="Nota 2 3 2 4 2 4 2 8" xfId="40185"/>
    <cellStyle name="Nota 2 3 2 4 2 4 2 9" xfId="40186"/>
    <cellStyle name="Nota 2 3 2 4 2 4 3" xfId="40187"/>
    <cellStyle name="Nota 2 3 2 4 2 4 3 10" xfId="40188"/>
    <cellStyle name="Nota 2 3 2 4 2 4 3 11" xfId="40189"/>
    <cellStyle name="Nota 2 3 2 4 2 4 3 12" xfId="40190"/>
    <cellStyle name="Nota 2 3 2 4 2 4 3 2" xfId="40191"/>
    <cellStyle name="Nota 2 3 2 4 2 4 3 3" xfId="40192"/>
    <cellStyle name="Nota 2 3 2 4 2 4 3 4" xfId="40193"/>
    <cellStyle name="Nota 2 3 2 4 2 4 3 5" xfId="40194"/>
    <cellStyle name="Nota 2 3 2 4 2 4 3 6" xfId="40195"/>
    <cellStyle name="Nota 2 3 2 4 2 4 3 7" xfId="40196"/>
    <cellStyle name="Nota 2 3 2 4 2 4 3 8" xfId="40197"/>
    <cellStyle name="Nota 2 3 2 4 2 4 3 9" xfId="40198"/>
    <cellStyle name="Nota 2 3 2 4 2 4 4" xfId="40199"/>
    <cellStyle name="Nota 2 3 2 4 2 4 5" xfId="40200"/>
    <cellStyle name="Nota 2 3 2 4 2 4 6" xfId="40201"/>
    <cellStyle name="Nota 2 3 2 4 2 4 7" xfId="40202"/>
    <cellStyle name="Nota 2 3 2 4 2 4 8" xfId="40203"/>
    <cellStyle name="Nota 2 3 2 4 2 4 9" xfId="40204"/>
    <cellStyle name="Nota 2 3 2 4 2 5" xfId="40205"/>
    <cellStyle name="Nota 2 3 2 4 2 5 10" xfId="40206"/>
    <cellStyle name="Nota 2 3 2 4 2 5 11" xfId="40207"/>
    <cellStyle name="Nota 2 3 2 4 2 5 12" xfId="40208"/>
    <cellStyle name="Nota 2 3 2 4 2 5 13" xfId="40209"/>
    <cellStyle name="Nota 2 3 2 4 2 5 2" xfId="40210"/>
    <cellStyle name="Nota 2 3 2 4 2 5 2 10" xfId="40211"/>
    <cellStyle name="Nota 2 3 2 4 2 5 2 11" xfId="40212"/>
    <cellStyle name="Nota 2 3 2 4 2 5 2 12" xfId="40213"/>
    <cellStyle name="Nota 2 3 2 4 2 5 2 2" xfId="40214"/>
    <cellStyle name="Nota 2 3 2 4 2 5 2 3" xfId="40215"/>
    <cellStyle name="Nota 2 3 2 4 2 5 2 4" xfId="40216"/>
    <cellStyle name="Nota 2 3 2 4 2 5 2 5" xfId="40217"/>
    <cellStyle name="Nota 2 3 2 4 2 5 2 6" xfId="40218"/>
    <cellStyle name="Nota 2 3 2 4 2 5 2 7" xfId="40219"/>
    <cellStyle name="Nota 2 3 2 4 2 5 2 8" xfId="40220"/>
    <cellStyle name="Nota 2 3 2 4 2 5 2 9" xfId="40221"/>
    <cellStyle name="Nota 2 3 2 4 2 5 3" xfId="40222"/>
    <cellStyle name="Nota 2 3 2 4 2 5 4" xfId="40223"/>
    <cellStyle name="Nota 2 3 2 4 2 5 5" xfId="40224"/>
    <cellStyle name="Nota 2 3 2 4 2 5 6" xfId="40225"/>
    <cellStyle name="Nota 2 3 2 4 2 5 7" xfId="40226"/>
    <cellStyle name="Nota 2 3 2 4 2 5 8" xfId="40227"/>
    <cellStyle name="Nota 2 3 2 4 2 5 9" xfId="40228"/>
    <cellStyle name="Nota 2 3 2 4 2 6" xfId="40229"/>
    <cellStyle name="Nota 2 3 2 4 2 7" xfId="40230"/>
    <cellStyle name="Nota 2 3 2 4 2 7 10" xfId="40231"/>
    <cellStyle name="Nota 2 3 2 4 2 7 11" xfId="40232"/>
    <cellStyle name="Nota 2 3 2 4 2 7 12" xfId="40233"/>
    <cellStyle name="Nota 2 3 2 4 2 7 2" xfId="40234"/>
    <cellStyle name="Nota 2 3 2 4 2 7 3" xfId="40235"/>
    <cellStyle name="Nota 2 3 2 4 2 7 4" xfId="40236"/>
    <cellStyle name="Nota 2 3 2 4 2 7 5" xfId="40237"/>
    <cellStyle name="Nota 2 3 2 4 2 7 6" xfId="40238"/>
    <cellStyle name="Nota 2 3 2 4 2 7 7" xfId="40239"/>
    <cellStyle name="Nota 2 3 2 4 2 7 8" xfId="40240"/>
    <cellStyle name="Nota 2 3 2 4 2 7 9" xfId="40241"/>
    <cellStyle name="Nota 2 3 2 4 2 8" xfId="40242"/>
    <cellStyle name="Nota 2 3 2 4 2 9" xfId="40243"/>
    <cellStyle name="Nota 2 3 2 4 20" xfId="40244"/>
    <cellStyle name="Nota 2 3 2 4 21" xfId="40245"/>
    <cellStyle name="Nota 2 3 2 4 22" xfId="40246"/>
    <cellStyle name="Nota 2 3 2 4 23" xfId="40247"/>
    <cellStyle name="Nota 2 3 2 4 24" xfId="40248"/>
    <cellStyle name="Nota 2 3 2 4 25" xfId="40249"/>
    <cellStyle name="Nota 2 3 2 4 3" xfId="40250"/>
    <cellStyle name="Nota 2 3 2 4 3 2" xfId="40251"/>
    <cellStyle name="Nota 2 3 2 4 4" xfId="40252"/>
    <cellStyle name="Nota 2 3 2 4 4 10" xfId="40253"/>
    <cellStyle name="Nota 2 3 2 4 4 11" xfId="40254"/>
    <cellStyle name="Nota 2 3 2 4 4 12" xfId="40255"/>
    <cellStyle name="Nota 2 3 2 4 4 13" xfId="40256"/>
    <cellStyle name="Nota 2 3 2 4 4 14" xfId="40257"/>
    <cellStyle name="Nota 2 3 2 4 4 2" xfId="40258"/>
    <cellStyle name="Nota 2 3 2 4 4 2 10" xfId="40259"/>
    <cellStyle name="Nota 2 3 2 4 4 2 11" xfId="40260"/>
    <cellStyle name="Nota 2 3 2 4 4 2 12" xfId="40261"/>
    <cellStyle name="Nota 2 3 2 4 4 2 13" xfId="40262"/>
    <cellStyle name="Nota 2 3 2 4 4 2 2" xfId="40263"/>
    <cellStyle name="Nota 2 3 2 4 4 2 2 10" xfId="40264"/>
    <cellStyle name="Nota 2 3 2 4 4 2 2 11" xfId="40265"/>
    <cellStyle name="Nota 2 3 2 4 4 2 2 12" xfId="40266"/>
    <cellStyle name="Nota 2 3 2 4 4 2 2 2" xfId="40267"/>
    <cellStyle name="Nota 2 3 2 4 4 2 2 3" xfId="40268"/>
    <cellStyle name="Nota 2 3 2 4 4 2 2 4" xfId="40269"/>
    <cellStyle name="Nota 2 3 2 4 4 2 2 5" xfId="40270"/>
    <cellStyle name="Nota 2 3 2 4 4 2 2 6" xfId="40271"/>
    <cellStyle name="Nota 2 3 2 4 4 2 2 7" xfId="40272"/>
    <cellStyle name="Nota 2 3 2 4 4 2 2 8" xfId="40273"/>
    <cellStyle name="Nota 2 3 2 4 4 2 2 9" xfId="40274"/>
    <cellStyle name="Nota 2 3 2 4 4 2 3" xfId="40275"/>
    <cellStyle name="Nota 2 3 2 4 4 2 4" xfId="40276"/>
    <cellStyle name="Nota 2 3 2 4 4 2 5" xfId="40277"/>
    <cellStyle name="Nota 2 3 2 4 4 2 6" xfId="40278"/>
    <cellStyle name="Nota 2 3 2 4 4 2 7" xfId="40279"/>
    <cellStyle name="Nota 2 3 2 4 4 2 8" xfId="40280"/>
    <cellStyle name="Nota 2 3 2 4 4 2 9" xfId="40281"/>
    <cellStyle name="Nota 2 3 2 4 4 3" xfId="40282"/>
    <cellStyle name="Nota 2 3 2 4 4 3 10" xfId="40283"/>
    <cellStyle name="Nota 2 3 2 4 4 3 11" xfId="40284"/>
    <cellStyle name="Nota 2 3 2 4 4 3 12" xfId="40285"/>
    <cellStyle name="Nota 2 3 2 4 4 3 2" xfId="40286"/>
    <cellStyle name="Nota 2 3 2 4 4 3 3" xfId="40287"/>
    <cellStyle name="Nota 2 3 2 4 4 3 4" xfId="40288"/>
    <cellStyle name="Nota 2 3 2 4 4 3 5" xfId="40289"/>
    <cellStyle name="Nota 2 3 2 4 4 3 6" xfId="40290"/>
    <cellStyle name="Nota 2 3 2 4 4 3 7" xfId="40291"/>
    <cellStyle name="Nota 2 3 2 4 4 3 8" xfId="40292"/>
    <cellStyle name="Nota 2 3 2 4 4 3 9" xfId="40293"/>
    <cellStyle name="Nota 2 3 2 4 4 4" xfId="40294"/>
    <cellStyle name="Nota 2 3 2 4 4 5" xfId="40295"/>
    <cellStyle name="Nota 2 3 2 4 4 6" xfId="40296"/>
    <cellStyle name="Nota 2 3 2 4 4 7" xfId="40297"/>
    <cellStyle name="Nota 2 3 2 4 4 8" xfId="40298"/>
    <cellStyle name="Nota 2 3 2 4 4 9" xfId="40299"/>
    <cellStyle name="Nota 2 3 2 4 5" xfId="40300"/>
    <cellStyle name="Nota 2 3 2 4 5 10" xfId="40301"/>
    <cellStyle name="Nota 2 3 2 4 5 11" xfId="40302"/>
    <cellStyle name="Nota 2 3 2 4 5 12" xfId="40303"/>
    <cellStyle name="Nota 2 3 2 4 5 13" xfId="40304"/>
    <cellStyle name="Nota 2 3 2 4 5 14" xfId="40305"/>
    <cellStyle name="Nota 2 3 2 4 5 2" xfId="40306"/>
    <cellStyle name="Nota 2 3 2 4 5 2 10" xfId="40307"/>
    <cellStyle name="Nota 2 3 2 4 5 2 11" xfId="40308"/>
    <cellStyle name="Nota 2 3 2 4 5 2 12" xfId="40309"/>
    <cellStyle name="Nota 2 3 2 4 5 2 13" xfId="40310"/>
    <cellStyle name="Nota 2 3 2 4 5 2 2" xfId="40311"/>
    <cellStyle name="Nota 2 3 2 4 5 2 2 10" xfId="40312"/>
    <cellStyle name="Nota 2 3 2 4 5 2 2 11" xfId="40313"/>
    <cellStyle name="Nota 2 3 2 4 5 2 2 12" xfId="40314"/>
    <cellStyle name="Nota 2 3 2 4 5 2 2 2" xfId="40315"/>
    <cellStyle name="Nota 2 3 2 4 5 2 2 3" xfId="40316"/>
    <cellStyle name="Nota 2 3 2 4 5 2 2 4" xfId="40317"/>
    <cellStyle name="Nota 2 3 2 4 5 2 2 5" xfId="40318"/>
    <cellStyle name="Nota 2 3 2 4 5 2 2 6" xfId="40319"/>
    <cellStyle name="Nota 2 3 2 4 5 2 2 7" xfId="40320"/>
    <cellStyle name="Nota 2 3 2 4 5 2 2 8" xfId="40321"/>
    <cellStyle name="Nota 2 3 2 4 5 2 2 9" xfId="40322"/>
    <cellStyle name="Nota 2 3 2 4 5 2 3" xfId="40323"/>
    <cellStyle name="Nota 2 3 2 4 5 2 4" xfId="40324"/>
    <cellStyle name="Nota 2 3 2 4 5 2 5" xfId="40325"/>
    <cellStyle name="Nota 2 3 2 4 5 2 6" xfId="40326"/>
    <cellStyle name="Nota 2 3 2 4 5 2 7" xfId="40327"/>
    <cellStyle name="Nota 2 3 2 4 5 2 8" xfId="40328"/>
    <cellStyle name="Nota 2 3 2 4 5 2 9" xfId="40329"/>
    <cellStyle name="Nota 2 3 2 4 5 3" xfId="40330"/>
    <cellStyle name="Nota 2 3 2 4 5 3 10" xfId="40331"/>
    <cellStyle name="Nota 2 3 2 4 5 3 11" xfId="40332"/>
    <cellStyle name="Nota 2 3 2 4 5 3 12" xfId="40333"/>
    <cellStyle name="Nota 2 3 2 4 5 3 2" xfId="40334"/>
    <cellStyle name="Nota 2 3 2 4 5 3 3" xfId="40335"/>
    <cellStyle name="Nota 2 3 2 4 5 3 4" xfId="40336"/>
    <cellStyle name="Nota 2 3 2 4 5 3 5" xfId="40337"/>
    <cellStyle name="Nota 2 3 2 4 5 3 6" xfId="40338"/>
    <cellStyle name="Nota 2 3 2 4 5 3 7" xfId="40339"/>
    <cellStyle name="Nota 2 3 2 4 5 3 8" xfId="40340"/>
    <cellStyle name="Nota 2 3 2 4 5 3 9" xfId="40341"/>
    <cellStyle name="Nota 2 3 2 4 5 4" xfId="40342"/>
    <cellStyle name="Nota 2 3 2 4 5 5" xfId="40343"/>
    <cellStyle name="Nota 2 3 2 4 5 6" xfId="40344"/>
    <cellStyle name="Nota 2 3 2 4 5 7" xfId="40345"/>
    <cellStyle name="Nota 2 3 2 4 5 8" xfId="40346"/>
    <cellStyle name="Nota 2 3 2 4 5 9" xfId="40347"/>
    <cellStyle name="Nota 2 3 2 4 6" xfId="40348"/>
    <cellStyle name="Nota 2 3 2 4 6 10" xfId="40349"/>
    <cellStyle name="Nota 2 3 2 4 6 11" xfId="40350"/>
    <cellStyle name="Nota 2 3 2 4 6 12" xfId="40351"/>
    <cellStyle name="Nota 2 3 2 4 6 13" xfId="40352"/>
    <cellStyle name="Nota 2 3 2 4 6 14" xfId="40353"/>
    <cellStyle name="Nota 2 3 2 4 6 2" xfId="40354"/>
    <cellStyle name="Nota 2 3 2 4 6 2 10" xfId="40355"/>
    <cellStyle name="Nota 2 3 2 4 6 2 11" xfId="40356"/>
    <cellStyle name="Nota 2 3 2 4 6 2 12" xfId="40357"/>
    <cellStyle name="Nota 2 3 2 4 6 2 13" xfId="40358"/>
    <cellStyle name="Nota 2 3 2 4 6 2 2" xfId="40359"/>
    <cellStyle name="Nota 2 3 2 4 6 2 2 10" xfId="40360"/>
    <cellStyle name="Nota 2 3 2 4 6 2 2 11" xfId="40361"/>
    <cellStyle name="Nota 2 3 2 4 6 2 2 12" xfId="40362"/>
    <cellStyle name="Nota 2 3 2 4 6 2 2 2" xfId="40363"/>
    <cellStyle name="Nota 2 3 2 4 6 2 2 3" xfId="40364"/>
    <cellStyle name="Nota 2 3 2 4 6 2 2 4" xfId="40365"/>
    <cellStyle name="Nota 2 3 2 4 6 2 2 5" xfId="40366"/>
    <cellStyle name="Nota 2 3 2 4 6 2 2 6" xfId="40367"/>
    <cellStyle name="Nota 2 3 2 4 6 2 2 7" xfId="40368"/>
    <cellStyle name="Nota 2 3 2 4 6 2 2 8" xfId="40369"/>
    <cellStyle name="Nota 2 3 2 4 6 2 2 9" xfId="40370"/>
    <cellStyle name="Nota 2 3 2 4 6 2 3" xfId="40371"/>
    <cellStyle name="Nota 2 3 2 4 6 2 4" xfId="40372"/>
    <cellStyle name="Nota 2 3 2 4 6 2 5" xfId="40373"/>
    <cellStyle name="Nota 2 3 2 4 6 2 6" xfId="40374"/>
    <cellStyle name="Nota 2 3 2 4 6 2 7" xfId="40375"/>
    <cellStyle name="Nota 2 3 2 4 6 2 8" xfId="40376"/>
    <cellStyle name="Nota 2 3 2 4 6 2 9" xfId="40377"/>
    <cellStyle name="Nota 2 3 2 4 6 3" xfId="40378"/>
    <cellStyle name="Nota 2 3 2 4 6 3 10" xfId="40379"/>
    <cellStyle name="Nota 2 3 2 4 6 3 11" xfId="40380"/>
    <cellStyle name="Nota 2 3 2 4 6 3 12" xfId="40381"/>
    <cellStyle name="Nota 2 3 2 4 6 3 2" xfId="40382"/>
    <cellStyle name="Nota 2 3 2 4 6 3 3" xfId="40383"/>
    <cellStyle name="Nota 2 3 2 4 6 3 4" xfId="40384"/>
    <cellStyle name="Nota 2 3 2 4 6 3 5" xfId="40385"/>
    <cellStyle name="Nota 2 3 2 4 6 3 6" xfId="40386"/>
    <cellStyle name="Nota 2 3 2 4 6 3 7" xfId="40387"/>
    <cellStyle name="Nota 2 3 2 4 6 3 8" xfId="40388"/>
    <cellStyle name="Nota 2 3 2 4 6 3 9" xfId="40389"/>
    <cellStyle name="Nota 2 3 2 4 6 4" xfId="40390"/>
    <cellStyle name="Nota 2 3 2 4 6 5" xfId="40391"/>
    <cellStyle name="Nota 2 3 2 4 6 6" xfId="40392"/>
    <cellStyle name="Nota 2 3 2 4 6 7" xfId="40393"/>
    <cellStyle name="Nota 2 3 2 4 6 8" xfId="40394"/>
    <cellStyle name="Nota 2 3 2 4 6 9" xfId="40395"/>
    <cellStyle name="Nota 2 3 2 4 7" xfId="40396"/>
    <cellStyle name="Nota 2 3 2 4 7 10" xfId="40397"/>
    <cellStyle name="Nota 2 3 2 4 7 11" xfId="40398"/>
    <cellStyle name="Nota 2 3 2 4 7 12" xfId="40399"/>
    <cellStyle name="Nota 2 3 2 4 7 13" xfId="40400"/>
    <cellStyle name="Nota 2 3 2 4 7 14" xfId="40401"/>
    <cellStyle name="Nota 2 3 2 4 7 2" xfId="40402"/>
    <cellStyle name="Nota 2 3 2 4 7 2 10" xfId="40403"/>
    <cellStyle name="Nota 2 3 2 4 7 2 11" xfId="40404"/>
    <cellStyle name="Nota 2 3 2 4 7 2 12" xfId="40405"/>
    <cellStyle name="Nota 2 3 2 4 7 2 13" xfId="40406"/>
    <cellStyle name="Nota 2 3 2 4 7 2 2" xfId="40407"/>
    <cellStyle name="Nota 2 3 2 4 7 2 2 10" xfId="40408"/>
    <cellStyle name="Nota 2 3 2 4 7 2 2 11" xfId="40409"/>
    <cellStyle name="Nota 2 3 2 4 7 2 2 12" xfId="40410"/>
    <cellStyle name="Nota 2 3 2 4 7 2 2 2" xfId="40411"/>
    <cellStyle name="Nota 2 3 2 4 7 2 2 3" xfId="40412"/>
    <cellStyle name="Nota 2 3 2 4 7 2 2 4" xfId="40413"/>
    <cellStyle name="Nota 2 3 2 4 7 2 2 5" xfId="40414"/>
    <cellStyle name="Nota 2 3 2 4 7 2 2 6" xfId="40415"/>
    <cellStyle name="Nota 2 3 2 4 7 2 2 7" xfId="40416"/>
    <cellStyle name="Nota 2 3 2 4 7 2 2 8" xfId="40417"/>
    <cellStyle name="Nota 2 3 2 4 7 2 2 9" xfId="40418"/>
    <cellStyle name="Nota 2 3 2 4 7 2 3" xfId="40419"/>
    <cellStyle name="Nota 2 3 2 4 7 2 4" xfId="40420"/>
    <cellStyle name="Nota 2 3 2 4 7 2 5" xfId="40421"/>
    <cellStyle name="Nota 2 3 2 4 7 2 6" xfId="40422"/>
    <cellStyle name="Nota 2 3 2 4 7 2 7" xfId="40423"/>
    <cellStyle name="Nota 2 3 2 4 7 2 8" xfId="40424"/>
    <cellStyle name="Nota 2 3 2 4 7 2 9" xfId="40425"/>
    <cellStyle name="Nota 2 3 2 4 7 3" xfId="40426"/>
    <cellStyle name="Nota 2 3 2 4 7 3 10" xfId="40427"/>
    <cellStyle name="Nota 2 3 2 4 7 3 11" xfId="40428"/>
    <cellStyle name="Nota 2 3 2 4 7 3 12" xfId="40429"/>
    <cellStyle name="Nota 2 3 2 4 7 3 2" xfId="40430"/>
    <cellStyle name="Nota 2 3 2 4 7 3 3" xfId="40431"/>
    <cellStyle name="Nota 2 3 2 4 7 3 4" xfId="40432"/>
    <cellStyle name="Nota 2 3 2 4 7 3 5" xfId="40433"/>
    <cellStyle name="Nota 2 3 2 4 7 3 6" xfId="40434"/>
    <cellStyle name="Nota 2 3 2 4 7 3 7" xfId="40435"/>
    <cellStyle name="Nota 2 3 2 4 7 3 8" xfId="40436"/>
    <cellStyle name="Nota 2 3 2 4 7 3 9" xfId="40437"/>
    <cellStyle name="Nota 2 3 2 4 7 4" xfId="40438"/>
    <cellStyle name="Nota 2 3 2 4 7 5" xfId="40439"/>
    <cellStyle name="Nota 2 3 2 4 7 6" xfId="40440"/>
    <cellStyle name="Nota 2 3 2 4 7 7" xfId="40441"/>
    <cellStyle name="Nota 2 3 2 4 7 8" xfId="40442"/>
    <cellStyle name="Nota 2 3 2 4 7 9" xfId="40443"/>
    <cellStyle name="Nota 2 3 2 4 8" xfId="40444"/>
    <cellStyle name="Nota 2 3 2 4 8 10" xfId="40445"/>
    <cellStyle name="Nota 2 3 2 4 8 11" xfId="40446"/>
    <cellStyle name="Nota 2 3 2 4 8 12" xfId="40447"/>
    <cellStyle name="Nota 2 3 2 4 8 13" xfId="40448"/>
    <cellStyle name="Nota 2 3 2 4 8 14" xfId="40449"/>
    <cellStyle name="Nota 2 3 2 4 8 2" xfId="40450"/>
    <cellStyle name="Nota 2 3 2 4 8 2 10" xfId="40451"/>
    <cellStyle name="Nota 2 3 2 4 8 2 11" xfId="40452"/>
    <cellStyle name="Nota 2 3 2 4 8 2 12" xfId="40453"/>
    <cellStyle name="Nota 2 3 2 4 8 2 13" xfId="40454"/>
    <cellStyle name="Nota 2 3 2 4 8 2 2" xfId="40455"/>
    <cellStyle name="Nota 2 3 2 4 8 2 2 10" xfId="40456"/>
    <cellStyle name="Nota 2 3 2 4 8 2 2 11" xfId="40457"/>
    <cellStyle name="Nota 2 3 2 4 8 2 2 12" xfId="40458"/>
    <cellStyle name="Nota 2 3 2 4 8 2 2 2" xfId="40459"/>
    <cellStyle name="Nota 2 3 2 4 8 2 2 3" xfId="40460"/>
    <cellStyle name="Nota 2 3 2 4 8 2 2 4" xfId="40461"/>
    <cellStyle name="Nota 2 3 2 4 8 2 2 5" xfId="40462"/>
    <cellStyle name="Nota 2 3 2 4 8 2 2 6" xfId="40463"/>
    <cellStyle name="Nota 2 3 2 4 8 2 2 7" xfId="40464"/>
    <cellStyle name="Nota 2 3 2 4 8 2 2 8" xfId="40465"/>
    <cellStyle name="Nota 2 3 2 4 8 2 2 9" xfId="40466"/>
    <cellStyle name="Nota 2 3 2 4 8 2 3" xfId="40467"/>
    <cellStyle name="Nota 2 3 2 4 8 2 4" xfId="40468"/>
    <cellStyle name="Nota 2 3 2 4 8 2 5" xfId="40469"/>
    <cellStyle name="Nota 2 3 2 4 8 2 6" xfId="40470"/>
    <cellStyle name="Nota 2 3 2 4 8 2 7" xfId="40471"/>
    <cellStyle name="Nota 2 3 2 4 8 2 8" xfId="40472"/>
    <cellStyle name="Nota 2 3 2 4 8 2 9" xfId="40473"/>
    <cellStyle name="Nota 2 3 2 4 8 3" xfId="40474"/>
    <cellStyle name="Nota 2 3 2 4 8 3 10" xfId="40475"/>
    <cellStyle name="Nota 2 3 2 4 8 3 11" xfId="40476"/>
    <cellStyle name="Nota 2 3 2 4 8 3 12" xfId="40477"/>
    <cellStyle name="Nota 2 3 2 4 8 3 2" xfId="40478"/>
    <cellStyle name="Nota 2 3 2 4 8 3 3" xfId="40479"/>
    <cellStyle name="Nota 2 3 2 4 8 3 4" xfId="40480"/>
    <cellStyle name="Nota 2 3 2 4 8 3 5" xfId="40481"/>
    <cellStyle name="Nota 2 3 2 4 8 3 6" xfId="40482"/>
    <cellStyle name="Nota 2 3 2 4 8 3 7" xfId="40483"/>
    <cellStyle name="Nota 2 3 2 4 8 3 8" xfId="40484"/>
    <cellStyle name="Nota 2 3 2 4 8 3 9" xfId="40485"/>
    <cellStyle name="Nota 2 3 2 4 8 4" xfId="40486"/>
    <cellStyle name="Nota 2 3 2 4 8 5" xfId="40487"/>
    <cellStyle name="Nota 2 3 2 4 8 6" xfId="40488"/>
    <cellStyle name="Nota 2 3 2 4 8 7" xfId="40489"/>
    <cellStyle name="Nota 2 3 2 4 8 8" xfId="40490"/>
    <cellStyle name="Nota 2 3 2 4 8 9" xfId="40491"/>
    <cellStyle name="Nota 2 3 2 4 9" xfId="40492"/>
    <cellStyle name="Nota 2 3 2 4 9 10" xfId="40493"/>
    <cellStyle name="Nota 2 3 2 4 9 11" xfId="40494"/>
    <cellStyle name="Nota 2 3 2 4 9 12" xfId="40495"/>
    <cellStyle name="Nota 2 3 2 4 9 13" xfId="40496"/>
    <cellStyle name="Nota 2 3 2 4 9 14" xfId="40497"/>
    <cellStyle name="Nota 2 3 2 4 9 2" xfId="40498"/>
    <cellStyle name="Nota 2 3 2 4 9 2 10" xfId="40499"/>
    <cellStyle name="Nota 2 3 2 4 9 2 11" xfId="40500"/>
    <cellStyle name="Nota 2 3 2 4 9 2 12" xfId="40501"/>
    <cellStyle name="Nota 2 3 2 4 9 2 13" xfId="40502"/>
    <cellStyle name="Nota 2 3 2 4 9 2 2" xfId="40503"/>
    <cellStyle name="Nota 2 3 2 4 9 2 2 10" xfId="40504"/>
    <cellStyle name="Nota 2 3 2 4 9 2 2 11" xfId="40505"/>
    <cellStyle name="Nota 2 3 2 4 9 2 2 12" xfId="40506"/>
    <cellStyle name="Nota 2 3 2 4 9 2 2 2" xfId="40507"/>
    <cellStyle name="Nota 2 3 2 4 9 2 2 3" xfId="40508"/>
    <cellStyle name="Nota 2 3 2 4 9 2 2 4" xfId="40509"/>
    <cellStyle name="Nota 2 3 2 4 9 2 2 5" xfId="40510"/>
    <cellStyle name="Nota 2 3 2 4 9 2 2 6" xfId="40511"/>
    <cellStyle name="Nota 2 3 2 4 9 2 2 7" xfId="40512"/>
    <cellStyle name="Nota 2 3 2 4 9 2 2 8" xfId="40513"/>
    <cellStyle name="Nota 2 3 2 4 9 2 2 9" xfId="40514"/>
    <cellStyle name="Nota 2 3 2 4 9 2 3" xfId="40515"/>
    <cellStyle name="Nota 2 3 2 4 9 2 4" xfId="40516"/>
    <cellStyle name="Nota 2 3 2 4 9 2 5" xfId="40517"/>
    <cellStyle name="Nota 2 3 2 4 9 2 6" xfId="40518"/>
    <cellStyle name="Nota 2 3 2 4 9 2 7" xfId="40519"/>
    <cellStyle name="Nota 2 3 2 4 9 2 8" xfId="40520"/>
    <cellStyle name="Nota 2 3 2 4 9 2 9" xfId="40521"/>
    <cellStyle name="Nota 2 3 2 4 9 3" xfId="40522"/>
    <cellStyle name="Nota 2 3 2 4 9 3 10" xfId="40523"/>
    <cellStyle name="Nota 2 3 2 4 9 3 11" xfId="40524"/>
    <cellStyle name="Nota 2 3 2 4 9 3 12" xfId="40525"/>
    <cellStyle name="Nota 2 3 2 4 9 3 2" xfId="40526"/>
    <cellStyle name="Nota 2 3 2 4 9 3 3" xfId="40527"/>
    <cellStyle name="Nota 2 3 2 4 9 3 4" xfId="40528"/>
    <cellStyle name="Nota 2 3 2 4 9 3 5" xfId="40529"/>
    <cellStyle name="Nota 2 3 2 4 9 3 6" xfId="40530"/>
    <cellStyle name="Nota 2 3 2 4 9 3 7" xfId="40531"/>
    <cellStyle name="Nota 2 3 2 4 9 3 8" xfId="40532"/>
    <cellStyle name="Nota 2 3 2 4 9 3 9" xfId="40533"/>
    <cellStyle name="Nota 2 3 2 4 9 4" xfId="40534"/>
    <cellStyle name="Nota 2 3 2 4 9 5" xfId="40535"/>
    <cellStyle name="Nota 2 3 2 4 9 6" xfId="40536"/>
    <cellStyle name="Nota 2 3 2 4 9 7" xfId="40537"/>
    <cellStyle name="Nota 2 3 2 4 9 8" xfId="40538"/>
    <cellStyle name="Nota 2 3 2 4 9 9" xfId="40539"/>
    <cellStyle name="Nota 2 3 2 5" xfId="40540"/>
    <cellStyle name="Nota 2 3 2 5 10" xfId="40541"/>
    <cellStyle name="Nota 2 3 2 5 11" xfId="40542"/>
    <cellStyle name="Nota 2 3 2 5 12" xfId="40543"/>
    <cellStyle name="Nota 2 3 2 5 13" xfId="40544"/>
    <cellStyle name="Nota 2 3 2 5 14" xfId="40545"/>
    <cellStyle name="Nota 2 3 2 5 15" xfId="40546"/>
    <cellStyle name="Nota 2 3 2 5 16" xfId="40547"/>
    <cellStyle name="Nota 2 3 2 5 17" xfId="40548"/>
    <cellStyle name="Nota 2 3 2 5 2" xfId="40549"/>
    <cellStyle name="Nota 2 3 2 5 2 10" xfId="40550"/>
    <cellStyle name="Nota 2 3 2 5 2 11" xfId="40551"/>
    <cellStyle name="Nota 2 3 2 5 2 12" xfId="40552"/>
    <cellStyle name="Nota 2 3 2 5 2 13" xfId="40553"/>
    <cellStyle name="Nota 2 3 2 5 2 14" xfId="40554"/>
    <cellStyle name="Nota 2 3 2 5 2 2" xfId="40555"/>
    <cellStyle name="Nota 2 3 2 5 2 2 10" xfId="40556"/>
    <cellStyle name="Nota 2 3 2 5 2 2 11" xfId="40557"/>
    <cellStyle name="Nota 2 3 2 5 2 2 12" xfId="40558"/>
    <cellStyle name="Nota 2 3 2 5 2 2 13" xfId="40559"/>
    <cellStyle name="Nota 2 3 2 5 2 2 2" xfId="40560"/>
    <cellStyle name="Nota 2 3 2 5 2 2 2 10" xfId="40561"/>
    <cellStyle name="Nota 2 3 2 5 2 2 2 11" xfId="40562"/>
    <cellStyle name="Nota 2 3 2 5 2 2 2 12" xfId="40563"/>
    <cellStyle name="Nota 2 3 2 5 2 2 2 2" xfId="40564"/>
    <cellStyle name="Nota 2 3 2 5 2 2 2 3" xfId="40565"/>
    <cellStyle name="Nota 2 3 2 5 2 2 2 4" xfId="40566"/>
    <cellStyle name="Nota 2 3 2 5 2 2 2 5" xfId="40567"/>
    <cellStyle name="Nota 2 3 2 5 2 2 2 6" xfId="40568"/>
    <cellStyle name="Nota 2 3 2 5 2 2 2 7" xfId="40569"/>
    <cellStyle name="Nota 2 3 2 5 2 2 2 8" xfId="40570"/>
    <cellStyle name="Nota 2 3 2 5 2 2 2 9" xfId="40571"/>
    <cellStyle name="Nota 2 3 2 5 2 2 3" xfId="40572"/>
    <cellStyle name="Nota 2 3 2 5 2 2 4" xfId="40573"/>
    <cellStyle name="Nota 2 3 2 5 2 2 5" xfId="40574"/>
    <cellStyle name="Nota 2 3 2 5 2 2 6" xfId="40575"/>
    <cellStyle name="Nota 2 3 2 5 2 2 7" xfId="40576"/>
    <cellStyle name="Nota 2 3 2 5 2 2 8" xfId="40577"/>
    <cellStyle name="Nota 2 3 2 5 2 2 9" xfId="40578"/>
    <cellStyle name="Nota 2 3 2 5 2 3" xfId="40579"/>
    <cellStyle name="Nota 2 3 2 5 2 3 10" xfId="40580"/>
    <cellStyle name="Nota 2 3 2 5 2 3 11" xfId="40581"/>
    <cellStyle name="Nota 2 3 2 5 2 3 12" xfId="40582"/>
    <cellStyle name="Nota 2 3 2 5 2 3 2" xfId="40583"/>
    <cellStyle name="Nota 2 3 2 5 2 3 3" xfId="40584"/>
    <cellStyle name="Nota 2 3 2 5 2 3 4" xfId="40585"/>
    <cellStyle name="Nota 2 3 2 5 2 3 5" xfId="40586"/>
    <cellStyle name="Nota 2 3 2 5 2 3 6" xfId="40587"/>
    <cellStyle name="Nota 2 3 2 5 2 3 7" xfId="40588"/>
    <cellStyle name="Nota 2 3 2 5 2 3 8" xfId="40589"/>
    <cellStyle name="Nota 2 3 2 5 2 3 9" xfId="40590"/>
    <cellStyle name="Nota 2 3 2 5 2 4" xfId="40591"/>
    <cellStyle name="Nota 2 3 2 5 2 5" xfId="40592"/>
    <cellStyle name="Nota 2 3 2 5 2 6" xfId="40593"/>
    <cellStyle name="Nota 2 3 2 5 2 7" xfId="40594"/>
    <cellStyle name="Nota 2 3 2 5 2 8" xfId="40595"/>
    <cellStyle name="Nota 2 3 2 5 2 9" xfId="40596"/>
    <cellStyle name="Nota 2 3 2 5 3" xfId="40597"/>
    <cellStyle name="Nota 2 3 2 5 3 10" xfId="40598"/>
    <cellStyle name="Nota 2 3 2 5 3 11" xfId="40599"/>
    <cellStyle name="Nota 2 3 2 5 3 12" xfId="40600"/>
    <cellStyle name="Nota 2 3 2 5 3 13" xfId="40601"/>
    <cellStyle name="Nota 2 3 2 5 3 14" xfId="40602"/>
    <cellStyle name="Nota 2 3 2 5 3 2" xfId="40603"/>
    <cellStyle name="Nota 2 3 2 5 3 2 10" xfId="40604"/>
    <cellStyle name="Nota 2 3 2 5 3 2 11" xfId="40605"/>
    <cellStyle name="Nota 2 3 2 5 3 2 12" xfId="40606"/>
    <cellStyle name="Nota 2 3 2 5 3 2 13" xfId="40607"/>
    <cellStyle name="Nota 2 3 2 5 3 2 2" xfId="40608"/>
    <cellStyle name="Nota 2 3 2 5 3 2 2 10" xfId="40609"/>
    <cellStyle name="Nota 2 3 2 5 3 2 2 11" xfId="40610"/>
    <cellStyle name="Nota 2 3 2 5 3 2 2 12" xfId="40611"/>
    <cellStyle name="Nota 2 3 2 5 3 2 2 2" xfId="40612"/>
    <cellStyle name="Nota 2 3 2 5 3 2 2 3" xfId="40613"/>
    <cellStyle name="Nota 2 3 2 5 3 2 2 4" xfId="40614"/>
    <cellStyle name="Nota 2 3 2 5 3 2 2 5" xfId="40615"/>
    <cellStyle name="Nota 2 3 2 5 3 2 2 6" xfId="40616"/>
    <cellStyle name="Nota 2 3 2 5 3 2 2 7" xfId="40617"/>
    <cellStyle name="Nota 2 3 2 5 3 2 2 8" xfId="40618"/>
    <cellStyle name="Nota 2 3 2 5 3 2 2 9" xfId="40619"/>
    <cellStyle name="Nota 2 3 2 5 3 2 3" xfId="40620"/>
    <cellStyle name="Nota 2 3 2 5 3 2 4" xfId="40621"/>
    <cellStyle name="Nota 2 3 2 5 3 2 5" xfId="40622"/>
    <cellStyle name="Nota 2 3 2 5 3 2 6" xfId="40623"/>
    <cellStyle name="Nota 2 3 2 5 3 2 7" xfId="40624"/>
    <cellStyle name="Nota 2 3 2 5 3 2 8" xfId="40625"/>
    <cellStyle name="Nota 2 3 2 5 3 2 9" xfId="40626"/>
    <cellStyle name="Nota 2 3 2 5 3 3" xfId="40627"/>
    <cellStyle name="Nota 2 3 2 5 3 3 10" xfId="40628"/>
    <cellStyle name="Nota 2 3 2 5 3 3 11" xfId="40629"/>
    <cellStyle name="Nota 2 3 2 5 3 3 12" xfId="40630"/>
    <cellStyle name="Nota 2 3 2 5 3 3 2" xfId="40631"/>
    <cellStyle name="Nota 2 3 2 5 3 3 3" xfId="40632"/>
    <cellStyle name="Nota 2 3 2 5 3 3 4" xfId="40633"/>
    <cellStyle name="Nota 2 3 2 5 3 3 5" xfId="40634"/>
    <cellStyle name="Nota 2 3 2 5 3 3 6" xfId="40635"/>
    <cellStyle name="Nota 2 3 2 5 3 3 7" xfId="40636"/>
    <cellStyle name="Nota 2 3 2 5 3 3 8" xfId="40637"/>
    <cellStyle name="Nota 2 3 2 5 3 3 9" xfId="40638"/>
    <cellStyle name="Nota 2 3 2 5 3 4" xfId="40639"/>
    <cellStyle name="Nota 2 3 2 5 3 5" xfId="40640"/>
    <cellStyle name="Nota 2 3 2 5 3 6" xfId="40641"/>
    <cellStyle name="Nota 2 3 2 5 3 7" xfId="40642"/>
    <cellStyle name="Nota 2 3 2 5 3 8" xfId="40643"/>
    <cellStyle name="Nota 2 3 2 5 3 9" xfId="40644"/>
    <cellStyle name="Nota 2 3 2 5 4" xfId="40645"/>
    <cellStyle name="Nota 2 3 2 5 4 10" xfId="40646"/>
    <cellStyle name="Nota 2 3 2 5 4 11" xfId="40647"/>
    <cellStyle name="Nota 2 3 2 5 4 12" xfId="40648"/>
    <cellStyle name="Nota 2 3 2 5 4 13" xfId="40649"/>
    <cellStyle name="Nota 2 3 2 5 4 2" xfId="40650"/>
    <cellStyle name="Nota 2 3 2 5 4 2 10" xfId="40651"/>
    <cellStyle name="Nota 2 3 2 5 4 2 11" xfId="40652"/>
    <cellStyle name="Nota 2 3 2 5 4 2 12" xfId="40653"/>
    <cellStyle name="Nota 2 3 2 5 4 2 2" xfId="40654"/>
    <cellStyle name="Nota 2 3 2 5 4 2 3" xfId="40655"/>
    <cellStyle name="Nota 2 3 2 5 4 2 4" xfId="40656"/>
    <cellStyle name="Nota 2 3 2 5 4 2 5" xfId="40657"/>
    <cellStyle name="Nota 2 3 2 5 4 2 6" xfId="40658"/>
    <cellStyle name="Nota 2 3 2 5 4 2 7" xfId="40659"/>
    <cellStyle name="Nota 2 3 2 5 4 2 8" xfId="40660"/>
    <cellStyle name="Nota 2 3 2 5 4 2 9" xfId="40661"/>
    <cellStyle name="Nota 2 3 2 5 4 3" xfId="40662"/>
    <cellStyle name="Nota 2 3 2 5 4 4" xfId="40663"/>
    <cellStyle name="Nota 2 3 2 5 4 5" xfId="40664"/>
    <cellStyle name="Nota 2 3 2 5 4 6" xfId="40665"/>
    <cellStyle name="Nota 2 3 2 5 4 7" xfId="40666"/>
    <cellStyle name="Nota 2 3 2 5 4 8" xfId="40667"/>
    <cellStyle name="Nota 2 3 2 5 4 9" xfId="40668"/>
    <cellStyle name="Nota 2 3 2 5 5" xfId="40669"/>
    <cellStyle name="Nota 2 3 2 5 6" xfId="40670"/>
    <cellStyle name="Nota 2 3 2 5 6 10" xfId="40671"/>
    <cellStyle name="Nota 2 3 2 5 6 11" xfId="40672"/>
    <cellStyle name="Nota 2 3 2 5 6 12" xfId="40673"/>
    <cellStyle name="Nota 2 3 2 5 6 2" xfId="40674"/>
    <cellStyle name="Nota 2 3 2 5 6 3" xfId="40675"/>
    <cellStyle name="Nota 2 3 2 5 6 4" xfId="40676"/>
    <cellStyle name="Nota 2 3 2 5 6 5" xfId="40677"/>
    <cellStyle name="Nota 2 3 2 5 6 6" xfId="40678"/>
    <cellStyle name="Nota 2 3 2 5 6 7" xfId="40679"/>
    <cellStyle name="Nota 2 3 2 5 6 8" xfId="40680"/>
    <cellStyle name="Nota 2 3 2 5 6 9" xfId="40681"/>
    <cellStyle name="Nota 2 3 2 5 7" xfId="40682"/>
    <cellStyle name="Nota 2 3 2 5 8" xfId="40683"/>
    <cellStyle name="Nota 2 3 2 5 9" xfId="40684"/>
    <cellStyle name="Nota 2 3 2 6" xfId="40685"/>
    <cellStyle name="Nota 2 3 2 6 2" xfId="40686"/>
    <cellStyle name="Nota 2 3 2 7" xfId="40687"/>
    <cellStyle name="Nota 2 3 2 7 10" xfId="40688"/>
    <cellStyle name="Nota 2 3 2 7 11" xfId="40689"/>
    <cellStyle name="Nota 2 3 2 7 12" xfId="40690"/>
    <cellStyle name="Nota 2 3 2 7 13" xfId="40691"/>
    <cellStyle name="Nota 2 3 2 7 14" xfId="40692"/>
    <cellStyle name="Nota 2 3 2 7 2" xfId="40693"/>
    <cellStyle name="Nota 2 3 2 7 2 10" xfId="40694"/>
    <cellStyle name="Nota 2 3 2 7 2 11" xfId="40695"/>
    <cellStyle name="Nota 2 3 2 7 2 12" xfId="40696"/>
    <cellStyle name="Nota 2 3 2 7 2 13" xfId="40697"/>
    <cellStyle name="Nota 2 3 2 7 2 2" xfId="40698"/>
    <cellStyle name="Nota 2 3 2 7 2 2 10" xfId="40699"/>
    <cellStyle name="Nota 2 3 2 7 2 2 11" xfId="40700"/>
    <cellStyle name="Nota 2 3 2 7 2 2 12" xfId="40701"/>
    <cellStyle name="Nota 2 3 2 7 2 2 2" xfId="40702"/>
    <cellStyle name="Nota 2 3 2 7 2 2 3" xfId="40703"/>
    <cellStyle name="Nota 2 3 2 7 2 2 4" xfId="40704"/>
    <cellStyle name="Nota 2 3 2 7 2 2 5" xfId="40705"/>
    <cellStyle name="Nota 2 3 2 7 2 2 6" xfId="40706"/>
    <cellStyle name="Nota 2 3 2 7 2 2 7" xfId="40707"/>
    <cellStyle name="Nota 2 3 2 7 2 2 8" xfId="40708"/>
    <cellStyle name="Nota 2 3 2 7 2 2 9" xfId="40709"/>
    <cellStyle name="Nota 2 3 2 7 2 3" xfId="40710"/>
    <cellStyle name="Nota 2 3 2 7 2 4" xfId="40711"/>
    <cellStyle name="Nota 2 3 2 7 2 5" xfId="40712"/>
    <cellStyle name="Nota 2 3 2 7 2 6" xfId="40713"/>
    <cellStyle name="Nota 2 3 2 7 2 7" xfId="40714"/>
    <cellStyle name="Nota 2 3 2 7 2 8" xfId="40715"/>
    <cellStyle name="Nota 2 3 2 7 2 9" xfId="40716"/>
    <cellStyle name="Nota 2 3 2 7 3" xfId="40717"/>
    <cellStyle name="Nota 2 3 2 7 3 10" xfId="40718"/>
    <cellStyle name="Nota 2 3 2 7 3 11" xfId="40719"/>
    <cellStyle name="Nota 2 3 2 7 3 12" xfId="40720"/>
    <cellStyle name="Nota 2 3 2 7 3 2" xfId="40721"/>
    <cellStyle name="Nota 2 3 2 7 3 3" xfId="40722"/>
    <cellStyle name="Nota 2 3 2 7 3 4" xfId="40723"/>
    <cellStyle name="Nota 2 3 2 7 3 5" xfId="40724"/>
    <cellStyle name="Nota 2 3 2 7 3 6" xfId="40725"/>
    <cellStyle name="Nota 2 3 2 7 3 7" xfId="40726"/>
    <cellStyle name="Nota 2 3 2 7 3 8" xfId="40727"/>
    <cellStyle name="Nota 2 3 2 7 3 9" xfId="40728"/>
    <cellStyle name="Nota 2 3 2 7 4" xfId="40729"/>
    <cellStyle name="Nota 2 3 2 7 5" xfId="40730"/>
    <cellStyle name="Nota 2 3 2 7 6" xfId="40731"/>
    <cellStyle name="Nota 2 3 2 7 7" xfId="40732"/>
    <cellStyle name="Nota 2 3 2 7 8" xfId="40733"/>
    <cellStyle name="Nota 2 3 2 7 9" xfId="40734"/>
    <cellStyle name="Nota 2 3 2 8" xfId="40735"/>
    <cellStyle name="Nota 2 3 2 8 10" xfId="40736"/>
    <cellStyle name="Nota 2 3 2 8 11" xfId="40737"/>
    <cellStyle name="Nota 2 3 2 8 12" xfId="40738"/>
    <cellStyle name="Nota 2 3 2 8 13" xfId="40739"/>
    <cellStyle name="Nota 2 3 2 8 14" xfId="40740"/>
    <cellStyle name="Nota 2 3 2 8 2" xfId="40741"/>
    <cellStyle name="Nota 2 3 2 8 2 10" xfId="40742"/>
    <cellStyle name="Nota 2 3 2 8 2 11" xfId="40743"/>
    <cellStyle name="Nota 2 3 2 8 2 12" xfId="40744"/>
    <cellStyle name="Nota 2 3 2 8 2 13" xfId="40745"/>
    <cellStyle name="Nota 2 3 2 8 2 2" xfId="40746"/>
    <cellStyle name="Nota 2 3 2 8 2 2 10" xfId="40747"/>
    <cellStyle name="Nota 2 3 2 8 2 2 11" xfId="40748"/>
    <cellStyle name="Nota 2 3 2 8 2 2 12" xfId="40749"/>
    <cellStyle name="Nota 2 3 2 8 2 2 2" xfId="40750"/>
    <cellStyle name="Nota 2 3 2 8 2 2 3" xfId="40751"/>
    <cellStyle name="Nota 2 3 2 8 2 2 4" xfId="40752"/>
    <cellStyle name="Nota 2 3 2 8 2 2 5" xfId="40753"/>
    <cellStyle name="Nota 2 3 2 8 2 2 6" xfId="40754"/>
    <cellStyle name="Nota 2 3 2 8 2 2 7" xfId="40755"/>
    <cellStyle name="Nota 2 3 2 8 2 2 8" xfId="40756"/>
    <cellStyle name="Nota 2 3 2 8 2 2 9" xfId="40757"/>
    <cellStyle name="Nota 2 3 2 8 2 3" xfId="40758"/>
    <cellStyle name="Nota 2 3 2 8 2 4" xfId="40759"/>
    <cellStyle name="Nota 2 3 2 8 2 5" xfId="40760"/>
    <cellStyle name="Nota 2 3 2 8 2 6" xfId="40761"/>
    <cellStyle name="Nota 2 3 2 8 2 7" xfId="40762"/>
    <cellStyle name="Nota 2 3 2 8 2 8" xfId="40763"/>
    <cellStyle name="Nota 2 3 2 8 2 9" xfId="40764"/>
    <cellStyle name="Nota 2 3 2 8 3" xfId="40765"/>
    <cellStyle name="Nota 2 3 2 8 3 10" xfId="40766"/>
    <cellStyle name="Nota 2 3 2 8 3 11" xfId="40767"/>
    <cellStyle name="Nota 2 3 2 8 3 12" xfId="40768"/>
    <cellStyle name="Nota 2 3 2 8 3 2" xfId="40769"/>
    <cellStyle name="Nota 2 3 2 8 3 3" xfId="40770"/>
    <cellStyle name="Nota 2 3 2 8 3 4" xfId="40771"/>
    <cellStyle name="Nota 2 3 2 8 3 5" xfId="40772"/>
    <cellStyle name="Nota 2 3 2 8 3 6" xfId="40773"/>
    <cellStyle name="Nota 2 3 2 8 3 7" xfId="40774"/>
    <cellStyle name="Nota 2 3 2 8 3 8" xfId="40775"/>
    <cellStyle name="Nota 2 3 2 8 3 9" xfId="40776"/>
    <cellStyle name="Nota 2 3 2 8 4" xfId="40777"/>
    <cellStyle name="Nota 2 3 2 8 5" xfId="40778"/>
    <cellStyle name="Nota 2 3 2 8 6" xfId="40779"/>
    <cellStyle name="Nota 2 3 2 8 7" xfId="40780"/>
    <cellStyle name="Nota 2 3 2 8 8" xfId="40781"/>
    <cellStyle name="Nota 2 3 2 8 9" xfId="40782"/>
    <cellStyle name="Nota 2 3 2 9" xfId="40783"/>
    <cellStyle name="Nota 2 3 2 9 10" xfId="40784"/>
    <cellStyle name="Nota 2 3 2 9 11" xfId="40785"/>
    <cellStyle name="Nota 2 3 2 9 12" xfId="40786"/>
    <cellStyle name="Nota 2 3 2 9 13" xfId="40787"/>
    <cellStyle name="Nota 2 3 2 9 14" xfId="40788"/>
    <cellStyle name="Nota 2 3 2 9 2" xfId="40789"/>
    <cellStyle name="Nota 2 3 2 9 2 10" xfId="40790"/>
    <cellStyle name="Nota 2 3 2 9 2 11" xfId="40791"/>
    <cellStyle name="Nota 2 3 2 9 2 12" xfId="40792"/>
    <cellStyle name="Nota 2 3 2 9 2 13" xfId="40793"/>
    <cellStyle name="Nota 2 3 2 9 2 2" xfId="40794"/>
    <cellStyle name="Nota 2 3 2 9 2 2 10" xfId="40795"/>
    <cellStyle name="Nota 2 3 2 9 2 2 11" xfId="40796"/>
    <cellStyle name="Nota 2 3 2 9 2 2 12" xfId="40797"/>
    <cellStyle name="Nota 2 3 2 9 2 2 2" xfId="40798"/>
    <cellStyle name="Nota 2 3 2 9 2 2 3" xfId="40799"/>
    <cellStyle name="Nota 2 3 2 9 2 2 4" xfId="40800"/>
    <cellStyle name="Nota 2 3 2 9 2 2 5" xfId="40801"/>
    <cellStyle name="Nota 2 3 2 9 2 2 6" xfId="40802"/>
    <cellStyle name="Nota 2 3 2 9 2 2 7" xfId="40803"/>
    <cellStyle name="Nota 2 3 2 9 2 2 8" xfId="40804"/>
    <cellStyle name="Nota 2 3 2 9 2 2 9" xfId="40805"/>
    <cellStyle name="Nota 2 3 2 9 2 3" xfId="40806"/>
    <cellStyle name="Nota 2 3 2 9 2 4" xfId="40807"/>
    <cellStyle name="Nota 2 3 2 9 2 5" xfId="40808"/>
    <cellStyle name="Nota 2 3 2 9 2 6" xfId="40809"/>
    <cellStyle name="Nota 2 3 2 9 2 7" xfId="40810"/>
    <cellStyle name="Nota 2 3 2 9 2 8" xfId="40811"/>
    <cellStyle name="Nota 2 3 2 9 2 9" xfId="40812"/>
    <cellStyle name="Nota 2 3 2 9 3" xfId="40813"/>
    <cellStyle name="Nota 2 3 2 9 3 10" xfId="40814"/>
    <cellStyle name="Nota 2 3 2 9 3 11" xfId="40815"/>
    <cellStyle name="Nota 2 3 2 9 3 12" xfId="40816"/>
    <cellStyle name="Nota 2 3 2 9 3 2" xfId="40817"/>
    <cellStyle name="Nota 2 3 2 9 3 3" xfId="40818"/>
    <cellStyle name="Nota 2 3 2 9 3 4" xfId="40819"/>
    <cellStyle name="Nota 2 3 2 9 3 5" xfId="40820"/>
    <cellStyle name="Nota 2 3 2 9 3 6" xfId="40821"/>
    <cellStyle name="Nota 2 3 2 9 3 7" xfId="40822"/>
    <cellStyle name="Nota 2 3 2 9 3 8" xfId="40823"/>
    <cellStyle name="Nota 2 3 2 9 3 9" xfId="40824"/>
    <cellStyle name="Nota 2 3 2 9 4" xfId="40825"/>
    <cellStyle name="Nota 2 3 2 9 5" xfId="40826"/>
    <cellStyle name="Nota 2 3 2 9 6" xfId="40827"/>
    <cellStyle name="Nota 2 3 2 9 7" xfId="40828"/>
    <cellStyle name="Nota 2 3 2 9 8" xfId="40829"/>
    <cellStyle name="Nota 2 3 2 9 9" xfId="40830"/>
    <cellStyle name="Nota 2 3 20" xfId="40831"/>
    <cellStyle name="Nota 2 3 21" xfId="40832"/>
    <cellStyle name="Nota 2 3 22" xfId="40833"/>
    <cellStyle name="Nota 2 3 23" xfId="40834"/>
    <cellStyle name="Nota 2 3 24" xfId="40835"/>
    <cellStyle name="Nota 2 3 25" xfId="40836"/>
    <cellStyle name="Nota 2 3 26" xfId="40837"/>
    <cellStyle name="Nota 2 3 27" xfId="40838"/>
    <cellStyle name="Nota 2 3 28" xfId="40839"/>
    <cellStyle name="Nota 2 3 29" xfId="40840"/>
    <cellStyle name="Nota 2 3 3" xfId="40841"/>
    <cellStyle name="Nota 2 3 3 10" xfId="40842"/>
    <cellStyle name="Nota 2 3 3 10 10" xfId="40843"/>
    <cellStyle name="Nota 2 3 3 10 11" xfId="40844"/>
    <cellStyle name="Nota 2 3 3 10 12" xfId="40845"/>
    <cellStyle name="Nota 2 3 3 10 13" xfId="40846"/>
    <cellStyle name="Nota 2 3 3 10 14" xfId="40847"/>
    <cellStyle name="Nota 2 3 3 10 2" xfId="40848"/>
    <cellStyle name="Nota 2 3 3 10 2 10" xfId="40849"/>
    <cellStyle name="Nota 2 3 3 10 2 11" xfId="40850"/>
    <cellStyle name="Nota 2 3 3 10 2 12" xfId="40851"/>
    <cellStyle name="Nota 2 3 3 10 2 13" xfId="40852"/>
    <cellStyle name="Nota 2 3 3 10 2 2" xfId="40853"/>
    <cellStyle name="Nota 2 3 3 10 2 2 10" xfId="40854"/>
    <cellStyle name="Nota 2 3 3 10 2 2 11" xfId="40855"/>
    <cellStyle name="Nota 2 3 3 10 2 2 12" xfId="40856"/>
    <cellStyle name="Nota 2 3 3 10 2 2 2" xfId="40857"/>
    <cellStyle name="Nota 2 3 3 10 2 2 3" xfId="40858"/>
    <cellStyle name="Nota 2 3 3 10 2 2 4" xfId="40859"/>
    <cellStyle name="Nota 2 3 3 10 2 2 5" xfId="40860"/>
    <cellStyle name="Nota 2 3 3 10 2 2 6" xfId="40861"/>
    <cellStyle name="Nota 2 3 3 10 2 2 7" xfId="40862"/>
    <cellStyle name="Nota 2 3 3 10 2 2 8" xfId="40863"/>
    <cellStyle name="Nota 2 3 3 10 2 2 9" xfId="40864"/>
    <cellStyle name="Nota 2 3 3 10 2 3" xfId="40865"/>
    <cellStyle name="Nota 2 3 3 10 2 4" xfId="40866"/>
    <cellStyle name="Nota 2 3 3 10 2 5" xfId="40867"/>
    <cellStyle name="Nota 2 3 3 10 2 6" xfId="40868"/>
    <cellStyle name="Nota 2 3 3 10 2 7" xfId="40869"/>
    <cellStyle name="Nota 2 3 3 10 2 8" xfId="40870"/>
    <cellStyle name="Nota 2 3 3 10 2 9" xfId="40871"/>
    <cellStyle name="Nota 2 3 3 10 3" xfId="40872"/>
    <cellStyle name="Nota 2 3 3 10 3 10" xfId="40873"/>
    <cellStyle name="Nota 2 3 3 10 3 11" xfId="40874"/>
    <cellStyle name="Nota 2 3 3 10 3 12" xfId="40875"/>
    <cellStyle name="Nota 2 3 3 10 3 2" xfId="40876"/>
    <cellStyle name="Nota 2 3 3 10 3 3" xfId="40877"/>
    <cellStyle name="Nota 2 3 3 10 3 4" xfId="40878"/>
    <cellStyle name="Nota 2 3 3 10 3 5" xfId="40879"/>
    <cellStyle name="Nota 2 3 3 10 3 6" xfId="40880"/>
    <cellStyle name="Nota 2 3 3 10 3 7" xfId="40881"/>
    <cellStyle name="Nota 2 3 3 10 3 8" xfId="40882"/>
    <cellStyle name="Nota 2 3 3 10 3 9" xfId="40883"/>
    <cellStyle name="Nota 2 3 3 10 4" xfId="40884"/>
    <cellStyle name="Nota 2 3 3 10 5" xfId="40885"/>
    <cellStyle name="Nota 2 3 3 10 6" xfId="40886"/>
    <cellStyle name="Nota 2 3 3 10 7" xfId="40887"/>
    <cellStyle name="Nota 2 3 3 10 8" xfId="40888"/>
    <cellStyle name="Nota 2 3 3 10 9" xfId="40889"/>
    <cellStyle name="Nota 2 3 3 11" xfId="40890"/>
    <cellStyle name="Nota 2 3 3 11 10" xfId="40891"/>
    <cellStyle name="Nota 2 3 3 11 11" xfId="40892"/>
    <cellStyle name="Nota 2 3 3 11 12" xfId="40893"/>
    <cellStyle name="Nota 2 3 3 11 13" xfId="40894"/>
    <cellStyle name="Nota 2 3 3 11 14" xfId="40895"/>
    <cellStyle name="Nota 2 3 3 11 2" xfId="40896"/>
    <cellStyle name="Nota 2 3 3 11 2 10" xfId="40897"/>
    <cellStyle name="Nota 2 3 3 11 2 11" xfId="40898"/>
    <cellStyle name="Nota 2 3 3 11 2 12" xfId="40899"/>
    <cellStyle name="Nota 2 3 3 11 2 13" xfId="40900"/>
    <cellStyle name="Nota 2 3 3 11 2 2" xfId="40901"/>
    <cellStyle name="Nota 2 3 3 11 2 2 10" xfId="40902"/>
    <cellStyle name="Nota 2 3 3 11 2 2 11" xfId="40903"/>
    <cellStyle name="Nota 2 3 3 11 2 2 12" xfId="40904"/>
    <cellStyle name="Nota 2 3 3 11 2 2 2" xfId="40905"/>
    <cellStyle name="Nota 2 3 3 11 2 2 3" xfId="40906"/>
    <cellStyle name="Nota 2 3 3 11 2 2 4" xfId="40907"/>
    <cellStyle name="Nota 2 3 3 11 2 2 5" xfId="40908"/>
    <cellStyle name="Nota 2 3 3 11 2 2 6" xfId="40909"/>
    <cellStyle name="Nota 2 3 3 11 2 2 7" xfId="40910"/>
    <cellStyle name="Nota 2 3 3 11 2 2 8" xfId="40911"/>
    <cellStyle name="Nota 2 3 3 11 2 2 9" xfId="40912"/>
    <cellStyle name="Nota 2 3 3 11 2 3" xfId="40913"/>
    <cellStyle name="Nota 2 3 3 11 2 4" xfId="40914"/>
    <cellStyle name="Nota 2 3 3 11 2 5" xfId="40915"/>
    <cellStyle name="Nota 2 3 3 11 2 6" xfId="40916"/>
    <cellStyle name="Nota 2 3 3 11 2 7" xfId="40917"/>
    <cellStyle name="Nota 2 3 3 11 2 8" xfId="40918"/>
    <cellStyle name="Nota 2 3 3 11 2 9" xfId="40919"/>
    <cellStyle name="Nota 2 3 3 11 3" xfId="40920"/>
    <cellStyle name="Nota 2 3 3 11 3 10" xfId="40921"/>
    <cellStyle name="Nota 2 3 3 11 3 11" xfId="40922"/>
    <cellStyle name="Nota 2 3 3 11 3 12" xfId="40923"/>
    <cellStyle name="Nota 2 3 3 11 3 2" xfId="40924"/>
    <cellStyle name="Nota 2 3 3 11 3 3" xfId="40925"/>
    <cellStyle name="Nota 2 3 3 11 3 4" xfId="40926"/>
    <cellStyle name="Nota 2 3 3 11 3 5" xfId="40927"/>
    <cellStyle name="Nota 2 3 3 11 3 6" xfId="40928"/>
    <cellStyle name="Nota 2 3 3 11 3 7" xfId="40929"/>
    <cellStyle name="Nota 2 3 3 11 3 8" xfId="40930"/>
    <cellStyle name="Nota 2 3 3 11 3 9" xfId="40931"/>
    <cellStyle name="Nota 2 3 3 11 4" xfId="40932"/>
    <cellStyle name="Nota 2 3 3 11 5" xfId="40933"/>
    <cellStyle name="Nota 2 3 3 11 6" xfId="40934"/>
    <cellStyle name="Nota 2 3 3 11 7" xfId="40935"/>
    <cellStyle name="Nota 2 3 3 11 8" xfId="40936"/>
    <cellStyle name="Nota 2 3 3 11 9" xfId="40937"/>
    <cellStyle name="Nota 2 3 3 12" xfId="40938"/>
    <cellStyle name="Nota 2 3 3 12 10" xfId="40939"/>
    <cellStyle name="Nota 2 3 3 12 11" xfId="40940"/>
    <cellStyle name="Nota 2 3 3 12 12" xfId="40941"/>
    <cellStyle name="Nota 2 3 3 12 13" xfId="40942"/>
    <cellStyle name="Nota 2 3 3 12 14" xfId="40943"/>
    <cellStyle name="Nota 2 3 3 12 2" xfId="40944"/>
    <cellStyle name="Nota 2 3 3 12 2 10" xfId="40945"/>
    <cellStyle name="Nota 2 3 3 12 2 11" xfId="40946"/>
    <cellStyle name="Nota 2 3 3 12 2 12" xfId="40947"/>
    <cellStyle name="Nota 2 3 3 12 2 13" xfId="40948"/>
    <cellStyle name="Nota 2 3 3 12 2 2" xfId="40949"/>
    <cellStyle name="Nota 2 3 3 12 2 2 10" xfId="40950"/>
    <cellStyle name="Nota 2 3 3 12 2 2 11" xfId="40951"/>
    <cellStyle name="Nota 2 3 3 12 2 2 12" xfId="40952"/>
    <cellStyle name="Nota 2 3 3 12 2 2 2" xfId="40953"/>
    <cellStyle name="Nota 2 3 3 12 2 2 3" xfId="40954"/>
    <cellStyle name="Nota 2 3 3 12 2 2 4" xfId="40955"/>
    <cellStyle name="Nota 2 3 3 12 2 2 5" xfId="40956"/>
    <cellStyle name="Nota 2 3 3 12 2 2 6" xfId="40957"/>
    <cellStyle name="Nota 2 3 3 12 2 2 7" xfId="40958"/>
    <cellStyle name="Nota 2 3 3 12 2 2 8" xfId="40959"/>
    <cellStyle name="Nota 2 3 3 12 2 2 9" xfId="40960"/>
    <cellStyle name="Nota 2 3 3 12 2 3" xfId="40961"/>
    <cellStyle name="Nota 2 3 3 12 2 4" xfId="40962"/>
    <cellStyle name="Nota 2 3 3 12 2 5" xfId="40963"/>
    <cellStyle name="Nota 2 3 3 12 2 6" xfId="40964"/>
    <cellStyle name="Nota 2 3 3 12 2 7" xfId="40965"/>
    <cellStyle name="Nota 2 3 3 12 2 8" xfId="40966"/>
    <cellStyle name="Nota 2 3 3 12 2 9" xfId="40967"/>
    <cellStyle name="Nota 2 3 3 12 3" xfId="40968"/>
    <cellStyle name="Nota 2 3 3 12 3 10" xfId="40969"/>
    <cellStyle name="Nota 2 3 3 12 3 11" xfId="40970"/>
    <cellStyle name="Nota 2 3 3 12 3 12" xfId="40971"/>
    <cellStyle name="Nota 2 3 3 12 3 2" xfId="40972"/>
    <cellStyle name="Nota 2 3 3 12 3 3" xfId="40973"/>
    <cellStyle name="Nota 2 3 3 12 3 4" xfId="40974"/>
    <cellStyle name="Nota 2 3 3 12 3 5" xfId="40975"/>
    <cellStyle name="Nota 2 3 3 12 3 6" xfId="40976"/>
    <cellStyle name="Nota 2 3 3 12 3 7" xfId="40977"/>
    <cellStyle name="Nota 2 3 3 12 3 8" xfId="40978"/>
    <cellStyle name="Nota 2 3 3 12 3 9" xfId="40979"/>
    <cellStyle name="Nota 2 3 3 12 4" xfId="40980"/>
    <cellStyle name="Nota 2 3 3 12 5" xfId="40981"/>
    <cellStyle name="Nota 2 3 3 12 6" xfId="40982"/>
    <cellStyle name="Nota 2 3 3 12 7" xfId="40983"/>
    <cellStyle name="Nota 2 3 3 12 8" xfId="40984"/>
    <cellStyle name="Nota 2 3 3 12 9" xfId="40985"/>
    <cellStyle name="Nota 2 3 3 13" xfId="40986"/>
    <cellStyle name="Nota 2 3 3 13 10" xfId="40987"/>
    <cellStyle name="Nota 2 3 3 13 11" xfId="40988"/>
    <cellStyle name="Nota 2 3 3 13 12" xfId="40989"/>
    <cellStyle name="Nota 2 3 3 13 13" xfId="40990"/>
    <cellStyle name="Nota 2 3 3 13 14" xfId="40991"/>
    <cellStyle name="Nota 2 3 3 13 2" xfId="40992"/>
    <cellStyle name="Nota 2 3 3 13 2 10" xfId="40993"/>
    <cellStyle name="Nota 2 3 3 13 2 11" xfId="40994"/>
    <cellStyle name="Nota 2 3 3 13 2 12" xfId="40995"/>
    <cellStyle name="Nota 2 3 3 13 2 13" xfId="40996"/>
    <cellStyle name="Nota 2 3 3 13 2 2" xfId="40997"/>
    <cellStyle name="Nota 2 3 3 13 2 2 10" xfId="40998"/>
    <cellStyle name="Nota 2 3 3 13 2 2 11" xfId="40999"/>
    <cellStyle name="Nota 2 3 3 13 2 2 12" xfId="41000"/>
    <cellStyle name="Nota 2 3 3 13 2 2 2" xfId="41001"/>
    <cellStyle name="Nota 2 3 3 13 2 2 3" xfId="41002"/>
    <cellStyle name="Nota 2 3 3 13 2 2 4" xfId="41003"/>
    <cellStyle name="Nota 2 3 3 13 2 2 5" xfId="41004"/>
    <cellStyle name="Nota 2 3 3 13 2 2 6" xfId="41005"/>
    <cellStyle name="Nota 2 3 3 13 2 2 7" xfId="41006"/>
    <cellStyle name="Nota 2 3 3 13 2 2 8" xfId="41007"/>
    <cellStyle name="Nota 2 3 3 13 2 2 9" xfId="41008"/>
    <cellStyle name="Nota 2 3 3 13 2 3" xfId="41009"/>
    <cellStyle name="Nota 2 3 3 13 2 4" xfId="41010"/>
    <cellStyle name="Nota 2 3 3 13 2 5" xfId="41011"/>
    <cellStyle name="Nota 2 3 3 13 2 6" xfId="41012"/>
    <cellStyle name="Nota 2 3 3 13 2 7" xfId="41013"/>
    <cellStyle name="Nota 2 3 3 13 2 8" xfId="41014"/>
    <cellStyle name="Nota 2 3 3 13 2 9" xfId="41015"/>
    <cellStyle name="Nota 2 3 3 13 3" xfId="41016"/>
    <cellStyle name="Nota 2 3 3 13 3 10" xfId="41017"/>
    <cellStyle name="Nota 2 3 3 13 3 11" xfId="41018"/>
    <cellStyle name="Nota 2 3 3 13 3 12" xfId="41019"/>
    <cellStyle name="Nota 2 3 3 13 3 2" xfId="41020"/>
    <cellStyle name="Nota 2 3 3 13 3 3" xfId="41021"/>
    <cellStyle name="Nota 2 3 3 13 3 4" xfId="41022"/>
    <cellStyle name="Nota 2 3 3 13 3 5" xfId="41023"/>
    <cellStyle name="Nota 2 3 3 13 3 6" xfId="41024"/>
    <cellStyle name="Nota 2 3 3 13 3 7" xfId="41025"/>
    <cellStyle name="Nota 2 3 3 13 3 8" xfId="41026"/>
    <cellStyle name="Nota 2 3 3 13 3 9" xfId="41027"/>
    <cellStyle name="Nota 2 3 3 13 4" xfId="41028"/>
    <cellStyle name="Nota 2 3 3 13 5" xfId="41029"/>
    <cellStyle name="Nota 2 3 3 13 6" xfId="41030"/>
    <cellStyle name="Nota 2 3 3 13 7" xfId="41031"/>
    <cellStyle name="Nota 2 3 3 13 8" xfId="41032"/>
    <cellStyle name="Nota 2 3 3 13 9" xfId="41033"/>
    <cellStyle name="Nota 2 3 3 14" xfId="41034"/>
    <cellStyle name="Nota 2 3 3 14 10" xfId="41035"/>
    <cellStyle name="Nota 2 3 3 14 11" xfId="41036"/>
    <cellStyle name="Nota 2 3 3 14 12" xfId="41037"/>
    <cellStyle name="Nota 2 3 3 14 13" xfId="41038"/>
    <cellStyle name="Nota 2 3 3 14 14" xfId="41039"/>
    <cellStyle name="Nota 2 3 3 14 2" xfId="41040"/>
    <cellStyle name="Nota 2 3 3 14 2 10" xfId="41041"/>
    <cellStyle name="Nota 2 3 3 14 2 11" xfId="41042"/>
    <cellStyle name="Nota 2 3 3 14 2 12" xfId="41043"/>
    <cellStyle name="Nota 2 3 3 14 2 13" xfId="41044"/>
    <cellStyle name="Nota 2 3 3 14 2 2" xfId="41045"/>
    <cellStyle name="Nota 2 3 3 14 2 2 10" xfId="41046"/>
    <cellStyle name="Nota 2 3 3 14 2 2 11" xfId="41047"/>
    <cellStyle name="Nota 2 3 3 14 2 2 12" xfId="41048"/>
    <cellStyle name="Nota 2 3 3 14 2 2 2" xfId="41049"/>
    <cellStyle name="Nota 2 3 3 14 2 2 3" xfId="41050"/>
    <cellStyle name="Nota 2 3 3 14 2 2 4" xfId="41051"/>
    <cellStyle name="Nota 2 3 3 14 2 2 5" xfId="41052"/>
    <cellStyle name="Nota 2 3 3 14 2 2 6" xfId="41053"/>
    <cellStyle name="Nota 2 3 3 14 2 2 7" xfId="41054"/>
    <cellStyle name="Nota 2 3 3 14 2 2 8" xfId="41055"/>
    <cellStyle name="Nota 2 3 3 14 2 2 9" xfId="41056"/>
    <cellStyle name="Nota 2 3 3 14 2 3" xfId="41057"/>
    <cellStyle name="Nota 2 3 3 14 2 4" xfId="41058"/>
    <cellStyle name="Nota 2 3 3 14 2 5" xfId="41059"/>
    <cellStyle name="Nota 2 3 3 14 2 6" xfId="41060"/>
    <cellStyle name="Nota 2 3 3 14 2 7" xfId="41061"/>
    <cellStyle name="Nota 2 3 3 14 2 8" xfId="41062"/>
    <cellStyle name="Nota 2 3 3 14 2 9" xfId="41063"/>
    <cellStyle name="Nota 2 3 3 14 3" xfId="41064"/>
    <cellStyle name="Nota 2 3 3 14 3 10" xfId="41065"/>
    <cellStyle name="Nota 2 3 3 14 3 11" xfId="41066"/>
    <cellStyle name="Nota 2 3 3 14 3 12" xfId="41067"/>
    <cellStyle name="Nota 2 3 3 14 3 2" xfId="41068"/>
    <cellStyle name="Nota 2 3 3 14 3 3" xfId="41069"/>
    <cellStyle name="Nota 2 3 3 14 3 4" xfId="41070"/>
    <cellStyle name="Nota 2 3 3 14 3 5" xfId="41071"/>
    <cellStyle name="Nota 2 3 3 14 3 6" xfId="41072"/>
    <cellStyle name="Nota 2 3 3 14 3 7" xfId="41073"/>
    <cellStyle name="Nota 2 3 3 14 3 8" xfId="41074"/>
    <cellStyle name="Nota 2 3 3 14 3 9" xfId="41075"/>
    <cellStyle name="Nota 2 3 3 14 4" xfId="41076"/>
    <cellStyle name="Nota 2 3 3 14 5" xfId="41077"/>
    <cellStyle name="Nota 2 3 3 14 6" xfId="41078"/>
    <cellStyle name="Nota 2 3 3 14 7" xfId="41079"/>
    <cellStyle name="Nota 2 3 3 14 8" xfId="41080"/>
    <cellStyle name="Nota 2 3 3 14 9" xfId="41081"/>
    <cellStyle name="Nota 2 3 3 15" xfId="41082"/>
    <cellStyle name="Nota 2 3 3 15 10" xfId="41083"/>
    <cellStyle name="Nota 2 3 3 15 11" xfId="41084"/>
    <cellStyle name="Nota 2 3 3 15 12" xfId="41085"/>
    <cellStyle name="Nota 2 3 3 15 13" xfId="41086"/>
    <cellStyle name="Nota 2 3 3 15 2" xfId="41087"/>
    <cellStyle name="Nota 2 3 3 15 2 10" xfId="41088"/>
    <cellStyle name="Nota 2 3 3 15 2 11" xfId="41089"/>
    <cellStyle name="Nota 2 3 3 15 2 12" xfId="41090"/>
    <cellStyle name="Nota 2 3 3 15 2 2" xfId="41091"/>
    <cellStyle name="Nota 2 3 3 15 2 3" xfId="41092"/>
    <cellStyle name="Nota 2 3 3 15 2 4" xfId="41093"/>
    <cellStyle name="Nota 2 3 3 15 2 5" xfId="41094"/>
    <cellStyle name="Nota 2 3 3 15 2 6" xfId="41095"/>
    <cellStyle name="Nota 2 3 3 15 2 7" xfId="41096"/>
    <cellStyle name="Nota 2 3 3 15 2 8" xfId="41097"/>
    <cellStyle name="Nota 2 3 3 15 2 9" xfId="41098"/>
    <cellStyle name="Nota 2 3 3 15 3" xfId="41099"/>
    <cellStyle name="Nota 2 3 3 15 4" xfId="41100"/>
    <cellStyle name="Nota 2 3 3 15 5" xfId="41101"/>
    <cellStyle name="Nota 2 3 3 15 6" xfId="41102"/>
    <cellStyle name="Nota 2 3 3 15 7" xfId="41103"/>
    <cellStyle name="Nota 2 3 3 15 8" xfId="41104"/>
    <cellStyle name="Nota 2 3 3 15 9" xfId="41105"/>
    <cellStyle name="Nota 2 3 3 16" xfId="41106"/>
    <cellStyle name="Nota 2 3 3 16 10" xfId="41107"/>
    <cellStyle name="Nota 2 3 3 16 11" xfId="41108"/>
    <cellStyle name="Nota 2 3 3 16 12" xfId="41109"/>
    <cellStyle name="Nota 2 3 3 16 13" xfId="41110"/>
    <cellStyle name="Nota 2 3 3 16 2" xfId="41111"/>
    <cellStyle name="Nota 2 3 3 16 2 10" xfId="41112"/>
    <cellStyle name="Nota 2 3 3 16 2 11" xfId="41113"/>
    <cellStyle name="Nota 2 3 3 16 2 12" xfId="41114"/>
    <cellStyle name="Nota 2 3 3 16 2 2" xfId="41115"/>
    <cellStyle name="Nota 2 3 3 16 2 3" xfId="41116"/>
    <cellStyle name="Nota 2 3 3 16 2 4" xfId="41117"/>
    <cellStyle name="Nota 2 3 3 16 2 5" xfId="41118"/>
    <cellStyle name="Nota 2 3 3 16 2 6" xfId="41119"/>
    <cellStyle name="Nota 2 3 3 16 2 7" xfId="41120"/>
    <cellStyle name="Nota 2 3 3 16 2 8" xfId="41121"/>
    <cellStyle name="Nota 2 3 3 16 2 9" xfId="41122"/>
    <cellStyle name="Nota 2 3 3 16 3" xfId="41123"/>
    <cellStyle name="Nota 2 3 3 16 4" xfId="41124"/>
    <cellStyle name="Nota 2 3 3 16 5" xfId="41125"/>
    <cellStyle name="Nota 2 3 3 16 6" xfId="41126"/>
    <cellStyle name="Nota 2 3 3 16 7" xfId="41127"/>
    <cellStyle name="Nota 2 3 3 16 8" xfId="41128"/>
    <cellStyle name="Nota 2 3 3 16 9" xfId="41129"/>
    <cellStyle name="Nota 2 3 3 17" xfId="41130"/>
    <cellStyle name="Nota 2 3 3 17 10" xfId="41131"/>
    <cellStyle name="Nota 2 3 3 17 11" xfId="41132"/>
    <cellStyle name="Nota 2 3 3 17 12" xfId="41133"/>
    <cellStyle name="Nota 2 3 3 17 2" xfId="41134"/>
    <cellStyle name="Nota 2 3 3 17 3" xfId="41135"/>
    <cellStyle name="Nota 2 3 3 17 4" xfId="41136"/>
    <cellStyle name="Nota 2 3 3 17 5" xfId="41137"/>
    <cellStyle name="Nota 2 3 3 17 6" xfId="41138"/>
    <cellStyle name="Nota 2 3 3 17 7" xfId="41139"/>
    <cellStyle name="Nota 2 3 3 17 8" xfId="41140"/>
    <cellStyle name="Nota 2 3 3 17 9" xfId="41141"/>
    <cellStyle name="Nota 2 3 3 18" xfId="41142"/>
    <cellStyle name="Nota 2 3 3 19" xfId="41143"/>
    <cellStyle name="Nota 2 3 3 2" xfId="41144"/>
    <cellStyle name="Nota 2 3 3 2 10" xfId="41145"/>
    <cellStyle name="Nota 2 3 3 2 10 10" xfId="41146"/>
    <cellStyle name="Nota 2 3 3 2 10 11" xfId="41147"/>
    <cellStyle name="Nota 2 3 3 2 10 12" xfId="41148"/>
    <cellStyle name="Nota 2 3 3 2 10 2" xfId="41149"/>
    <cellStyle name="Nota 2 3 3 2 10 3" xfId="41150"/>
    <cellStyle name="Nota 2 3 3 2 10 4" xfId="41151"/>
    <cellStyle name="Nota 2 3 3 2 10 5" xfId="41152"/>
    <cellStyle name="Nota 2 3 3 2 10 6" xfId="41153"/>
    <cellStyle name="Nota 2 3 3 2 10 7" xfId="41154"/>
    <cellStyle name="Nota 2 3 3 2 10 8" xfId="41155"/>
    <cellStyle name="Nota 2 3 3 2 10 9" xfId="41156"/>
    <cellStyle name="Nota 2 3 3 2 11" xfId="41157"/>
    <cellStyle name="Nota 2 3 3 2 12" xfId="41158"/>
    <cellStyle name="Nota 2 3 3 2 13" xfId="41159"/>
    <cellStyle name="Nota 2 3 3 2 14" xfId="41160"/>
    <cellStyle name="Nota 2 3 3 2 15" xfId="41161"/>
    <cellStyle name="Nota 2 3 3 2 16" xfId="41162"/>
    <cellStyle name="Nota 2 3 3 2 17" xfId="41163"/>
    <cellStyle name="Nota 2 3 3 2 18" xfId="41164"/>
    <cellStyle name="Nota 2 3 3 2 19" xfId="41165"/>
    <cellStyle name="Nota 2 3 3 2 2" xfId="41166"/>
    <cellStyle name="Nota 2 3 3 2 2 2" xfId="41167"/>
    <cellStyle name="Nota 2 3 3 2 2 2 2" xfId="41168"/>
    <cellStyle name="Nota 2 3 3 2 2 2 2 2" xfId="41169"/>
    <cellStyle name="Nota 2 3 3 2 2 2 2 2 2" xfId="41170"/>
    <cellStyle name="Nota 2 3 3 2 2 2 2 2 2 2" xfId="41171"/>
    <cellStyle name="Nota 2 3 3 2 2 2 2 2 2 2 2" xfId="41172"/>
    <cellStyle name="Nota 2 3 3 2 2 2 2 2 2 3" xfId="41173"/>
    <cellStyle name="Nota 2 3 3 2 2 2 2 2 3" xfId="41174"/>
    <cellStyle name="Nota 2 3 3 2 2 2 2 3" xfId="41175"/>
    <cellStyle name="Nota 2 3 3 2 2 2 3" xfId="41176"/>
    <cellStyle name="Nota 2 3 3 2 2 2 3 2" xfId="41177"/>
    <cellStyle name="Nota 2 3 3 2 2 2 4" xfId="41178"/>
    <cellStyle name="Nota 2 3 3 2 2 3" xfId="41179"/>
    <cellStyle name="Nota 2 3 3 2 2 3 2" xfId="41180"/>
    <cellStyle name="Nota 2 3 3 2 2 3 2 2" xfId="41181"/>
    <cellStyle name="Nota 2 3 3 2 2 3 2 2 2" xfId="41182"/>
    <cellStyle name="Nota 2 3 3 2 2 3 2 2 2 2" xfId="41183"/>
    <cellStyle name="Nota 2 3 3 2 2 3 2 2 3" xfId="41184"/>
    <cellStyle name="Nota 2 3 3 2 2 3 2 3" xfId="41185"/>
    <cellStyle name="Nota 2 3 3 2 2 3 3" xfId="41186"/>
    <cellStyle name="Nota 2 3 3 2 2 4" xfId="41187"/>
    <cellStyle name="Nota 2 3 3 2 2 4 2" xfId="41188"/>
    <cellStyle name="Nota 2 3 3 2 2 5" xfId="41189"/>
    <cellStyle name="Nota 2 3 3 2 20" xfId="41190"/>
    <cellStyle name="Nota 2 3 3 2 21" xfId="41191"/>
    <cellStyle name="Nota 2 3 3 2 3" xfId="41192"/>
    <cellStyle name="Nota 2 3 3 2 3 2" xfId="41193"/>
    <cellStyle name="Nota 2 3 3 2 3 2 2" xfId="41194"/>
    <cellStyle name="Nota 2 3 3 2 3 2 2 2" xfId="41195"/>
    <cellStyle name="Nota 2 3 3 2 3 2 2 2 2" xfId="41196"/>
    <cellStyle name="Nota 2 3 3 2 3 2 2 2 2 2" xfId="41197"/>
    <cellStyle name="Nota 2 3 3 2 3 2 2 2 3" xfId="41198"/>
    <cellStyle name="Nota 2 3 3 2 3 2 2 3" xfId="41199"/>
    <cellStyle name="Nota 2 3 3 2 3 2 3" xfId="41200"/>
    <cellStyle name="Nota 2 3 3 2 3 3" xfId="41201"/>
    <cellStyle name="Nota 2 3 3 2 3 3 2" xfId="41202"/>
    <cellStyle name="Nota 2 3 3 2 3 4" xfId="41203"/>
    <cellStyle name="Nota 2 3 3 2 3 5" xfId="41204"/>
    <cellStyle name="Nota 2 3 3 2 4" xfId="41205"/>
    <cellStyle name="Nota 2 3 3 2 4 2" xfId="41206"/>
    <cellStyle name="Nota 2 3 3 2 4 2 2" xfId="41207"/>
    <cellStyle name="Nota 2 3 3 2 4 2 2 2" xfId="41208"/>
    <cellStyle name="Nota 2 3 3 2 4 2 2 2 2" xfId="41209"/>
    <cellStyle name="Nota 2 3 3 2 4 2 2 3" xfId="41210"/>
    <cellStyle name="Nota 2 3 3 2 4 2 3" xfId="41211"/>
    <cellStyle name="Nota 2 3 3 2 4 3" xfId="41212"/>
    <cellStyle name="Nota 2 3 3 2 5" xfId="41213"/>
    <cellStyle name="Nota 2 3 3 2 5 2" xfId="41214"/>
    <cellStyle name="Nota 2 3 3 2 6" xfId="41215"/>
    <cellStyle name="Nota 2 3 3 2 6 10" xfId="41216"/>
    <cellStyle name="Nota 2 3 3 2 6 11" xfId="41217"/>
    <cellStyle name="Nota 2 3 3 2 6 12" xfId="41218"/>
    <cellStyle name="Nota 2 3 3 2 6 13" xfId="41219"/>
    <cellStyle name="Nota 2 3 3 2 6 14" xfId="41220"/>
    <cellStyle name="Nota 2 3 3 2 6 2" xfId="41221"/>
    <cellStyle name="Nota 2 3 3 2 6 2 10" xfId="41222"/>
    <cellStyle name="Nota 2 3 3 2 6 2 11" xfId="41223"/>
    <cellStyle name="Nota 2 3 3 2 6 2 12" xfId="41224"/>
    <cellStyle name="Nota 2 3 3 2 6 2 13" xfId="41225"/>
    <cellStyle name="Nota 2 3 3 2 6 2 2" xfId="41226"/>
    <cellStyle name="Nota 2 3 3 2 6 2 2 10" xfId="41227"/>
    <cellStyle name="Nota 2 3 3 2 6 2 2 11" xfId="41228"/>
    <cellStyle name="Nota 2 3 3 2 6 2 2 12" xfId="41229"/>
    <cellStyle name="Nota 2 3 3 2 6 2 2 2" xfId="41230"/>
    <cellStyle name="Nota 2 3 3 2 6 2 2 3" xfId="41231"/>
    <cellStyle name="Nota 2 3 3 2 6 2 2 4" xfId="41232"/>
    <cellStyle name="Nota 2 3 3 2 6 2 2 5" xfId="41233"/>
    <cellStyle name="Nota 2 3 3 2 6 2 2 6" xfId="41234"/>
    <cellStyle name="Nota 2 3 3 2 6 2 2 7" xfId="41235"/>
    <cellStyle name="Nota 2 3 3 2 6 2 2 8" xfId="41236"/>
    <cellStyle name="Nota 2 3 3 2 6 2 2 9" xfId="41237"/>
    <cellStyle name="Nota 2 3 3 2 6 2 3" xfId="41238"/>
    <cellStyle name="Nota 2 3 3 2 6 2 4" xfId="41239"/>
    <cellStyle name="Nota 2 3 3 2 6 2 5" xfId="41240"/>
    <cellStyle name="Nota 2 3 3 2 6 2 6" xfId="41241"/>
    <cellStyle name="Nota 2 3 3 2 6 2 7" xfId="41242"/>
    <cellStyle name="Nota 2 3 3 2 6 2 8" xfId="41243"/>
    <cellStyle name="Nota 2 3 3 2 6 2 9" xfId="41244"/>
    <cellStyle name="Nota 2 3 3 2 6 3" xfId="41245"/>
    <cellStyle name="Nota 2 3 3 2 6 3 10" xfId="41246"/>
    <cellStyle name="Nota 2 3 3 2 6 3 11" xfId="41247"/>
    <cellStyle name="Nota 2 3 3 2 6 3 12" xfId="41248"/>
    <cellStyle name="Nota 2 3 3 2 6 3 2" xfId="41249"/>
    <cellStyle name="Nota 2 3 3 2 6 3 3" xfId="41250"/>
    <cellStyle name="Nota 2 3 3 2 6 3 4" xfId="41251"/>
    <cellStyle name="Nota 2 3 3 2 6 3 5" xfId="41252"/>
    <cellStyle name="Nota 2 3 3 2 6 3 6" xfId="41253"/>
    <cellStyle name="Nota 2 3 3 2 6 3 7" xfId="41254"/>
    <cellStyle name="Nota 2 3 3 2 6 3 8" xfId="41255"/>
    <cellStyle name="Nota 2 3 3 2 6 3 9" xfId="41256"/>
    <cellStyle name="Nota 2 3 3 2 6 4" xfId="41257"/>
    <cellStyle name="Nota 2 3 3 2 6 5" xfId="41258"/>
    <cellStyle name="Nota 2 3 3 2 6 6" xfId="41259"/>
    <cellStyle name="Nota 2 3 3 2 6 7" xfId="41260"/>
    <cellStyle name="Nota 2 3 3 2 6 8" xfId="41261"/>
    <cellStyle name="Nota 2 3 3 2 6 9" xfId="41262"/>
    <cellStyle name="Nota 2 3 3 2 7" xfId="41263"/>
    <cellStyle name="Nota 2 3 3 2 7 10" xfId="41264"/>
    <cellStyle name="Nota 2 3 3 2 7 11" xfId="41265"/>
    <cellStyle name="Nota 2 3 3 2 7 12" xfId="41266"/>
    <cellStyle name="Nota 2 3 3 2 7 13" xfId="41267"/>
    <cellStyle name="Nota 2 3 3 2 7 14" xfId="41268"/>
    <cellStyle name="Nota 2 3 3 2 7 2" xfId="41269"/>
    <cellStyle name="Nota 2 3 3 2 7 2 10" xfId="41270"/>
    <cellStyle name="Nota 2 3 3 2 7 2 11" xfId="41271"/>
    <cellStyle name="Nota 2 3 3 2 7 2 12" xfId="41272"/>
    <cellStyle name="Nota 2 3 3 2 7 2 13" xfId="41273"/>
    <cellStyle name="Nota 2 3 3 2 7 2 2" xfId="41274"/>
    <cellStyle name="Nota 2 3 3 2 7 2 2 10" xfId="41275"/>
    <cellStyle name="Nota 2 3 3 2 7 2 2 11" xfId="41276"/>
    <cellStyle name="Nota 2 3 3 2 7 2 2 12" xfId="41277"/>
    <cellStyle name="Nota 2 3 3 2 7 2 2 2" xfId="41278"/>
    <cellStyle name="Nota 2 3 3 2 7 2 2 3" xfId="41279"/>
    <cellStyle name="Nota 2 3 3 2 7 2 2 4" xfId="41280"/>
    <cellStyle name="Nota 2 3 3 2 7 2 2 5" xfId="41281"/>
    <cellStyle name="Nota 2 3 3 2 7 2 2 6" xfId="41282"/>
    <cellStyle name="Nota 2 3 3 2 7 2 2 7" xfId="41283"/>
    <cellStyle name="Nota 2 3 3 2 7 2 2 8" xfId="41284"/>
    <cellStyle name="Nota 2 3 3 2 7 2 2 9" xfId="41285"/>
    <cellStyle name="Nota 2 3 3 2 7 2 3" xfId="41286"/>
    <cellStyle name="Nota 2 3 3 2 7 2 4" xfId="41287"/>
    <cellStyle name="Nota 2 3 3 2 7 2 5" xfId="41288"/>
    <cellStyle name="Nota 2 3 3 2 7 2 6" xfId="41289"/>
    <cellStyle name="Nota 2 3 3 2 7 2 7" xfId="41290"/>
    <cellStyle name="Nota 2 3 3 2 7 2 8" xfId="41291"/>
    <cellStyle name="Nota 2 3 3 2 7 2 9" xfId="41292"/>
    <cellStyle name="Nota 2 3 3 2 7 3" xfId="41293"/>
    <cellStyle name="Nota 2 3 3 2 7 3 10" xfId="41294"/>
    <cellStyle name="Nota 2 3 3 2 7 3 11" xfId="41295"/>
    <cellStyle name="Nota 2 3 3 2 7 3 12" xfId="41296"/>
    <cellStyle name="Nota 2 3 3 2 7 3 2" xfId="41297"/>
    <cellStyle name="Nota 2 3 3 2 7 3 3" xfId="41298"/>
    <cellStyle name="Nota 2 3 3 2 7 3 4" xfId="41299"/>
    <cellStyle name="Nota 2 3 3 2 7 3 5" xfId="41300"/>
    <cellStyle name="Nota 2 3 3 2 7 3 6" xfId="41301"/>
    <cellStyle name="Nota 2 3 3 2 7 3 7" xfId="41302"/>
    <cellStyle name="Nota 2 3 3 2 7 3 8" xfId="41303"/>
    <cellStyle name="Nota 2 3 3 2 7 3 9" xfId="41304"/>
    <cellStyle name="Nota 2 3 3 2 7 4" xfId="41305"/>
    <cellStyle name="Nota 2 3 3 2 7 5" xfId="41306"/>
    <cellStyle name="Nota 2 3 3 2 7 6" xfId="41307"/>
    <cellStyle name="Nota 2 3 3 2 7 7" xfId="41308"/>
    <cellStyle name="Nota 2 3 3 2 7 8" xfId="41309"/>
    <cellStyle name="Nota 2 3 3 2 7 9" xfId="41310"/>
    <cellStyle name="Nota 2 3 3 2 8" xfId="41311"/>
    <cellStyle name="Nota 2 3 3 2 8 10" xfId="41312"/>
    <cellStyle name="Nota 2 3 3 2 8 11" xfId="41313"/>
    <cellStyle name="Nota 2 3 3 2 8 12" xfId="41314"/>
    <cellStyle name="Nota 2 3 3 2 8 13" xfId="41315"/>
    <cellStyle name="Nota 2 3 3 2 8 2" xfId="41316"/>
    <cellStyle name="Nota 2 3 3 2 8 2 10" xfId="41317"/>
    <cellStyle name="Nota 2 3 3 2 8 2 11" xfId="41318"/>
    <cellStyle name="Nota 2 3 3 2 8 2 12" xfId="41319"/>
    <cellStyle name="Nota 2 3 3 2 8 2 2" xfId="41320"/>
    <cellStyle name="Nota 2 3 3 2 8 2 3" xfId="41321"/>
    <cellStyle name="Nota 2 3 3 2 8 2 4" xfId="41322"/>
    <cellStyle name="Nota 2 3 3 2 8 2 5" xfId="41323"/>
    <cellStyle name="Nota 2 3 3 2 8 2 6" xfId="41324"/>
    <cellStyle name="Nota 2 3 3 2 8 2 7" xfId="41325"/>
    <cellStyle name="Nota 2 3 3 2 8 2 8" xfId="41326"/>
    <cellStyle name="Nota 2 3 3 2 8 2 9" xfId="41327"/>
    <cellStyle name="Nota 2 3 3 2 8 3" xfId="41328"/>
    <cellStyle name="Nota 2 3 3 2 8 4" xfId="41329"/>
    <cellStyle name="Nota 2 3 3 2 8 5" xfId="41330"/>
    <cellStyle name="Nota 2 3 3 2 8 6" xfId="41331"/>
    <cellStyle name="Nota 2 3 3 2 8 7" xfId="41332"/>
    <cellStyle name="Nota 2 3 3 2 8 8" xfId="41333"/>
    <cellStyle name="Nota 2 3 3 2 8 9" xfId="41334"/>
    <cellStyle name="Nota 2 3 3 2 9" xfId="41335"/>
    <cellStyle name="Nota 2 3 3 20" xfId="41336"/>
    <cellStyle name="Nota 2 3 3 21" xfId="41337"/>
    <cellStyle name="Nota 2 3 3 22" xfId="41338"/>
    <cellStyle name="Nota 2 3 3 23" xfId="41339"/>
    <cellStyle name="Nota 2 3 3 24" xfId="41340"/>
    <cellStyle name="Nota 2 3 3 25" xfId="41341"/>
    <cellStyle name="Nota 2 3 3 26" xfId="41342"/>
    <cellStyle name="Nota 2 3 3 27" xfId="41343"/>
    <cellStyle name="Nota 2 3 3 28" xfId="41344"/>
    <cellStyle name="Nota 2 3 3 29" xfId="41345"/>
    <cellStyle name="Nota 2 3 3 3" xfId="41346"/>
    <cellStyle name="Nota 2 3 3 3 2" xfId="41347"/>
    <cellStyle name="Nota 2 3 3 3 2 2" xfId="41348"/>
    <cellStyle name="Nota 2 3 3 3 2 2 2" xfId="41349"/>
    <cellStyle name="Nota 2 3 3 3 2 2 2 2" xfId="41350"/>
    <cellStyle name="Nota 2 3 3 3 2 2 2 2 2" xfId="41351"/>
    <cellStyle name="Nota 2 3 3 3 2 2 2 3" xfId="41352"/>
    <cellStyle name="Nota 2 3 3 3 2 2 3" xfId="41353"/>
    <cellStyle name="Nota 2 3 3 3 2 3" xfId="41354"/>
    <cellStyle name="Nota 2 3 3 3 3" xfId="41355"/>
    <cellStyle name="Nota 2 3 3 3 3 2" xfId="41356"/>
    <cellStyle name="Nota 2 3 3 3 4" xfId="41357"/>
    <cellStyle name="Nota 2 3 3 4" xfId="41358"/>
    <cellStyle name="Nota 2 3 3 4 2" xfId="41359"/>
    <cellStyle name="Nota 2 3 3 4 2 2" xfId="41360"/>
    <cellStyle name="Nota 2 3 3 4 2 2 2" xfId="41361"/>
    <cellStyle name="Nota 2 3 3 4 2 2 2 2" xfId="41362"/>
    <cellStyle name="Nota 2 3 3 4 2 2 3" xfId="41363"/>
    <cellStyle name="Nota 2 3 3 4 2 3" xfId="41364"/>
    <cellStyle name="Nota 2 3 3 4 3" xfId="41365"/>
    <cellStyle name="Nota 2 3 3 5" xfId="41366"/>
    <cellStyle name="Nota 2 3 3 5 2" xfId="41367"/>
    <cellStyle name="Nota 2 3 3 6" xfId="41368"/>
    <cellStyle name="Nota 2 3 3 6 2" xfId="41369"/>
    <cellStyle name="Nota 2 3 3 7" xfId="41370"/>
    <cellStyle name="Nota 2 3 3 7 10" xfId="41371"/>
    <cellStyle name="Nota 2 3 3 7 11" xfId="41372"/>
    <cellStyle name="Nota 2 3 3 7 12" xfId="41373"/>
    <cellStyle name="Nota 2 3 3 7 13" xfId="41374"/>
    <cellStyle name="Nota 2 3 3 7 14" xfId="41375"/>
    <cellStyle name="Nota 2 3 3 7 2" xfId="41376"/>
    <cellStyle name="Nota 2 3 3 7 2 10" xfId="41377"/>
    <cellStyle name="Nota 2 3 3 7 2 11" xfId="41378"/>
    <cellStyle name="Nota 2 3 3 7 2 12" xfId="41379"/>
    <cellStyle name="Nota 2 3 3 7 2 13" xfId="41380"/>
    <cellStyle name="Nota 2 3 3 7 2 2" xfId="41381"/>
    <cellStyle name="Nota 2 3 3 7 2 2 10" xfId="41382"/>
    <cellStyle name="Nota 2 3 3 7 2 2 11" xfId="41383"/>
    <cellStyle name="Nota 2 3 3 7 2 2 12" xfId="41384"/>
    <cellStyle name="Nota 2 3 3 7 2 2 2" xfId="41385"/>
    <cellStyle name="Nota 2 3 3 7 2 2 3" xfId="41386"/>
    <cellStyle name="Nota 2 3 3 7 2 2 4" xfId="41387"/>
    <cellStyle name="Nota 2 3 3 7 2 2 5" xfId="41388"/>
    <cellStyle name="Nota 2 3 3 7 2 2 6" xfId="41389"/>
    <cellStyle name="Nota 2 3 3 7 2 2 7" xfId="41390"/>
    <cellStyle name="Nota 2 3 3 7 2 2 8" xfId="41391"/>
    <cellStyle name="Nota 2 3 3 7 2 2 9" xfId="41392"/>
    <cellStyle name="Nota 2 3 3 7 2 3" xfId="41393"/>
    <cellStyle name="Nota 2 3 3 7 2 4" xfId="41394"/>
    <cellStyle name="Nota 2 3 3 7 2 5" xfId="41395"/>
    <cellStyle name="Nota 2 3 3 7 2 6" xfId="41396"/>
    <cellStyle name="Nota 2 3 3 7 2 7" xfId="41397"/>
    <cellStyle name="Nota 2 3 3 7 2 8" xfId="41398"/>
    <cellStyle name="Nota 2 3 3 7 2 9" xfId="41399"/>
    <cellStyle name="Nota 2 3 3 7 3" xfId="41400"/>
    <cellStyle name="Nota 2 3 3 7 3 10" xfId="41401"/>
    <cellStyle name="Nota 2 3 3 7 3 11" xfId="41402"/>
    <cellStyle name="Nota 2 3 3 7 3 12" xfId="41403"/>
    <cellStyle name="Nota 2 3 3 7 3 2" xfId="41404"/>
    <cellStyle name="Nota 2 3 3 7 3 3" xfId="41405"/>
    <cellStyle name="Nota 2 3 3 7 3 4" xfId="41406"/>
    <cellStyle name="Nota 2 3 3 7 3 5" xfId="41407"/>
    <cellStyle name="Nota 2 3 3 7 3 6" xfId="41408"/>
    <cellStyle name="Nota 2 3 3 7 3 7" xfId="41409"/>
    <cellStyle name="Nota 2 3 3 7 3 8" xfId="41410"/>
    <cellStyle name="Nota 2 3 3 7 3 9" xfId="41411"/>
    <cellStyle name="Nota 2 3 3 7 4" xfId="41412"/>
    <cellStyle name="Nota 2 3 3 7 5" xfId="41413"/>
    <cellStyle name="Nota 2 3 3 7 6" xfId="41414"/>
    <cellStyle name="Nota 2 3 3 7 7" xfId="41415"/>
    <cellStyle name="Nota 2 3 3 7 8" xfId="41416"/>
    <cellStyle name="Nota 2 3 3 7 9" xfId="41417"/>
    <cellStyle name="Nota 2 3 3 8" xfId="41418"/>
    <cellStyle name="Nota 2 3 3 8 10" xfId="41419"/>
    <cellStyle name="Nota 2 3 3 8 11" xfId="41420"/>
    <cellStyle name="Nota 2 3 3 8 12" xfId="41421"/>
    <cellStyle name="Nota 2 3 3 8 13" xfId="41422"/>
    <cellStyle name="Nota 2 3 3 8 14" xfId="41423"/>
    <cellStyle name="Nota 2 3 3 8 2" xfId="41424"/>
    <cellStyle name="Nota 2 3 3 8 2 10" xfId="41425"/>
    <cellStyle name="Nota 2 3 3 8 2 11" xfId="41426"/>
    <cellStyle name="Nota 2 3 3 8 2 12" xfId="41427"/>
    <cellStyle name="Nota 2 3 3 8 2 13" xfId="41428"/>
    <cellStyle name="Nota 2 3 3 8 2 2" xfId="41429"/>
    <cellStyle name="Nota 2 3 3 8 2 2 10" xfId="41430"/>
    <cellStyle name="Nota 2 3 3 8 2 2 11" xfId="41431"/>
    <cellStyle name="Nota 2 3 3 8 2 2 12" xfId="41432"/>
    <cellStyle name="Nota 2 3 3 8 2 2 2" xfId="41433"/>
    <cellStyle name="Nota 2 3 3 8 2 2 3" xfId="41434"/>
    <cellStyle name="Nota 2 3 3 8 2 2 4" xfId="41435"/>
    <cellStyle name="Nota 2 3 3 8 2 2 5" xfId="41436"/>
    <cellStyle name="Nota 2 3 3 8 2 2 6" xfId="41437"/>
    <cellStyle name="Nota 2 3 3 8 2 2 7" xfId="41438"/>
    <cellStyle name="Nota 2 3 3 8 2 2 8" xfId="41439"/>
    <cellStyle name="Nota 2 3 3 8 2 2 9" xfId="41440"/>
    <cellStyle name="Nota 2 3 3 8 2 3" xfId="41441"/>
    <cellStyle name="Nota 2 3 3 8 2 4" xfId="41442"/>
    <cellStyle name="Nota 2 3 3 8 2 5" xfId="41443"/>
    <cellStyle name="Nota 2 3 3 8 2 6" xfId="41444"/>
    <cellStyle name="Nota 2 3 3 8 2 7" xfId="41445"/>
    <cellStyle name="Nota 2 3 3 8 2 8" xfId="41446"/>
    <cellStyle name="Nota 2 3 3 8 2 9" xfId="41447"/>
    <cellStyle name="Nota 2 3 3 8 3" xfId="41448"/>
    <cellStyle name="Nota 2 3 3 8 3 10" xfId="41449"/>
    <cellStyle name="Nota 2 3 3 8 3 11" xfId="41450"/>
    <cellStyle name="Nota 2 3 3 8 3 12" xfId="41451"/>
    <cellStyle name="Nota 2 3 3 8 3 2" xfId="41452"/>
    <cellStyle name="Nota 2 3 3 8 3 3" xfId="41453"/>
    <cellStyle name="Nota 2 3 3 8 3 4" xfId="41454"/>
    <cellStyle name="Nota 2 3 3 8 3 5" xfId="41455"/>
    <cellStyle name="Nota 2 3 3 8 3 6" xfId="41456"/>
    <cellStyle name="Nota 2 3 3 8 3 7" xfId="41457"/>
    <cellStyle name="Nota 2 3 3 8 3 8" xfId="41458"/>
    <cellStyle name="Nota 2 3 3 8 3 9" xfId="41459"/>
    <cellStyle name="Nota 2 3 3 8 4" xfId="41460"/>
    <cellStyle name="Nota 2 3 3 8 5" xfId="41461"/>
    <cellStyle name="Nota 2 3 3 8 6" xfId="41462"/>
    <cellStyle name="Nota 2 3 3 8 7" xfId="41463"/>
    <cellStyle name="Nota 2 3 3 8 8" xfId="41464"/>
    <cellStyle name="Nota 2 3 3 8 9" xfId="41465"/>
    <cellStyle name="Nota 2 3 3 9" xfId="41466"/>
    <cellStyle name="Nota 2 3 3 9 10" xfId="41467"/>
    <cellStyle name="Nota 2 3 3 9 11" xfId="41468"/>
    <cellStyle name="Nota 2 3 3 9 12" xfId="41469"/>
    <cellStyle name="Nota 2 3 3 9 13" xfId="41470"/>
    <cellStyle name="Nota 2 3 3 9 14" xfId="41471"/>
    <cellStyle name="Nota 2 3 3 9 2" xfId="41472"/>
    <cellStyle name="Nota 2 3 3 9 2 10" xfId="41473"/>
    <cellStyle name="Nota 2 3 3 9 2 11" xfId="41474"/>
    <cellStyle name="Nota 2 3 3 9 2 12" xfId="41475"/>
    <cellStyle name="Nota 2 3 3 9 2 13" xfId="41476"/>
    <cellStyle name="Nota 2 3 3 9 2 2" xfId="41477"/>
    <cellStyle name="Nota 2 3 3 9 2 2 10" xfId="41478"/>
    <cellStyle name="Nota 2 3 3 9 2 2 11" xfId="41479"/>
    <cellStyle name="Nota 2 3 3 9 2 2 12" xfId="41480"/>
    <cellStyle name="Nota 2 3 3 9 2 2 2" xfId="41481"/>
    <cellStyle name="Nota 2 3 3 9 2 2 3" xfId="41482"/>
    <cellStyle name="Nota 2 3 3 9 2 2 4" xfId="41483"/>
    <cellStyle name="Nota 2 3 3 9 2 2 5" xfId="41484"/>
    <cellStyle name="Nota 2 3 3 9 2 2 6" xfId="41485"/>
    <cellStyle name="Nota 2 3 3 9 2 2 7" xfId="41486"/>
    <cellStyle name="Nota 2 3 3 9 2 2 8" xfId="41487"/>
    <cellStyle name="Nota 2 3 3 9 2 2 9" xfId="41488"/>
    <cellStyle name="Nota 2 3 3 9 2 3" xfId="41489"/>
    <cellStyle name="Nota 2 3 3 9 2 4" xfId="41490"/>
    <cellStyle name="Nota 2 3 3 9 2 5" xfId="41491"/>
    <cellStyle name="Nota 2 3 3 9 2 6" xfId="41492"/>
    <cellStyle name="Nota 2 3 3 9 2 7" xfId="41493"/>
    <cellStyle name="Nota 2 3 3 9 2 8" xfId="41494"/>
    <cellStyle name="Nota 2 3 3 9 2 9" xfId="41495"/>
    <cellStyle name="Nota 2 3 3 9 3" xfId="41496"/>
    <cellStyle name="Nota 2 3 3 9 3 10" xfId="41497"/>
    <cellStyle name="Nota 2 3 3 9 3 11" xfId="41498"/>
    <cellStyle name="Nota 2 3 3 9 3 12" xfId="41499"/>
    <cellStyle name="Nota 2 3 3 9 3 2" xfId="41500"/>
    <cellStyle name="Nota 2 3 3 9 3 3" xfId="41501"/>
    <cellStyle name="Nota 2 3 3 9 3 4" xfId="41502"/>
    <cellStyle name="Nota 2 3 3 9 3 5" xfId="41503"/>
    <cellStyle name="Nota 2 3 3 9 3 6" xfId="41504"/>
    <cellStyle name="Nota 2 3 3 9 3 7" xfId="41505"/>
    <cellStyle name="Nota 2 3 3 9 3 8" xfId="41506"/>
    <cellStyle name="Nota 2 3 3 9 3 9" xfId="41507"/>
    <cellStyle name="Nota 2 3 3 9 4" xfId="41508"/>
    <cellStyle name="Nota 2 3 3 9 5" xfId="41509"/>
    <cellStyle name="Nota 2 3 3 9 6" xfId="41510"/>
    <cellStyle name="Nota 2 3 3 9 7" xfId="41511"/>
    <cellStyle name="Nota 2 3 3 9 8" xfId="41512"/>
    <cellStyle name="Nota 2 3 3 9 9" xfId="41513"/>
    <cellStyle name="Nota 2 3 30" xfId="41514"/>
    <cellStyle name="Nota 2 3 31" xfId="41515"/>
    <cellStyle name="Nota 2 3 4" xfId="41516"/>
    <cellStyle name="Nota 2 3 4 10" xfId="41517"/>
    <cellStyle name="Nota 2 3 4 10 10" xfId="41518"/>
    <cellStyle name="Nota 2 3 4 10 11" xfId="41519"/>
    <cellStyle name="Nota 2 3 4 10 12" xfId="41520"/>
    <cellStyle name="Nota 2 3 4 10 13" xfId="41521"/>
    <cellStyle name="Nota 2 3 4 10 14" xfId="41522"/>
    <cellStyle name="Nota 2 3 4 10 2" xfId="41523"/>
    <cellStyle name="Nota 2 3 4 10 2 10" xfId="41524"/>
    <cellStyle name="Nota 2 3 4 10 2 11" xfId="41525"/>
    <cellStyle name="Nota 2 3 4 10 2 12" xfId="41526"/>
    <cellStyle name="Nota 2 3 4 10 2 13" xfId="41527"/>
    <cellStyle name="Nota 2 3 4 10 2 2" xfId="41528"/>
    <cellStyle name="Nota 2 3 4 10 2 2 10" xfId="41529"/>
    <cellStyle name="Nota 2 3 4 10 2 2 11" xfId="41530"/>
    <cellStyle name="Nota 2 3 4 10 2 2 12" xfId="41531"/>
    <cellStyle name="Nota 2 3 4 10 2 2 2" xfId="41532"/>
    <cellStyle name="Nota 2 3 4 10 2 2 3" xfId="41533"/>
    <cellStyle name="Nota 2 3 4 10 2 2 4" xfId="41534"/>
    <cellStyle name="Nota 2 3 4 10 2 2 5" xfId="41535"/>
    <cellStyle name="Nota 2 3 4 10 2 2 6" xfId="41536"/>
    <cellStyle name="Nota 2 3 4 10 2 2 7" xfId="41537"/>
    <cellStyle name="Nota 2 3 4 10 2 2 8" xfId="41538"/>
    <cellStyle name="Nota 2 3 4 10 2 2 9" xfId="41539"/>
    <cellStyle name="Nota 2 3 4 10 2 3" xfId="41540"/>
    <cellStyle name="Nota 2 3 4 10 2 4" xfId="41541"/>
    <cellStyle name="Nota 2 3 4 10 2 5" xfId="41542"/>
    <cellStyle name="Nota 2 3 4 10 2 6" xfId="41543"/>
    <cellStyle name="Nota 2 3 4 10 2 7" xfId="41544"/>
    <cellStyle name="Nota 2 3 4 10 2 8" xfId="41545"/>
    <cellStyle name="Nota 2 3 4 10 2 9" xfId="41546"/>
    <cellStyle name="Nota 2 3 4 10 3" xfId="41547"/>
    <cellStyle name="Nota 2 3 4 10 3 10" xfId="41548"/>
    <cellStyle name="Nota 2 3 4 10 3 11" xfId="41549"/>
    <cellStyle name="Nota 2 3 4 10 3 12" xfId="41550"/>
    <cellStyle name="Nota 2 3 4 10 3 2" xfId="41551"/>
    <cellStyle name="Nota 2 3 4 10 3 3" xfId="41552"/>
    <cellStyle name="Nota 2 3 4 10 3 4" xfId="41553"/>
    <cellStyle name="Nota 2 3 4 10 3 5" xfId="41554"/>
    <cellStyle name="Nota 2 3 4 10 3 6" xfId="41555"/>
    <cellStyle name="Nota 2 3 4 10 3 7" xfId="41556"/>
    <cellStyle name="Nota 2 3 4 10 3 8" xfId="41557"/>
    <cellStyle name="Nota 2 3 4 10 3 9" xfId="41558"/>
    <cellStyle name="Nota 2 3 4 10 4" xfId="41559"/>
    <cellStyle name="Nota 2 3 4 10 5" xfId="41560"/>
    <cellStyle name="Nota 2 3 4 10 6" xfId="41561"/>
    <cellStyle name="Nota 2 3 4 10 7" xfId="41562"/>
    <cellStyle name="Nota 2 3 4 10 8" xfId="41563"/>
    <cellStyle name="Nota 2 3 4 10 9" xfId="41564"/>
    <cellStyle name="Nota 2 3 4 11" xfId="41565"/>
    <cellStyle name="Nota 2 3 4 11 10" xfId="41566"/>
    <cellStyle name="Nota 2 3 4 11 11" xfId="41567"/>
    <cellStyle name="Nota 2 3 4 11 12" xfId="41568"/>
    <cellStyle name="Nota 2 3 4 11 13" xfId="41569"/>
    <cellStyle name="Nota 2 3 4 11 14" xfId="41570"/>
    <cellStyle name="Nota 2 3 4 11 2" xfId="41571"/>
    <cellStyle name="Nota 2 3 4 11 2 10" xfId="41572"/>
    <cellStyle name="Nota 2 3 4 11 2 11" xfId="41573"/>
    <cellStyle name="Nota 2 3 4 11 2 12" xfId="41574"/>
    <cellStyle name="Nota 2 3 4 11 2 13" xfId="41575"/>
    <cellStyle name="Nota 2 3 4 11 2 2" xfId="41576"/>
    <cellStyle name="Nota 2 3 4 11 2 2 10" xfId="41577"/>
    <cellStyle name="Nota 2 3 4 11 2 2 11" xfId="41578"/>
    <cellStyle name="Nota 2 3 4 11 2 2 12" xfId="41579"/>
    <cellStyle name="Nota 2 3 4 11 2 2 2" xfId="41580"/>
    <cellStyle name="Nota 2 3 4 11 2 2 3" xfId="41581"/>
    <cellStyle name="Nota 2 3 4 11 2 2 4" xfId="41582"/>
    <cellStyle name="Nota 2 3 4 11 2 2 5" xfId="41583"/>
    <cellStyle name="Nota 2 3 4 11 2 2 6" xfId="41584"/>
    <cellStyle name="Nota 2 3 4 11 2 2 7" xfId="41585"/>
    <cellStyle name="Nota 2 3 4 11 2 2 8" xfId="41586"/>
    <cellStyle name="Nota 2 3 4 11 2 2 9" xfId="41587"/>
    <cellStyle name="Nota 2 3 4 11 2 3" xfId="41588"/>
    <cellStyle name="Nota 2 3 4 11 2 4" xfId="41589"/>
    <cellStyle name="Nota 2 3 4 11 2 5" xfId="41590"/>
    <cellStyle name="Nota 2 3 4 11 2 6" xfId="41591"/>
    <cellStyle name="Nota 2 3 4 11 2 7" xfId="41592"/>
    <cellStyle name="Nota 2 3 4 11 2 8" xfId="41593"/>
    <cellStyle name="Nota 2 3 4 11 2 9" xfId="41594"/>
    <cellStyle name="Nota 2 3 4 11 3" xfId="41595"/>
    <cellStyle name="Nota 2 3 4 11 3 10" xfId="41596"/>
    <cellStyle name="Nota 2 3 4 11 3 11" xfId="41597"/>
    <cellStyle name="Nota 2 3 4 11 3 12" xfId="41598"/>
    <cellStyle name="Nota 2 3 4 11 3 2" xfId="41599"/>
    <cellStyle name="Nota 2 3 4 11 3 3" xfId="41600"/>
    <cellStyle name="Nota 2 3 4 11 3 4" xfId="41601"/>
    <cellStyle name="Nota 2 3 4 11 3 5" xfId="41602"/>
    <cellStyle name="Nota 2 3 4 11 3 6" xfId="41603"/>
    <cellStyle name="Nota 2 3 4 11 3 7" xfId="41604"/>
    <cellStyle name="Nota 2 3 4 11 3 8" xfId="41605"/>
    <cellStyle name="Nota 2 3 4 11 3 9" xfId="41606"/>
    <cellStyle name="Nota 2 3 4 11 4" xfId="41607"/>
    <cellStyle name="Nota 2 3 4 11 5" xfId="41608"/>
    <cellStyle name="Nota 2 3 4 11 6" xfId="41609"/>
    <cellStyle name="Nota 2 3 4 11 7" xfId="41610"/>
    <cellStyle name="Nota 2 3 4 11 8" xfId="41611"/>
    <cellStyle name="Nota 2 3 4 11 9" xfId="41612"/>
    <cellStyle name="Nota 2 3 4 12" xfId="41613"/>
    <cellStyle name="Nota 2 3 4 12 10" xfId="41614"/>
    <cellStyle name="Nota 2 3 4 12 11" xfId="41615"/>
    <cellStyle name="Nota 2 3 4 12 12" xfId="41616"/>
    <cellStyle name="Nota 2 3 4 12 13" xfId="41617"/>
    <cellStyle name="Nota 2 3 4 12 14" xfId="41618"/>
    <cellStyle name="Nota 2 3 4 12 2" xfId="41619"/>
    <cellStyle name="Nota 2 3 4 12 2 10" xfId="41620"/>
    <cellStyle name="Nota 2 3 4 12 2 11" xfId="41621"/>
    <cellStyle name="Nota 2 3 4 12 2 12" xfId="41622"/>
    <cellStyle name="Nota 2 3 4 12 2 13" xfId="41623"/>
    <cellStyle name="Nota 2 3 4 12 2 2" xfId="41624"/>
    <cellStyle name="Nota 2 3 4 12 2 2 10" xfId="41625"/>
    <cellStyle name="Nota 2 3 4 12 2 2 11" xfId="41626"/>
    <cellStyle name="Nota 2 3 4 12 2 2 12" xfId="41627"/>
    <cellStyle name="Nota 2 3 4 12 2 2 2" xfId="41628"/>
    <cellStyle name="Nota 2 3 4 12 2 2 3" xfId="41629"/>
    <cellStyle name="Nota 2 3 4 12 2 2 4" xfId="41630"/>
    <cellStyle name="Nota 2 3 4 12 2 2 5" xfId="41631"/>
    <cellStyle name="Nota 2 3 4 12 2 2 6" xfId="41632"/>
    <cellStyle name="Nota 2 3 4 12 2 2 7" xfId="41633"/>
    <cellStyle name="Nota 2 3 4 12 2 2 8" xfId="41634"/>
    <cellStyle name="Nota 2 3 4 12 2 2 9" xfId="41635"/>
    <cellStyle name="Nota 2 3 4 12 2 3" xfId="41636"/>
    <cellStyle name="Nota 2 3 4 12 2 4" xfId="41637"/>
    <cellStyle name="Nota 2 3 4 12 2 5" xfId="41638"/>
    <cellStyle name="Nota 2 3 4 12 2 6" xfId="41639"/>
    <cellStyle name="Nota 2 3 4 12 2 7" xfId="41640"/>
    <cellStyle name="Nota 2 3 4 12 2 8" xfId="41641"/>
    <cellStyle name="Nota 2 3 4 12 2 9" xfId="41642"/>
    <cellStyle name="Nota 2 3 4 12 3" xfId="41643"/>
    <cellStyle name="Nota 2 3 4 12 3 10" xfId="41644"/>
    <cellStyle name="Nota 2 3 4 12 3 11" xfId="41645"/>
    <cellStyle name="Nota 2 3 4 12 3 12" xfId="41646"/>
    <cellStyle name="Nota 2 3 4 12 3 2" xfId="41647"/>
    <cellStyle name="Nota 2 3 4 12 3 3" xfId="41648"/>
    <cellStyle name="Nota 2 3 4 12 3 4" xfId="41649"/>
    <cellStyle name="Nota 2 3 4 12 3 5" xfId="41650"/>
    <cellStyle name="Nota 2 3 4 12 3 6" xfId="41651"/>
    <cellStyle name="Nota 2 3 4 12 3 7" xfId="41652"/>
    <cellStyle name="Nota 2 3 4 12 3 8" xfId="41653"/>
    <cellStyle name="Nota 2 3 4 12 3 9" xfId="41654"/>
    <cellStyle name="Nota 2 3 4 12 4" xfId="41655"/>
    <cellStyle name="Nota 2 3 4 12 5" xfId="41656"/>
    <cellStyle name="Nota 2 3 4 12 6" xfId="41657"/>
    <cellStyle name="Nota 2 3 4 12 7" xfId="41658"/>
    <cellStyle name="Nota 2 3 4 12 8" xfId="41659"/>
    <cellStyle name="Nota 2 3 4 12 9" xfId="41660"/>
    <cellStyle name="Nota 2 3 4 13" xfId="41661"/>
    <cellStyle name="Nota 2 3 4 13 10" xfId="41662"/>
    <cellStyle name="Nota 2 3 4 13 11" xfId="41663"/>
    <cellStyle name="Nota 2 3 4 13 12" xfId="41664"/>
    <cellStyle name="Nota 2 3 4 13 13" xfId="41665"/>
    <cellStyle name="Nota 2 3 4 13 14" xfId="41666"/>
    <cellStyle name="Nota 2 3 4 13 2" xfId="41667"/>
    <cellStyle name="Nota 2 3 4 13 2 10" xfId="41668"/>
    <cellStyle name="Nota 2 3 4 13 2 11" xfId="41669"/>
    <cellStyle name="Nota 2 3 4 13 2 12" xfId="41670"/>
    <cellStyle name="Nota 2 3 4 13 2 13" xfId="41671"/>
    <cellStyle name="Nota 2 3 4 13 2 2" xfId="41672"/>
    <cellStyle name="Nota 2 3 4 13 2 2 10" xfId="41673"/>
    <cellStyle name="Nota 2 3 4 13 2 2 11" xfId="41674"/>
    <cellStyle name="Nota 2 3 4 13 2 2 12" xfId="41675"/>
    <cellStyle name="Nota 2 3 4 13 2 2 2" xfId="41676"/>
    <cellStyle name="Nota 2 3 4 13 2 2 3" xfId="41677"/>
    <cellStyle name="Nota 2 3 4 13 2 2 4" xfId="41678"/>
    <cellStyle name="Nota 2 3 4 13 2 2 5" xfId="41679"/>
    <cellStyle name="Nota 2 3 4 13 2 2 6" xfId="41680"/>
    <cellStyle name="Nota 2 3 4 13 2 2 7" xfId="41681"/>
    <cellStyle name="Nota 2 3 4 13 2 2 8" xfId="41682"/>
    <cellStyle name="Nota 2 3 4 13 2 2 9" xfId="41683"/>
    <cellStyle name="Nota 2 3 4 13 2 3" xfId="41684"/>
    <cellStyle name="Nota 2 3 4 13 2 4" xfId="41685"/>
    <cellStyle name="Nota 2 3 4 13 2 5" xfId="41686"/>
    <cellStyle name="Nota 2 3 4 13 2 6" xfId="41687"/>
    <cellStyle name="Nota 2 3 4 13 2 7" xfId="41688"/>
    <cellStyle name="Nota 2 3 4 13 2 8" xfId="41689"/>
    <cellStyle name="Nota 2 3 4 13 2 9" xfId="41690"/>
    <cellStyle name="Nota 2 3 4 13 3" xfId="41691"/>
    <cellStyle name="Nota 2 3 4 13 3 10" xfId="41692"/>
    <cellStyle name="Nota 2 3 4 13 3 11" xfId="41693"/>
    <cellStyle name="Nota 2 3 4 13 3 12" xfId="41694"/>
    <cellStyle name="Nota 2 3 4 13 3 2" xfId="41695"/>
    <cellStyle name="Nota 2 3 4 13 3 3" xfId="41696"/>
    <cellStyle name="Nota 2 3 4 13 3 4" xfId="41697"/>
    <cellStyle name="Nota 2 3 4 13 3 5" xfId="41698"/>
    <cellStyle name="Nota 2 3 4 13 3 6" xfId="41699"/>
    <cellStyle name="Nota 2 3 4 13 3 7" xfId="41700"/>
    <cellStyle name="Nota 2 3 4 13 3 8" xfId="41701"/>
    <cellStyle name="Nota 2 3 4 13 3 9" xfId="41702"/>
    <cellStyle name="Nota 2 3 4 13 4" xfId="41703"/>
    <cellStyle name="Nota 2 3 4 13 5" xfId="41704"/>
    <cellStyle name="Nota 2 3 4 13 6" xfId="41705"/>
    <cellStyle name="Nota 2 3 4 13 7" xfId="41706"/>
    <cellStyle name="Nota 2 3 4 13 8" xfId="41707"/>
    <cellStyle name="Nota 2 3 4 13 9" xfId="41708"/>
    <cellStyle name="Nota 2 3 4 14" xfId="41709"/>
    <cellStyle name="Nota 2 3 4 14 10" xfId="41710"/>
    <cellStyle name="Nota 2 3 4 14 11" xfId="41711"/>
    <cellStyle name="Nota 2 3 4 14 12" xfId="41712"/>
    <cellStyle name="Nota 2 3 4 14 13" xfId="41713"/>
    <cellStyle name="Nota 2 3 4 14 14" xfId="41714"/>
    <cellStyle name="Nota 2 3 4 14 2" xfId="41715"/>
    <cellStyle name="Nota 2 3 4 14 2 10" xfId="41716"/>
    <cellStyle name="Nota 2 3 4 14 2 11" xfId="41717"/>
    <cellStyle name="Nota 2 3 4 14 2 12" xfId="41718"/>
    <cellStyle name="Nota 2 3 4 14 2 13" xfId="41719"/>
    <cellStyle name="Nota 2 3 4 14 2 2" xfId="41720"/>
    <cellStyle name="Nota 2 3 4 14 2 2 10" xfId="41721"/>
    <cellStyle name="Nota 2 3 4 14 2 2 11" xfId="41722"/>
    <cellStyle name="Nota 2 3 4 14 2 2 12" xfId="41723"/>
    <cellStyle name="Nota 2 3 4 14 2 2 2" xfId="41724"/>
    <cellStyle name="Nota 2 3 4 14 2 2 3" xfId="41725"/>
    <cellStyle name="Nota 2 3 4 14 2 2 4" xfId="41726"/>
    <cellStyle name="Nota 2 3 4 14 2 2 5" xfId="41727"/>
    <cellStyle name="Nota 2 3 4 14 2 2 6" xfId="41728"/>
    <cellStyle name="Nota 2 3 4 14 2 2 7" xfId="41729"/>
    <cellStyle name="Nota 2 3 4 14 2 2 8" xfId="41730"/>
    <cellStyle name="Nota 2 3 4 14 2 2 9" xfId="41731"/>
    <cellStyle name="Nota 2 3 4 14 2 3" xfId="41732"/>
    <cellStyle name="Nota 2 3 4 14 2 4" xfId="41733"/>
    <cellStyle name="Nota 2 3 4 14 2 5" xfId="41734"/>
    <cellStyle name="Nota 2 3 4 14 2 6" xfId="41735"/>
    <cellStyle name="Nota 2 3 4 14 2 7" xfId="41736"/>
    <cellStyle name="Nota 2 3 4 14 2 8" xfId="41737"/>
    <cellStyle name="Nota 2 3 4 14 2 9" xfId="41738"/>
    <cellStyle name="Nota 2 3 4 14 3" xfId="41739"/>
    <cellStyle name="Nota 2 3 4 14 3 10" xfId="41740"/>
    <cellStyle name="Nota 2 3 4 14 3 11" xfId="41741"/>
    <cellStyle name="Nota 2 3 4 14 3 12" xfId="41742"/>
    <cellStyle name="Nota 2 3 4 14 3 2" xfId="41743"/>
    <cellStyle name="Nota 2 3 4 14 3 3" xfId="41744"/>
    <cellStyle name="Nota 2 3 4 14 3 4" xfId="41745"/>
    <cellStyle name="Nota 2 3 4 14 3 5" xfId="41746"/>
    <cellStyle name="Nota 2 3 4 14 3 6" xfId="41747"/>
    <cellStyle name="Nota 2 3 4 14 3 7" xfId="41748"/>
    <cellStyle name="Nota 2 3 4 14 3 8" xfId="41749"/>
    <cellStyle name="Nota 2 3 4 14 3 9" xfId="41750"/>
    <cellStyle name="Nota 2 3 4 14 4" xfId="41751"/>
    <cellStyle name="Nota 2 3 4 14 5" xfId="41752"/>
    <cellStyle name="Nota 2 3 4 14 6" xfId="41753"/>
    <cellStyle name="Nota 2 3 4 14 7" xfId="41754"/>
    <cellStyle name="Nota 2 3 4 14 8" xfId="41755"/>
    <cellStyle name="Nota 2 3 4 14 9" xfId="41756"/>
    <cellStyle name="Nota 2 3 4 15" xfId="41757"/>
    <cellStyle name="Nota 2 3 4 15 10" xfId="41758"/>
    <cellStyle name="Nota 2 3 4 15 11" xfId="41759"/>
    <cellStyle name="Nota 2 3 4 15 12" xfId="41760"/>
    <cellStyle name="Nota 2 3 4 15 13" xfId="41761"/>
    <cellStyle name="Nota 2 3 4 15 2" xfId="41762"/>
    <cellStyle name="Nota 2 3 4 15 2 10" xfId="41763"/>
    <cellStyle name="Nota 2 3 4 15 2 11" xfId="41764"/>
    <cellStyle name="Nota 2 3 4 15 2 12" xfId="41765"/>
    <cellStyle name="Nota 2 3 4 15 2 2" xfId="41766"/>
    <cellStyle name="Nota 2 3 4 15 2 3" xfId="41767"/>
    <cellStyle name="Nota 2 3 4 15 2 4" xfId="41768"/>
    <cellStyle name="Nota 2 3 4 15 2 5" xfId="41769"/>
    <cellStyle name="Nota 2 3 4 15 2 6" xfId="41770"/>
    <cellStyle name="Nota 2 3 4 15 2 7" xfId="41771"/>
    <cellStyle name="Nota 2 3 4 15 2 8" xfId="41772"/>
    <cellStyle name="Nota 2 3 4 15 2 9" xfId="41773"/>
    <cellStyle name="Nota 2 3 4 15 3" xfId="41774"/>
    <cellStyle name="Nota 2 3 4 15 4" xfId="41775"/>
    <cellStyle name="Nota 2 3 4 15 5" xfId="41776"/>
    <cellStyle name="Nota 2 3 4 15 6" xfId="41777"/>
    <cellStyle name="Nota 2 3 4 15 7" xfId="41778"/>
    <cellStyle name="Nota 2 3 4 15 8" xfId="41779"/>
    <cellStyle name="Nota 2 3 4 15 9" xfId="41780"/>
    <cellStyle name="Nota 2 3 4 16" xfId="41781"/>
    <cellStyle name="Nota 2 3 4 16 10" xfId="41782"/>
    <cellStyle name="Nota 2 3 4 16 11" xfId="41783"/>
    <cellStyle name="Nota 2 3 4 16 12" xfId="41784"/>
    <cellStyle name="Nota 2 3 4 16 13" xfId="41785"/>
    <cellStyle name="Nota 2 3 4 16 2" xfId="41786"/>
    <cellStyle name="Nota 2 3 4 16 2 10" xfId="41787"/>
    <cellStyle name="Nota 2 3 4 16 2 11" xfId="41788"/>
    <cellStyle name="Nota 2 3 4 16 2 12" xfId="41789"/>
    <cellStyle name="Nota 2 3 4 16 2 2" xfId="41790"/>
    <cellStyle name="Nota 2 3 4 16 2 3" xfId="41791"/>
    <cellStyle name="Nota 2 3 4 16 2 4" xfId="41792"/>
    <cellStyle name="Nota 2 3 4 16 2 5" xfId="41793"/>
    <cellStyle name="Nota 2 3 4 16 2 6" xfId="41794"/>
    <cellStyle name="Nota 2 3 4 16 2 7" xfId="41795"/>
    <cellStyle name="Nota 2 3 4 16 2 8" xfId="41796"/>
    <cellStyle name="Nota 2 3 4 16 2 9" xfId="41797"/>
    <cellStyle name="Nota 2 3 4 16 3" xfId="41798"/>
    <cellStyle name="Nota 2 3 4 16 4" xfId="41799"/>
    <cellStyle name="Nota 2 3 4 16 5" xfId="41800"/>
    <cellStyle name="Nota 2 3 4 16 6" xfId="41801"/>
    <cellStyle name="Nota 2 3 4 16 7" xfId="41802"/>
    <cellStyle name="Nota 2 3 4 16 8" xfId="41803"/>
    <cellStyle name="Nota 2 3 4 16 9" xfId="41804"/>
    <cellStyle name="Nota 2 3 4 17" xfId="41805"/>
    <cellStyle name="Nota 2 3 4 17 10" xfId="41806"/>
    <cellStyle name="Nota 2 3 4 17 11" xfId="41807"/>
    <cellStyle name="Nota 2 3 4 17 12" xfId="41808"/>
    <cellStyle name="Nota 2 3 4 17 2" xfId="41809"/>
    <cellStyle name="Nota 2 3 4 17 3" xfId="41810"/>
    <cellStyle name="Nota 2 3 4 17 4" xfId="41811"/>
    <cellStyle name="Nota 2 3 4 17 5" xfId="41812"/>
    <cellStyle name="Nota 2 3 4 17 6" xfId="41813"/>
    <cellStyle name="Nota 2 3 4 17 7" xfId="41814"/>
    <cellStyle name="Nota 2 3 4 17 8" xfId="41815"/>
    <cellStyle name="Nota 2 3 4 17 9" xfId="41816"/>
    <cellStyle name="Nota 2 3 4 18" xfId="41817"/>
    <cellStyle name="Nota 2 3 4 19" xfId="41818"/>
    <cellStyle name="Nota 2 3 4 2" xfId="41819"/>
    <cellStyle name="Nota 2 3 4 2 10" xfId="41820"/>
    <cellStyle name="Nota 2 3 4 2 11" xfId="41821"/>
    <cellStyle name="Nota 2 3 4 2 12" xfId="41822"/>
    <cellStyle name="Nota 2 3 4 2 13" xfId="41823"/>
    <cellStyle name="Nota 2 3 4 2 14" xfId="41824"/>
    <cellStyle name="Nota 2 3 4 2 15" xfId="41825"/>
    <cellStyle name="Nota 2 3 4 2 16" xfId="41826"/>
    <cellStyle name="Nota 2 3 4 2 17" xfId="41827"/>
    <cellStyle name="Nota 2 3 4 2 18" xfId="41828"/>
    <cellStyle name="Nota 2 3 4 2 19" xfId="41829"/>
    <cellStyle name="Nota 2 3 4 2 2" xfId="41830"/>
    <cellStyle name="Nota 2 3 4 2 2 2" xfId="41831"/>
    <cellStyle name="Nota 2 3 4 2 2 2 2" xfId="41832"/>
    <cellStyle name="Nota 2 3 4 2 2 2 2 2" xfId="41833"/>
    <cellStyle name="Nota 2 3 4 2 2 2 2 2 2" xfId="41834"/>
    <cellStyle name="Nota 2 3 4 2 2 2 2 3" xfId="41835"/>
    <cellStyle name="Nota 2 3 4 2 2 2 3" xfId="41836"/>
    <cellStyle name="Nota 2 3 4 2 2 3" xfId="41837"/>
    <cellStyle name="Nota 2 3 4 2 3" xfId="41838"/>
    <cellStyle name="Nota 2 3 4 2 3 2" xfId="41839"/>
    <cellStyle name="Nota 2 3 4 2 4" xfId="41840"/>
    <cellStyle name="Nota 2 3 4 2 4 10" xfId="41841"/>
    <cellStyle name="Nota 2 3 4 2 4 11" xfId="41842"/>
    <cellStyle name="Nota 2 3 4 2 4 12" xfId="41843"/>
    <cellStyle name="Nota 2 3 4 2 4 13" xfId="41844"/>
    <cellStyle name="Nota 2 3 4 2 4 14" xfId="41845"/>
    <cellStyle name="Nota 2 3 4 2 4 2" xfId="41846"/>
    <cellStyle name="Nota 2 3 4 2 4 2 10" xfId="41847"/>
    <cellStyle name="Nota 2 3 4 2 4 2 11" xfId="41848"/>
    <cellStyle name="Nota 2 3 4 2 4 2 12" xfId="41849"/>
    <cellStyle name="Nota 2 3 4 2 4 2 13" xfId="41850"/>
    <cellStyle name="Nota 2 3 4 2 4 2 2" xfId="41851"/>
    <cellStyle name="Nota 2 3 4 2 4 2 2 10" xfId="41852"/>
    <cellStyle name="Nota 2 3 4 2 4 2 2 11" xfId="41853"/>
    <cellStyle name="Nota 2 3 4 2 4 2 2 12" xfId="41854"/>
    <cellStyle name="Nota 2 3 4 2 4 2 2 2" xfId="41855"/>
    <cellStyle name="Nota 2 3 4 2 4 2 2 3" xfId="41856"/>
    <cellStyle name="Nota 2 3 4 2 4 2 2 4" xfId="41857"/>
    <cellStyle name="Nota 2 3 4 2 4 2 2 5" xfId="41858"/>
    <cellStyle name="Nota 2 3 4 2 4 2 2 6" xfId="41859"/>
    <cellStyle name="Nota 2 3 4 2 4 2 2 7" xfId="41860"/>
    <cellStyle name="Nota 2 3 4 2 4 2 2 8" xfId="41861"/>
    <cellStyle name="Nota 2 3 4 2 4 2 2 9" xfId="41862"/>
    <cellStyle name="Nota 2 3 4 2 4 2 3" xfId="41863"/>
    <cellStyle name="Nota 2 3 4 2 4 2 4" xfId="41864"/>
    <cellStyle name="Nota 2 3 4 2 4 2 5" xfId="41865"/>
    <cellStyle name="Nota 2 3 4 2 4 2 6" xfId="41866"/>
    <cellStyle name="Nota 2 3 4 2 4 2 7" xfId="41867"/>
    <cellStyle name="Nota 2 3 4 2 4 2 8" xfId="41868"/>
    <cellStyle name="Nota 2 3 4 2 4 2 9" xfId="41869"/>
    <cellStyle name="Nota 2 3 4 2 4 3" xfId="41870"/>
    <cellStyle name="Nota 2 3 4 2 4 3 10" xfId="41871"/>
    <cellStyle name="Nota 2 3 4 2 4 3 11" xfId="41872"/>
    <cellStyle name="Nota 2 3 4 2 4 3 12" xfId="41873"/>
    <cellStyle name="Nota 2 3 4 2 4 3 2" xfId="41874"/>
    <cellStyle name="Nota 2 3 4 2 4 3 3" xfId="41875"/>
    <cellStyle name="Nota 2 3 4 2 4 3 4" xfId="41876"/>
    <cellStyle name="Nota 2 3 4 2 4 3 5" xfId="41877"/>
    <cellStyle name="Nota 2 3 4 2 4 3 6" xfId="41878"/>
    <cellStyle name="Nota 2 3 4 2 4 3 7" xfId="41879"/>
    <cellStyle name="Nota 2 3 4 2 4 3 8" xfId="41880"/>
    <cellStyle name="Nota 2 3 4 2 4 3 9" xfId="41881"/>
    <cellStyle name="Nota 2 3 4 2 4 4" xfId="41882"/>
    <cellStyle name="Nota 2 3 4 2 4 5" xfId="41883"/>
    <cellStyle name="Nota 2 3 4 2 4 6" xfId="41884"/>
    <cellStyle name="Nota 2 3 4 2 4 7" xfId="41885"/>
    <cellStyle name="Nota 2 3 4 2 4 8" xfId="41886"/>
    <cellStyle name="Nota 2 3 4 2 4 9" xfId="41887"/>
    <cellStyle name="Nota 2 3 4 2 5" xfId="41888"/>
    <cellStyle name="Nota 2 3 4 2 5 10" xfId="41889"/>
    <cellStyle name="Nota 2 3 4 2 5 11" xfId="41890"/>
    <cellStyle name="Nota 2 3 4 2 5 12" xfId="41891"/>
    <cellStyle name="Nota 2 3 4 2 5 13" xfId="41892"/>
    <cellStyle name="Nota 2 3 4 2 5 14" xfId="41893"/>
    <cellStyle name="Nota 2 3 4 2 5 2" xfId="41894"/>
    <cellStyle name="Nota 2 3 4 2 5 2 10" xfId="41895"/>
    <cellStyle name="Nota 2 3 4 2 5 2 11" xfId="41896"/>
    <cellStyle name="Nota 2 3 4 2 5 2 12" xfId="41897"/>
    <cellStyle name="Nota 2 3 4 2 5 2 13" xfId="41898"/>
    <cellStyle name="Nota 2 3 4 2 5 2 2" xfId="41899"/>
    <cellStyle name="Nota 2 3 4 2 5 2 2 10" xfId="41900"/>
    <cellStyle name="Nota 2 3 4 2 5 2 2 11" xfId="41901"/>
    <cellStyle name="Nota 2 3 4 2 5 2 2 12" xfId="41902"/>
    <cellStyle name="Nota 2 3 4 2 5 2 2 2" xfId="41903"/>
    <cellStyle name="Nota 2 3 4 2 5 2 2 3" xfId="41904"/>
    <cellStyle name="Nota 2 3 4 2 5 2 2 4" xfId="41905"/>
    <cellStyle name="Nota 2 3 4 2 5 2 2 5" xfId="41906"/>
    <cellStyle name="Nota 2 3 4 2 5 2 2 6" xfId="41907"/>
    <cellStyle name="Nota 2 3 4 2 5 2 2 7" xfId="41908"/>
    <cellStyle name="Nota 2 3 4 2 5 2 2 8" xfId="41909"/>
    <cellStyle name="Nota 2 3 4 2 5 2 2 9" xfId="41910"/>
    <cellStyle name="Nota 2 3 4 2 5 2 3" xfId="41911"/>
    <cellStyle name="Nota 2 3 4 2 5 2 4" xfId="41912"/>
    <cellStyle name="Nota 2 3 4 2 5 2 5" xfId="41913"/>
    <cellStyle name="Nota 2 3 4 2 5 2 6" xfId="41914"/>
    <cellStyle name="Nota 2 3 4 2 5 2 7" xfId="41915"/>
    <cellStyle name="Nota 2 3 4 2 5 2 8" xfId="41916"/>
    <cellStyle name="Nota 2 3 4 2 5 2 9" xfId="41917"/>
    <cellStyle name="Nota 2 3 4 2 5 3" xfId="41918"/>
    <cellStyle name="Nota 2 3 4 2 5 3 10" xfId="41919"/>
    <cellStyle name="Nota 2 3 4 2 5 3 11" xfId="41920"/>
    <cellStyle name="Nota 2 3 4 2 5 3 12" xfId="41921"/>
    <cellStyle name="Nota 2 3 4 2 5 3 2" xfId="41922"/>
    <cellStyle name="Nota 2 3 4 2 5 3 3" xfId="41923"/>
    <cellStyle name="Nota 2 3 4 2 5 3 4" xfId="41924"/>
    <cellStyle name="Nota 2 3 4 2 5 3 5" xfId="41925"/>
    <cellStyle name="Nota 2 3 4 2 5 3 6" xfId="41926"/>
    <cellStyle name="Nota 2 3 4 2 5 3 7" xfId="41927"/>
    <cellStyle name="Nota 2 3 4 2 5 3 8" xfId="41928"/>
    <cellStyle name="Nota 2 3 4 2 5 3 9" xfId="41929"/>
    <cellStyle name="Nota 2 3 4 2 5 4" xfId="41930"/>
    <cellStyle name="Nota 2 3 4 2 5 5" xfId="41931"/>
    <cellStyle name="Nota 2 3 4 2 5 6" xfId="41932"/>
    <cellStyle name="Nota 2 3 4 2 5 7" xfId="41933"/>
    <cellStyle name="Nota 2 3 4 2 5 8" xfId="41934"/>
    <cellStyle name="Nota 2 3 4 2 5 9" xfId="41935"/>
    <cellStyle name="Nota 2 3 4 2 6" xfId="41936"/>
    <cellStyle name="Nota 2 3 4 2 6 10" xfId="41937"/>
    <cellStyle name="Nota 2 3 4 2 6 11" xfId="41938"/>
    <cellStyle name="Nota 2 3 4 2 6 12" xfId="41939"/>
    <cellStyle name="Nota 2 3 4 2 6 13" xfId="41940"/>
    <cellStyle name="Nota 2 3 4 2 6 2" xfId="41941"/>
    <cellStyle name="Nota 2 3 4 2 6 2 10" xfId="41942"/>
    <cellStyle name="Nota 2 3 4 2 6 2 11" xfId="41943"/>
    <cellStyle name="Nota 2 3 4 2 6 2 12" xfId="41944"/>
    <cellStyle name="Nota 2 3 4 2 6 2 2" xfId="41945"/>
    <cellStyle name="Nota 2 3 4 2 6 2 3" xfId="41946"/>
    <cellStyle name="Nota 2 3 4 2 6 2 4" xfId="41947"/>
    <cellStyle name="Nota 2 3 4 2 6 2 5" xfId="41948"/>
    <cellStyle name="Nota 2 3 4 2 6 2 6" xfId="41949"/>
    <cellStyle name="Nota 2 3 4 2 6 2 7" xfId="41950"/>
    <cellStyle name="Nota 2 3 4 2 6 2 8" xfId="41951"/>
    <cellStyle name="Nota 2 3 4 2 6 2 9" xfId="41952"/>
    <cellStyle name="Nota 2 3 4 2 6 3" xfId="41953"/>
    <cellStyle name="Nota 2 3 4 2 6 4" xfId="41954"/>
    <cellStyle name="Nota 2 3 4 2 6 5" xfId="41955"/>
    <cellStyle name="Nota 2 3 4 2 6 6" xfId="41956"/>
    <cellStyle name="Nota 2 3 4 2 6 7" xfId="41957"/>
    <cellStyle name="Nota 2 3 4 2 6 8" xfId="41958"/>
    <cellStyle name="Nota 2 3 4 2 6 9" xfId="41959"/>
    <cellStyle name="Nota 2 3 4 2 7" xfId="41960"/>
    <cellStyle name="Nota 2 3 4 2 8" xfId="41961"/>
    <cellStyle name="Nota 2 3 4 2 8 10" xfId="41962"/>
    <cellStyle name="Nota 2 3 4 2 8 11" xfId="41963"/>
    <cellStyle name="Nota 2 3 4 2 8 12" xfId="41964"/>
    <cellStyle name="Nota 2 3 4 2 8 2" xfId="41965"/>
    <cellStyle name="Nota 2 3 4 2 8 3" xfId="41966"/>
    <cellStyle name="Nota 2 3 4 2 8 4" xfId="41967"/>
    <cellStyle name="Nota 2 3 4 2 8 5" xfId="41968"/>
    <cellStyle name="Nota 2 3 4 2 8 6" xfId="41969"/>
    <cellStyle name="Nota 2 3 4 2 8 7" xfId="41970"/>
    <cellStyle name="Nota 2 3 4 2 8 8" xfId="41971"/>
    <cellStyle name="Nota 2 3 4 2 8 9" xfId="41972"/>
    <cellStyle name="Nota 2 3 4 2 9" xfId="41973"/>
    <cellStyle name="Nota 2 3 4 20" xfId="41974"/>
    <cellStyle name="Nota 2 3 4 21" xfId="41975"/>
    <cellStyle name="Nota 2 3 4 22" xfId="41976"/>
    <cellStyle name="Nota 2 3 4 23" xfId="41977"/>
    <cellStyle name="Nota 2 3 4 24" xfId="41978"/>
    <cellStyle name="Nota 2 3 4 25" xfId="41979"/>
    <cellStyle name="Nota 2 3 4 26" xfId="41980"/>
    <cellStyle name="Nota 2 3 4 27" xfId="41981"/>
    <cellStyle name="Nota 2 3 4 28" xfId="41982"/>
    <cellStyle name="Nota 2 3 4 29" xfId="41983"/>
    <cellStyle name="Nota 2 3 4 3" xfId="41984"/>
    <cellStyle name="Nota 2 3 4 3 2" xfId="41985"/>
    <cellStyle name="Nota 2 3 4 3 2 2" xfId="41986"/>
    <cellStyle name="Nota 2 3 4 3 2 2 2" xfId="41987"/>
    <cellStyle name="Nota 2 3 4 3 2 2 2 2" xfId="41988"/>
    <cellStyle name="Nota 2 3 4 3 2 2 2 2 2" xfId="41989"/>
    <cellStyle name="Nota 2 3 4 3 2 2 2 3" xfId="41990"/>
    <cellStyle name="Nota 2 3 4 3 2 2 3" xfId="41991"/>
    <cellStyle name="Nota 2 3 4 3 2 3" xfId="41992"/>
    <cellStyle name="Nota 2 3 4 3 3" xfId="41993"/>
    <cellStyle name="Nota 2 3 4 3 3 2" xfId="41994"/>
    <cellStyle name="Nota 2 3 4 3 4" xfId="41995"/>
    <cellStyle name="Nota 2 3 4 4" xfId="41996"/>
    <cellStyle name="Nota 2 3 4 4 2" xfId="41997"/>
    <cellStyle name="Nota 2 3 4 4 2 2" xfId="41998"/>
    <cellStyle name="Nota 2 3 4 4 2 2 2" xfId="41999"/>
    <cellStyle name="Nota 2 3 4 4 2 2 2 2" xfId="42000"/>
    <cellStyle name="Nota 2 3 4 4 2 2 3" xfId="42001"/>
    <cellStyle name="Nota 2 3 4 4 2 3" xfId="42002"/>
    <cellStyle name="Nota 2 3 4 4 3" xfId="42003"/>
    <cellStyle name="Nota 2 3 4 5" xfId="42004"/>
    <cellStyle name="Nota 2 3 4 5 2" xfId="42005"/>
    <cellStyle name="Nota 2 3 4 6" xfId="42006"/>
    <cellStyle name="Nota 2 3 4 6 2" xfId="42007"/>
    <cellStyle name="Nota 2 3 4 7" xfId="42008"/>
    <cellStyle name="Nota 2 3 4 7 10" xfId="42009"/>
    <cellStyle name="Nota 2 3 4 7 11" xfId="42010"/>
    <cellStyle name="Nota 2 3 4 7 12" xfId="42011"/>
    <cellStyle name="Nota 2 3 4 7 13" xfId="42012"/>
    <cellStyle name="Nota 2 3 4 7 14" xfId="42013"/>
    <cellStyle name="Nota 2 3 4 7 2" xfId="42014"/>
    <cellStyle name="Nota 2 3 4 7 2 10" xfId="42015"/>
    <cellStyle name="Nota 2 3 4 7 2 11" xfId="42016"/>
    <cellStyle name="Nota 2 3 4 7 2 12" xfId="42017"/>
    <cellStyle name="Nota 2 3 4 7 2 13" xfId="42018"/>
    <cellStyle name="Nota 2 3 4 7 2 2" xfId="42019"/>
    <cellStyle name="Nota 2 3 4 7 2 2 10" xfId="42020"/>
    <cellStyle name="Nota 2 3 4 7 2 2 11" xfId="42021"/>
    <cellStyle name="Nota 2 3 4 7 2 2 12" xfId="42022"/>
    <cellStyle name="Nota 2 3 4 7 2 2 2" xfId="42023"/>
    <cellStyle name="Nota 2 3 4 7 2 2 3" xfId="42024"/>
    <cellStyle name="Nota 2 3 4 7 2 2 4" xfId="42025"/>
    <cellStyle name="Nota 2 3 4 7 2 2 5" xfId="42026"/>
    <cellStyle name="Nota 2 3 4 7 2 2 6" xfId="42027"/>
    <cellStyle name="Nota 2 3 4 7 2 2 7" xfId="42028"/>
    <cellStyle name="Nota 2 3 4 7 2 2 8" xfId="42029"/>
    <cellStyle name="Nota 2 3 4 7 2 2 9" xfId="42030"/>
    <cellStyle name="Nota 2 3 4 7 2 3" xfId="42031"/>
    <cellStyle name="Nota 2 3 4 7 2 4" xfId="42032"/>
    <cellStyle name="Nota 2 3 4 7 2 5" xfId="42033"/>
    <cellStyle name="Nota 2 3 4 7 2 6" xfId="42034"/>
    <cellStyle name="Nota 2 3 4 7 2 7" xfId="42035"/>
    <cellStyle name="Nota 2 3 4 7 2 8" xfId="42036"/>
    <cellStyle name="Nota 2 3 4 7 2 9" xfId="42037"/>
    <cellStyle name="Nota 2 3 4 7 3" xfId="42038"/>
    <cellStyle name="Nota 2 3 4 7 3 10" xfId="42039"/>
    <cellStyle name="Nota 2 3 4 7 3 11" xfId="42040"/>
    <cellStyle name="Nota 2 3 4 7 3 12" xfId="42041"/>
    <cellStyle name="Nota 2 3 4 7 3 2" xfId="42042"/>
    <cellStyle name="Nota 2 3 4 7 3 3" xfId="42043"/>
    <cellStyle name="Nota 2 3 4 7 3 4" xfId="42044"/>
    <cellStyle name="Nota 2 3 4 7 3 5" xfId="42045"/>
    <cellStyle name="Nota 2 3 4 7 3 6" xfId="42046"/>
    <cellStyle name="Nota 2 3 4 7 3 7" xfId="42047"/>
    <cellStyle name="Nota 2 3 4 7 3 8" xfId="42048"/>
    <cellStyle name="Nota 2 3 4 7 3 9" xfId="42049"/>
    <cellStyle name="Nota 2 3 4 7 4" xfId="42050"/>
    <cellStyle name="Nota 2 3 4 7 5" xfId="42051"/>
    <cellStyle name="Nota 2 3 4 7 6" xfId="42052"/>
    <cellStyle name="Nota 2 3 4 7 7" xfId="42053"/>
    <cellStyle name="Nota 2 3 4 7 8" xfId="42054"/>
    <cellStyle name="Nota 2 3 4 7 9" xfId="42055"/>
    <cellStyle name="Nota 2 3 4 8" xfId="42056"/>
    <cellStyle name="Nota 2 3 4 8 10" xfId="42057"/>
    <cellStyle name="Nota 2 3 4 8 11" xfId="42058"/>
    <cellStyle name="Nota 2 3 4 8 12" xfId="42059"/>
    <cellStyle name="Nota 2 3 4 8 13" xfId="42060"/>
    <cellStyle name="Nota 2 3 4 8 14" xfId="42061"/>
    <cellStyle name="Nota 2 3 4 8 2" xfId="42062"/>
    <cellStyle name="Nota 2 3 4 8 2 10" xfId="42063"/>
    <cellStyle name="Nota 2 3 4 8 2 11" xfId="42064"/>
    <cellStyle name="Nota 2 3 4 8 2 12" xfId="42065"/>
    <cellStyle name="Nota 2 3 4 8 2 13" xfId="42066"/>
    <cellStyle name="Nota 2 3 4 8 2 2" xfId="42067"/>
    <cellStyle name="Nota 2 3 4 8 2 2 10" xfId="42068"/>
    <cellStyle name="Nota 2 3 4 8 2 2 11" xfId="42069"/>
    <cellStyle name="Nota 2 3 4 8 2 2 12" xfId="42070"/>
    <cellStyle name="Nota 2 3 4 8 2 2 2" xfId="42071"/>
    <cellStyle name="Nota 2 3 4 8 2 2 3" xfId="42072"/>
    <cellStyle name="Nota 2 3 4 8 2 2 4" xfId="42073"/>
    <cellStyle name="Nota 2 3 4 8 2 2 5" xfId="42074"/>
    <cellStyle name="Nota 2 3 4 8 2 2 6" xfId="42075"/>
    <cellStyle name="Nota 2 3 4 8 2 2 7" xfId="42076"/>
    <cellStyle name="Nota 2 3 4 8 2 2 8" xfId="42077"/>
    <cellStyle name="Nota 2 3 4 8 2 2 9" xfId="42078"/>
    <cellStyle name="Nota 2 3 4 8 2 3" xfId="42079"/>
    <cellStyle name="Nota 2 3 4 8 2 4" xfId="42080"/>
    <cellStyle name="Nota 2 3 4 8 2 5" xfId="42081"/>
    <cellStyle name="Nota 2 3 4 8 2 6" xfId="42082"/>
    <cellStyle name="Nota 2 3 4 8 2 7" xfId="42083"/>
    <cellStyle name="Nota 2 3 4 8 2 8" xfId="42084"/>
    <cellStyle name="Nota 2 3 4 8 2 9" xfId="42085"/>
    <cellStyle name="Nota 2 3 4 8 3" xfId="42086"/>
    <cellStyle name="Nota 2 3 4 8 3 10" xfId="42087"/>
    <cellStyle name="Nota 2 3 4 8 3 11" xfId="42088"/>
    <cellStyle name="Nota 2 3 4 8 3 12" xfId="42089"/>
    <cellStyle name="Nota 2 3 4 8 3 2" xfId="42090"/>
    <cellStyle name="Nota 2 3 4 8 3 3" xfId="42091"/>
    <cellStyle name="Nota 2 3 4 8 3 4" xfId="42092"/>
    <cellStyle name="Nota 2 3 4 8 3 5" xfId="42093"/>
    <cellStyle name="Nota 2 3 4 8 3 6" xfId="42094"/>
    <cellStyle name="Nota 2 3 4 8 3 7" xfId="42095"/>
    <cellStyle name="Nota 2 3 4 8 3 8" xfId="42096"/>
    <cellStyle name="Nota 2 3 4 8 3 9" xfId="42097"/>
    <cellStyle name="Nota 2 3 4 8 4" xfId="42098"/>
    <cellStyle name="Nota 2 3 4 8 5" xfId="42099"/>
    <cellStyle name="Nota 2 3 4 8 6" xfId="42100"/>
    <cellStyle name="Nota 2 3 4 8 7" xfId="42101"/>
    <cellStyle name="Nota 2 3 4 8 8" xfId="42102"/>
    <cellStyle name="Nota 2 3 4 8 9" xfId="42103"/>
    <cellStyle name="Nota 2 3 4 9" xfId="42104"/>
    <cellStyle name="Nota 2 3 4 9 10" xfId="42105"/>
    <cellStyle name="Nota 2 3 4 9 11" xfId="42106"/>
    <cellStyle name="Nota 2 3 4 9 12" xfId="42107"/>
    <cellStyle name="Nota 2 3 4 9 13" xfId="42108"/>
    <cellStyle name="Nota 2 3 4 9 14" xfId="42109"/>
    <cellStyle name="Nota 2 3 4 9 2" xfId="42110"/>
    <cellStyle name="Nota 2 3 4 9 2 10" xfId="42111"/>
    <cellStyle name="Nota 2 3 4 9 2 11" xfId="42112"/>
    <cellStyle name="Nota 2 3 4 9 2 12" xfId="42113"/>
    <cellStyle name="Nota 2 3 4 9 2 13" xfId="42114"/>
    <cellStyle name="Nota 2 3 4 9 2 2" xfId="42115"/>
    <cellStyle name="Nota 2 3 4 9 2 2 10" xfId="42116"/>
    <cellStyle name="Nota 2 3 4 9 2 2 11" xfId="42117"/>
    <cellStyle name="Nota 2 3 4 9 2 2 12" xfId="42118"/>
    <cellStyle name="Nota 2 3 4 9 2 2 2" xfId="42119"/>
    <cellStyle name="Nota 2 3 4 9 2 2 3" xfId="42120"/>
    <cellStyle name="Nota 2 3 4 9 2 2 4" xfId="42121"/>
    <cellStyle name="Nota 2 3 4 9 2 2 5" xfId="42122"/>
    <cellStyle name="Nota 2 3 4 9 2 2 6" xfId="42123"/>
    <cellStyle name="Nota 2 3 4 9 2 2 7" xfId="42124"/>
    <cellStyle name="Nota 2 3 4 9 2 2 8" xfId="42125"/>
    <cellStyle name="Nota 2 3 4 9 2 2 9" xfId="42126"/>
    <cellStyle name="Nota 2 3 4 9 2 3" xfId="42127"/>
    <cellStyle name="Nota 2 3 4 9 2 4" xfId="42128"/>
    <cellStyle name="Nota 2 3 4 9 2 5" xfId="42129"/>
    <cellStyle name="Nota 2 3 4 9 2 6" xfId="42130"/>
    <cellStyle name="Nota 2 3 4 9 2 7" xfId="42131"/>
    <cellStyle name="Nota 2 3 4 9 2 8" xfId="42132"/>
    <cellStyle name="Nota 2 3 4 9 2 9" xfId="42133"/>
    <cellStyle name="Nota 2 3 4 9 3" xfId="42134"/>
    <cellStyle name="Nota 2 3 4 9 3 10" xfId="42135"/>
    <cellStyle name="Nota 2 3 4 9 3 11" xfId="42136"/>
    <cellStyle name="Nota 2 3 4 9 3 12" xfId="42137"/>
    <cellStyle name="Nota 2 3 4 9 3 2" xfId="42138"/>
    <cellStyle name="Nota 2 3 4 9 3 3" xfId="42139"/>
    <cellStyle name="Nota 2 3 4 9 3 4" xfId="42140"/>
    <cellStyle name="Nota 2 3 4 9 3 5" xfId="42141"/>
    <cellStyle name="Nota 2 3 4 9 3 6" xfId="42142"/>
    <cellStyle name="Nota 2 3 4 9 3 7" xfId="42143"/>
    <cellStyle name="Nota 2 3 4 9 3 8" xfId="42144"/>
    <cellStyle name="Nota 2 3 4 9 3 9" xfId="42145"/>
    <cellStyle name="Nota 2 3 4 9 4" xfId="42146"/>
    <cellStyle name="Nota 2 3 4 9 5" xfId="42147"/>
    <cellStyle name="Nota 2 3 4 9 6" xfId="42148"/>
    <cellStyle name="Nota 2 3 4 9 7" xfId="42149"/>
    <cellStyle name="Nota 2 3 4 9 8" xfId="42150"/>
    <cellStyle name="Nota 2 3 4 9 9" xfId="42151"/>
    <cellStyle name="Nota 2 3 5" xfId="42152"/>
    <cellStyle name="Nota 2 3 5 10" xfId="42153"/>
    <cellStyle name="Nota 2 3 5 10 10" xfId="42154"/>
    <cellStyle name="Nota 2 3 5 10 11" xfId="42155"/>
    <cellStyle name="Nota 2 3 5 10 12" xfId="42156"/>
    <cellStyle name="Nota 2 3 5 10 13" xfId="42157"/>
    <cellStyle name="Nota 2 3 5 10 14" xfId="42158"/>
    <cellStyle name="Nota 2 3 5 10 2" xfId="42159"/>
    <cellStyle name="Nota 2 3 5 10 2 10" xfId="42160"/>
    <cellStyle name="Nota 2 3 5 10 2 11" xfId="42161"/>
    <cellStyle name="Nota 2 3 5 10 2 12" xfId="42162"/>
    <cellStyle name="Nota 2 3 5 10 2 13" xfId="42163"/>
    <cellStyle name="Nota 2 3 5 10 2 2" xfId="42164"/>
    <cellStyle name="Nota 2 3 5 10 2 2 10" xfId="42165"/>
    <cellStyle name="Nota 2 3 5 10 2 2 11" xfId="42166"/>
    <cellStyle name="Nota 2 3 5 10 2 2 12" xfId="42167"/>
    <cellStyle name="Nota 2 3 5 10 2 2 2" xfId="42168"/>
    <cellStyle name="Nota 2 3 5 10 2 2 3" xfId="42169"/>
    <cellStyle name="Nota 2 3 5 10 2 2 4" xfId="42170"/>
    <cellStyle name="Nota 2 3 5 10 2 2 5" xfId="42171"/>
    <cellStyle name="Nota 2 3 5 10 2 2 6" xfId="42172"/>
    <cellStyle name="Nota 2 3 5 10 2 2 7" xfId="42173"/>
    <cellStyle name="Nota 2 3 5 10 2 2 8" xfId="42174"/>
    <cellStyle name="Nota 2 3 5 10 2 2 9" xfId="42175"/>
    <cellStyle name="Nota 2 3 5 10 2 3" xfId="42176"/>
    <cellStyle name="Nota 2 3 5 10 2 4" xfId="42177"/>
    <cellStyle name="Nota 2 3 5 10 2 5" xfId="42178"/>
    <cellStyle name="Nota 2 3 5 10 2 6" xfId="42179"/>
    <cellStyle name="Nota 2 3 5 10 2 7" xfId="42180"/>
    <cellStyle name="Nota 2 3 5 10 2 8" xfId="42181"/>
    <cellStyle name="Nota 2 3 5 10 2 9" xfId="42182"/>
    <cellStyle name="Nota 2 3 5 10 3" xfId="42183"/>
    <cellStyle name="Nota 2 3 5 10 3 10" xfId="42184"/>
    <cellStyle name="Nota 2 3 5 10 3 11" xfId="42185"/>
    <cellStyle name="Nota 2 3 5 10 3 12" xfId="42186"/>
    <cellStyle name="Nota 2 3 5 10 3 2" xfId="42187"/>
    <cellStyle name="Nota 2 3 5 10 3 3" xfId="42188"/>
    <cellStyle name="Nota 2 3 5 10 3 4" xfId="42189"/>
    <cellStyle name="Nota 2 3 5 10 3 5" xfId="42190"/>
    <cellStyle name="Nota 2 3 5 10 3 6" xfId="42191"/>
    <cellStyle name="Nota 2 3 5 10 3 7" xfId="42192"/>
    <cellStyle name="Nota 2 3 5 10 3 8" xfId="42193"/>
    <cellStyle name="Nota 2 3 5 10 3 9" xfId="42194"/>
    <cellStyle name="Nota 2 3 5 10 4" xfId="42195"/>
    <cellStyle name="Nota 2 3 5 10 5" xfId="42196"/>
    <cellStyle name="Nota 2 3 5 10 6" xfId="42197"/>
    <cellStyle name="Nota 2 3 5 10 7" xfId="42198"/>
    <cellStyle name="Nota 2 3 5 10 8" xfId="42199"/>
    <cellStyle name="Nota 2 3 5 10 9" xfId="42200"/>
    <cellStyle name="Nota 2 3 5 11" xfId="42201"/>
    <cellStyle name="Nota 2 3 5 11 10" xfId="42202"/>
    <cellStyle name="Nota 2 3 5 11 11" xfId="42203"/>
    <cellStyle name="Nota 2 3 5 11 12" xfId="42204"/>
    <cellStyle name="Nota 2 3 5 11 13" xfId="42205"/>
    <cellStyle name="Nota 2 3 5 11 2" xfId="42206"/>
    <cellStyle name="Nota 2 3 5 11 2 10" xfId="42207"/>
    <cellStyle name="Nota 2 3 5 11 2 11" xfId="42208"/>
    <cellStyle name="Nota 2 3 5 11 2 12" xfId="42209"/>
    <cellStyle name="Nota 2 3 5 11 2 2" xfId="42210"/>
    <cellStyle name="Nota 2 3 5 11 2 3" xfId="42211"/>
    <cellStyle name="Nota 2 3 5 11 2 4" xfId="42212"/>
    <cellStyle name="Nota 2 3 5 11 2 5" xfId="42213"/>
    <cellStyle name="Nota 2 3 5 11 2 6" xfId="42214"/>
    <cellStyle name="Nota 2 3 5 11 2 7" xfId="42215"/>
    <cellStyle name="Nota 2 3 5 11 2 8" xfId="42216"/>
    <cellStyle name="Nota 2 3 5 11 2 9" xfId="42217"/>
    <cellStyle name="Nota 2 3 5 11 3" xfId="42218"/>
    <cellStyle name="Nota 2 3 5 11 4" xfId="42219"/>
    <cellStyle name="Nota 2 3 5 11 5" xfId="42220"/>
    <cellStyle name="Nota 2 3 5 11 6" xfId="42221"/>
    <cellStyle name="Nota 2 3 5 11 7" xfId="42222"/>
    <cellStyle name="Nota 2 3 5 11 8" xfId="42223"/>
    <cellStyle name="Nota 2 3 5 11 9" xfId="42224"/>
    <cellStyle name="Nota 2 3 5 12" xfId="42225"/>
    <cellStyle name="Nota 2 3 5 12 10" xfId="42226"/>
    <cellStyle name="Nota 2 3 5 12 11" xfId="42227"/>
    <cellStyle name="Nota 2 3 5 12 12" xfId="42228"/>
    <cellStyle name="Nota 2 3 5 12 13" xfId="42229"/>
    <cellStyle name="Nota 2 3 5 12 2" xfId="42230"/>
    <cellStyle name="Nota 2 3 5 12 2 10" xfId="42231"/>
    <cellStyle name="Nota 2 3 5 12 2 11" xfId="42232"/>
    <cellStyle name="Nota 2 3 5 12 2 12" xfId="42233"/>
    <cellStyle name="Nota 2 3 5 12 2 2" xfId="42234"/>
    <cellStyle name="Nota 2 3 5 12 2 3" xfId="42235"/>
    <cellStyle name="Nota 2 3 5 12 2 4" xfId="42236"/>
    <cellStyle name="Nota 2 3 5 12 2 5" xfId="42237"/>
    <cellStyle name="Nota 2 3 5 12 2 6" xfId="42238"/>
    <cellStyle name="Nota 2 3 5 12 2 7" xfId="42239"/>
    <cellStyle name="Nota 2 3 5 12 2 8" xfId="42240"/>
    <cellStyle name="Nota 2 3 5 12 2 9" xfId="42241"/>
    <cellStyle name="Nota 2 3 5 12 3" xfId="42242"/>
    <cellStyle name="Nota 2 3 5 12 4" xfId="42243"/>
    <cellStyle name="Nota 2 3 5 12 5" xfId="42244"/>
    <cellStyle name="Nota 2 3 5 12 6" xfId="42245"/>
    <cellStyle name="Nota 2 3 5 12 7" xfId="42246"/>
    <cellStyle name="Nota 2 3 5 12 8" xfId="42247"/>
    <cellStyle name="Nota 2 3 5 12 9" xfId="42248"/>
    <cellStyle name="Nota 2 3 5 13" xfId="42249"/>
    <cellStyle name="Nota 2 3 5 13 10" xfId="42250"/>
    <cellStyle name="Nota 2 3 5 13 11" xfId="42251"/>
    <cellStyle name="Nota 2 3 5 13 12" xfId="42252"/>
    <cellStyle name="Nota 2 3 5 13 2" xfId="42253"/>
    <cellStyle name="Nota 2 3 5 13 3" xfId="42254"/>
    <cellStyle name="Nota 2 3 5 13 4" xfId="42255"/>
    <cellStyle name="Nota 2 3 5 13 5" xfId="42256"/>
    <cellStyle name="Nota 2 3 5 13 6" xfId="42257"/>
    <cellStyle name="Nota 2 3 5 13 7" xfId="42258"/>
    <cellStyle name="Nota 2 3 5 13 8" xfId="42259"/>
    <cellStyle name="Nota 2 3 5 13 9" xfId="42260"/>
    <cellStyle name="Nota 2 3 5 14" xfId="42261"/>
    <cellStyle name="Nota 2 3 5 15" xfId="42262"/>
    <cellStyle name="Nota 2 3 5 16" xfId="42263"/>
    <cellStyle name="Nota 2 3 5 17" xfId="42264"/>
    <cellStyle name="Nota 2 3 5 18" xfId="42265"/>
    <cellStyle name="Nota 2 3 5 19" xfId="42266"/>
    <cellStyle name="Nota 2 3 5 2" xfId="42267"/>
    <cellStyle name="Nota 2 3 5 2 10" xfId="42268"/>
    <cellStyle name="Nota 2 3 5 2 11" xfId="42269"/>
    <cellStyle name="Nota 2 3 5 2 12" xfId="42270"/>
    <cellStyle name="Nota 2 3 5 2 13" xfId="42271"/>
    <cellStyle name="Nota 2 3 5 2 14" xfId="42272"/>
    <cellStyle name="Nota 2 3 5 2 15" xfId="42273"/>
    <cellStyle name="Nota 2 3 5 2 16" xfId="42274"/>
    <cellStyle name="Nota 2 3 5 2 17" xfId="42275"/>
    <cellStyle name="Nota 2 3 5 2 18" xfId="42276"/>
    <cellStyle name="Nota 2 3 5 2 2" xfId="42277"/>
    <cellStyle name="Nota 2 3 5 2 2 2" xfId="42278"/>
    <cellStyle name="Nota 2 3 5 2 2 2 2" xfId="42279"/>
    <cellStyle name="Nota 2 3 5 2 2 3" xfId="42280"/>
    <cellStyle name="Nota 2 3 5 2 3" xfId="42281"/>
    <cellStyle name="Nota 2 3 5 2 3 10" xfId="42282"/>
    <cellStyle name="Nota 2 3 5 2 3 11" xfId="42283"/>
    <cellStyle name="Nota 2 3 5 2 3 12" xfId="42284"/>
    <cellStyle name="Nota 2 3 5 2 3 13" xfId="42285"/>
    <cellStyle name="Nota 2 3 5 2 3 14" xfId="42286"/>
    <cellStyle name="Nota 2 3 5 2 3 2" xfId="42287"/>
    <cellStyle name="Nota 2 3 5 2 3 2 10" xfId="42288"/>
    <cellStyle name="Nota 2 3 5 2 3 2 11" xfId="42289"/>
    <cellStyle name="Nota 2 3 5 2 3 2 12" xfId="42290"/>
    <cellStyle name="Nota 2 3 5 2 3 2 13" xfId="42291"/>
    <cellStyle name="Nota 2 3 5 2 3 2 2" xfId="42292"/>
    <cellStyle name="Nota 2 3 5 2 3 2 2 10" xfId="42293"/>
    <cellStyle name="Nota 2 3 5 2 3 2 2 11" xfId="42294"/>
    <cellStyle name="Nota 2 3 5 2 3 2 2 12" xfId="42295"/>
    <cellStyle name="Nota 2 3 5 2 3 2 2 2" xfId="42296"/>
    <cellStyle name="Nota 2 3 5 2 3 2 2 3" xfId="42297"/>
    <cellStyle name="Nota 2 3 5 2 3 2 2 4" xfId="42298"/>
    <cellStyle name="Nota 2 3 5 2 3 2 2 5" xfId="42299"/>
    <cellStyle name="Nota 2 3 5 2 3 2 2 6" xfId="42300"/>
    <cellStyle name="Nota 2 3 5 2 3 2 2 7" xfId="42301"/>
    <cellStyle name="Nota 2 3 5 2 3 2 2 8" xfId="42302"/>
    <cellStyle name="Nota 2 3 5 2 3 2 2 9" xfId="42303"/>
    <cellStyle name="Nota 2 3 5 2 3 2 3" xfId="42304"/>
    <cellStyle name="Nota 2 3 5 2 3 2 4" xfId="42305"/>
    <cellStyle name="Nota 2 3 5 2 3 2 5" xfId="42306"/>
    <cellStyle name="Nota 2 3 5 2 3 2 6" xfId="42307"/>
    <cellStyle name="Nota 2 3 5 2 3 2 7" xfId="42308"/>
    <cellStyle name="Nota 2 3 5 2 3 2 8" xfId="42309"/>
    <cellStyle name="Nota 2 3 5 2 3 2 9" xfId="42310"/>
    <cellStyle name="Nota 2 3 5 2 3 3" xfId="42311"/>
    <cellStyle name="Nota 2 3 5 2 3 3 10" xfId="42312"/>
    <cellStyle name="Nota 2 3 5 2 3 3 11" xfId="42313"/>
    <cellStyle name="Nota 2 3 5 2 3 3 12" xfId="42314"/>
    <cellStyle name="Nota 2 3 5 2 3 3 2" xfId="42315"/>
    <cellStyle name="Nota 2 3 5 2 3 3 3" xfId="42316"/>
    <cellStyle name="Nota 2 3 5 2 3 3 4" xfId="42317"/>
    <cellStyle name="Nota 2 3 5 2 3 3 5" xfId="42318"/>
    <cellStyle name="Nota 2 3 5 2 3 3 6" xfId="42319"/>
    <cellStyle name="Nota 2 3 5 2 3 3 7" xfId="42320"/>
    <cellStyle name="Nota 2 3 5 2 3 3 8" xfId="42321"/>
    <cellStyle name="Nota 2 3 5 2 3 3 9" xfId="42322"/>
    <cellStyle name="Nota 2 3 5 2 3 4" xfId="42323"/>
    <cellStyle name="Nota 2 3 5 2 3 5" xfId="42324"/>
    <cellStyle name="Nota 2 3 5 2 3 6" xfId="42325"/>
    <cellStyle name="Nota 2 3 5 2 3 7" xfId="42326"/>
    <cellStyle name="Nota 2 3 5 2 3 8" xfId="42327"/>
    <cellStyle name="Nota 2 3 5 2 3 9" xfId="42328"/>
    <cellStyle name="Nota 2 3 5 2 4" xfId="42329"/>
    <cellStyle name="Nota 2 3 5 2 4 10" xfId="42330"/>
    <cellStyle name="Nota 2 3 5 2 4 11" xfId="42331"/>
    <cellStyle name="Nota 2 3 5 2 4 12" xfId="42332"/>
    <cellStyle name="Nota 2 3 5 2 4 13" xfId="42333"/>
    <cellStyle name="Nota 2 3 5 2 4 14" xfId="42334"/>
    <cellStyle name="Nota 2 3 5 2 4 2" xfId="42335"/>
    <cellStyle name="Nota 2 3 5 2 4 2 10" xfId="42336"/>
    <cellStyle name="Nota 2 3 5 2 4 2 11" xfId="42337"/>
    <cellStyle name="Nota 2 3 5 2 4 2 12" xfId="42338"/>
    <cellStyle name="Nota 2 3 5 2 4 2 13" xfId="42339"/>
    <cellStyle name="Nota 2 3 5 2 4 2 2" xfId="42340"/>
    <cellStyle name="Nota 2 3 5 2 4 2 2 10" xfId="42341"/>
    <cellStyle name="Nota 2 3 5 2 4 2 2 11" xfId="42342"/>
    <cellStyle name="Nota 2 3 5 2 4 2 2 12" xfId="42343"/>
    <cellStyle name="Nota 2 3 5 2 4 2 2 2" xfId="42344"/>
    <cellStyle name="Nota 2 3 5 2 4 2 2 3" xfId="42345"/>
    <cellStyle name="Nota 2 3 5 2 4 2 2 4" xfId="42346"/>
    <cellStyle name="Nota 2 3 5 2 4 2 2 5" xfId="42347"/>
    <cellStyle name="Nota 2 3 5 2 4 2 2 6" xfId="42348"/>
    <cellStyle name="Nota 2 3 5 2 4 2 2 7" xfId="42349"/>
    <cellStyle name="Nota 2 3 5 2 4 2 2 8" xfId="42350"/>
    <cellStyle name="Nota 2 3 5 2 4 2 2 9" xfId="42351"/>
    <cellStyle name="Nota 2 3 5 2 4 2 3" xfId="42352"/>
    <cellStyle name="Nota 2 3 5 2 4 2 4" xfId="42353"/>
    <cellStyle name="Nota 2 3 5 2 4 2 5" xfId="42354"/>
    <cellStyle name="Nota 2 3 5 2 4 2 6" xfId="42355"/>
    <cellStyle name="Nota 2 3 5 2 4 2 7" xfId="42356"/>
    <cellStyle name="Nota 2 3 5 2 4 2 8" xfId="42357"/>
    <cellStyle name="Nota 2 3 5 2 4 2 9" xfId="42358"/>
    <cellStyle name="Nota 2 3 5 2 4 3" xfId="42359"/>
    <cellStyle name="Nota 2 3 5 2 4 3 10" xfId="42360"/>
    <cellStyle name="Nota 2 3 5 2 4 3 11" xfId="42361"/>
    <cellStyle name="Nota 2 3 5 2 4 3 12" xfId="42362"/>
    <cellStyle name="Nota 2 3 5 2 4 3 2" xfId="42363"/>
    <cellStyle name="Nota 2 3 5 2 4 3 3" xfId="42364"/>
    <cellStyle name="Nota 2 3 5 2 4 3 4" xfId="42365"/>
    <cellStyle name="Nota 2 3 5 2 4 3 5" xfId="42366"/>
    <cellStyle name="Nota 2 3 5 2 4 3 6" xfId="42367"/>
    <cellStyle name="Nota 2 3 5 2 4 3 7" xfId="42368"/>
    <cellStyle name="Nota 2 3 5 2 4 3 8" xfId="42369"/>
    <cellStyle name="Nota 2 3 5 2 4 3 9" xfId="42370"/>
    <cellStyle name="Nota 2 3 5 2 4 4" xfId="42371"/>
    <cellStyle name="Nota 2 3 5 2 4 5" xfId="42372"/>
    <cellStyle name="Nota 2 3 5 2 4 6" xfId="42373"/>
    <cellStyle name="Nota 2 3 5 2 4 7" xfId="42374"/>
    <cellStyle name="Nota 2 3 5 2 4 8" xfId="42375"/>
    <cellStyle name="Nota 2 3 5 2 4 9" xfId="42376"/>
    <cellStyle name="Nota 2 3 5 2 5" xfId="42377"/>
    <cellStyle name="Nota 2 3 5 2 5 10" xfId="42378"/>
    <cellStyle name="Nota 2 3 5 2 5 11" xfId="42379"/>
    <cellStyle name="Nota 2 3 5 2 5 12" xfId="42380"/>
    <cellStyle name="Nota 2 3 5 2 5 13" xfId="42381"/>
    <cellStyle name="Nota 2 3 5 2 5 2" xfId="42382"/>
    <cellStyle name="Nota 2 3 5 2 5 2 10" xfId="42383"/>
    <cellStyle name="Nota 2 3 5 2 5 2 11" xfId="42384"/>
    <cellStyle name="Nota 2 3 5 2 5 2 12" xfId="42385"/>
    <cellStyle name="Nota 2 3 5 2 5 2 2" xfId="42386"/>
    <cellStyle name="Nota 2 3 5 2 5 2 3" xfId="42387"/>
    <cellStyle name="Nota 2 3 5 2 5 2 4" xfId="42388"/>
    <cellStyle name="Nota 2 3 5 2 5 2 5" xfId="42389"/>
    <cellStyle name="Nota 2 3 5 2 5 2 6" xfId="42390"/>
    <cellStyle name="Nota 2 3 5 2 5 2 7" xfId="42391"/>
    <cellStyle name="Nota 2 3 5 2 5 2 8" xfId="42392"/>
    <cellStyle name="Nota 2 3 5 2 5 2 9" xfId="42393"/>
    <cellStyle name="Nota 2 3 5 2 5 3" xfId="42394"/>
    <cellStyle name="Nota 2 3 5 2 5 4" xfId="42395"/>
    <cellStyle name="Nota 2 3 5 2 5 5" xfId="42396"/>
    <cellStyle name="Nota 2 3 5 2 5 6" xfId="42397"/>
    <cellStyle name="Nota 2 3 5 2 5 7" xfId="42398"/>
    <cellStyle name="Nota 2 3 5 2 5 8" xfId="42399"/>
    <cellStyle name="Nota 2 3 5 2 5 9" xfId="42400"/>
    <cellStyle name="Nota 2 3 5 2 6" xfId="42401"/>
    <cellStyle name="Nota 2 3 5 2 7" xfId="42402"/>
    <cellStyle name="Nota 2 3 5 2 7 10" xfId="42403"/>
    <cellStyle name="Nota 2 3 5 2 7 11" xfId="42404"/>
    <cellStyle name="Nota 2 3 5 2 7 12" xfId="42405"/>
    <cellStyle name="Nota 2 3 5 2 7 2" xfId="42406"/>
    <cellStyle name="Nota 2 3 5 2 7 3" xfId="42407"/>
    <cellStyle name="Nota 2 3 5 2 7 4" xfId="42408"/>
    <cellStyle name="Nota 2 3 5 2 7 5" xfId="42409"/>
    <cellStyle name="Nota 2 3 5 2 7 6" xfId="42410"/>
    <cellStyle name="Nota 2 3 5 2 7 7" xfId="42411"/>
    <cellStyle name="Nota 2 3 5 2 7 8" xfId="42412"/>
    <cellStyle name="Nota 2 3 5 2 7 9" xfId="42413"/>
    <cellStyle name="Nota 2 3 5 2 8" xfId="42414"/>
    <cellStyle name="Nota 2 3 5 2 9" xfId="42415"/>
    <cellStyle name="Nota 2 3 5 20" xfId="42416"/>
    <cellStyle name="Nota 2 3 5 21" xfId="42417"/>
    <cellStyle name="Nota 2 3 5 22" xfId="42418"/>
    <cellStyle name="Nota 2 3 5 23" xfId="42419"/>
    <cellStyle name="Nota 2 3 5 24" xfId="42420"/>
    <cellStyle name="Nota 2 3 5 25" xfId="42421"/>
    <cellStyle name="Nota 2 3 5 3" xfId="42422"/>
    <cellStyle name="Nota 2 3 5 3 2" xfId="42423"/>
    <cellStyle name="Nota 2 3 5 4" xfId="42424"/>
    <cellStyle name="Nota 2 3 5 4 10" xfId="42425"/>
    <cellStyle name="Nota 2 3 5 4 11" xfId="42426"/>
    <cellStyle name="Nota 2 3 5 4 12" xfId="42427"/>
    <cellStyle name="Nota 2 3 5 4 13" xfId="42428"/>
    <cellStyle name="Nota 2 3 5 4 14" xfId="42429"/>
    <cellStyle name="Nota 2 3 5 4 2" xfId="42430"/>
    <cellStyle name="Nota 2 3 5 4 2 10" xfId="42431"/>
    <cellStyle name="Nota 2 3 5 4 2 11" xfId="42432"/>
    <cellStyle name="Nota 2 3 5 4 2 12" xfId="42433"/>
    <cellStyle name="Nota 2 3 5 4 2 13" xfId="42434"/>
    <cellStyle name="Nota 2 3 5 4 2 2" xfId="42435"/>
    <cellStyle name="Nota 2 3 5 4 2 2 10" xfId="42436"/>
    <cellStyle name="Nota 2 3 5 4 2 2 11" xfId="42437"/>
    <cellStyle name="Nota 2 3 5 4 2 2 12" xfId="42438"/>
    <cellStyle name="Nota 2 3 5 4 2 2 2" xfId="42439"/>
    <cellStyle name="Nota 2 3 5 4 2 2 3" xfId="42440"/>
    <cellStyle name="Nota 2 3 5 4 2 2 4" xfId="42441"/>
    <cellStyle name="Nota 2 3 5 4 2 2 5" xfId="42442"/>
    <cellStyle name="Nota 2 3 5 4 2 2 6" xfId="42443"/>
    <cellStyle name="Nota 2 3 5 4 2 2 7" xfId="42444"/>
    <cellStyle name="Nota 2 3 5 4 2 2 8" xfId="42445"/>
    <cellStyle name="Nota 2 3 5 4 2 2 9" xfId="42446"/>
    <cellStyle name="Nota 2 3 5 4 2 3" xfId="42447"/>
    <cellStyle name="Nota 2 3 5 4 2 4" xfId="42448"/>
    <cellStyle name="Nota 2 3 5 4 2 5" xfId="42449"/>
    <cellStyle name="Nota 2 3 5 4 2 6" xfId="42450"/>
    <cellStyle name="Nota 2 3 5 4 2 7" xfId="42451"/>
    <cellStyle name="Nota 2 3 5 4 2 8" xfId="42452"/>
    <cellStyle name="Nota 2 3 5 4 2 9" xfId="42453"/>
    <cellStyle name="Nota 2 3 5 4 3" xfId="42454"/>
    <cellStyle name="Nota 2 3 5 4 3 10" xfId="42455"/>
    <cellStyle name="Nota 2 3 5 4 3 11" xfId="42456"/>
    <cellStyle name="Nota 2 3 5 4 3 12" xfId="42457"/>
    <cellStyle name="Nota 2 3 5 4 3 2" xfId="42458"/>
    <cellStyle name="Nota 2 3 5 4 3 3" xfId="42459"/>
    <cellStyle name="Nota 2 3 5 4 3 4" xfId="42460"/>
    <cellStyle name="Nota 2 3 5 4 3 5" xfId="42461"/>
    <cellStyle name="Nota 2 3 5 4 3 6" xfId="42462"/>
    <cellStyle name="Nota 2 3 5 4 3 7" xfId="42463"/>
    <cellStyle name="Nota 2 3 5 4 3 8" xfId="42464"/>
    <cellStyle name="Nota 2 3 5 4 3 9" xfId="42465"/>
    <cellStyle name="Nota 2 3 5 4 4" xfId="42466"/>
    <cellStyle name="Nota 2 3 5 4 5" xfId="42467"/>
    <cellStyle name="Nota 2 3 5 4 6" xfId="42468"/>
    <cellStyle name="Nota 2 3 5 4 7" xfId="42469"/>
    <cellStyle name="Nota 2 3 5 4 8" xfId="42470"/>
    <cellStyle name="Nota 2 3 5 4 9" xfId="42471"/>
    <cellStyle name="Nota 2 3 5 5" xfId="42472"/>
    <cellStyle name="Nota 2 3 5 5 10" xfId="42473"/>
    <cellStyle name="Nota 2 3 5 5 11" xfId="42474"/>
    <cellStyle name="Nota 2 3 5 5 12" xfId="42475"/>
    <cellStyle name="Nota 2 3 5 5 13" xfId="42476"/>
    <cellStyle name="Nota 2 3 5 5 14" xfId="42477"/>
    <cellStyle name="Nota 2 3 5 5 2" xfId="42478"/>
    <cellStyle name="Nota 2 3 5 5 2 10" xfId="42479"/>
    <cellStyle name="Nota 2 3 5 5 2 11" xfId="42480"/>
    <cellStyle name="Nota 2 3 5 5 2 12" xfId="42481"/>
    <cellStyle name="Nota 2 3 5 5 2 13" xfId="42482"/>
    <cellStyle name="Nota 2 3 5 5 2 2" xfId="42483"/>
    <cellStyle name="Nota 2 3 5 5 2 2 10" xfId="42484"/>
    <cellStyle name="Nota 2 3 5 5 2 2 11" xfId="42485"/>
    <cellStyle name="Nota 2 3 5 5 2 2 12" xfId="42486"/>
    <cellStyle name="Nota 2 3 5 5 2 2 2" xfId="42487"/>
    <cellStyle name="Nota 2 3 5 5 2 2 3" xfId="42488"/>
    <cellStyle name="Nota 2 3 5 5 2 2 4" xfId="42489"/>
    <cellStyle name="Nota 2 3 5 5 2 2 5" xfId="42490"/>
    <cellStyle name="Nota 2 3 5 5 2 2 6" xfId="42491"/>
    <cellStyle name="Nota 2 3 5 5 2 2 7" xfId="42492"/>
    <cellStyle name="Nota 2 3 5 5 2 2 8" xfId="42493"/>
    <cellStyle name="Nota 2 3 5 5 2 2 9" xfId="42494"/>
    <cellStyle name="Nota 2 3 5 5 2 3" xfId="42495"/>
    <cellStyle name="Nota 2 3 5 5 2 4" xfId="42496"/>
    <cellStyle name="Nota 2 3 5 5 2 5" xfId="42497"/>
    <cellStyle name="Nota 2 3 5 5 2 6" xfId="42498"/>
    <cellStyle name="Nota 2 3 5 5 2 7" xfId="42499"/>
    <cellStyle name="Nota 2 3 5 5 2 8" xfId="42500"/>
    <cellStyle name="Nota 2 3 5 5 2 9" xfId="42501"/>
    <cellStyle name="Nota 2 3 5 5 3" xfId="42502"/>
    <cellStyle name="Nota 2 3 5 5 3 10" xfId="42503"/>
    <cellStyle name="Nota 2 3 5 5 3 11" xfId="42504"/>
    <cellStyle name="Nota 2 3 5 5 3 12" xfId="42505"/>
    <cellStyle name="Nota 2 3 5 5 3 2" xfId="42506"/>
    <cellStyle name="Nota 2 3 5 5 3 3" xfId="42507"/>
    <cellStyle name="Nota 2 3 5 5 3 4" xfId="42508"/>
    <cellStyle name="Nota 2 3 5 5 3 5" xfId="42509"/>
    <cellStyle name="Nota 2 3 5 5 3 6" xfId="42510"/>
    <cellStyle name="Nota 2 3 5 5 3 7" xfId="42511"/>
    <cellStyle name="Nota 2 3 5 5 3 8" xfId="42512"/>
    <cellStyle name="Nota 2 3 5 5 3 9" xfId="42513"/>
    <cellStyle name="Nota 2 3 5 5 4" xfId="42514"/>
    <cellStyle name="Nota 2 3 5 5 5" xfId="42515"/>
    <cellStyle name="Nota 2 3 5 5 6" xfId="42516"/>
    <cellStyle name="Nota 2 3 5 5 7" xfId="42517"/>
    <cellStyle name="Nota 2 3 5 5 8" xfId="42518"/>
    <cellStyle name="Nota 2 3 5 5 9" xfId="42519"/>
    <cellStyle name="Nota 2 3 5 6" xfId="42520"/>
    <cellStyle name="Nota 2 3 5 6 10" xfId="42521"/>
    <cellStyle name="Nota 2 3 5 6 11" xfId="42522"/>
    <cellStyle name="Nota 2 3 5 6 12" xfId="42523"/>
    <cellStyle name="Nota 2 3 5 6 13" xfId="42524"/>
    <cellStyle name="Nota 2 3 5 6 14" xfId="42525"/>
    <cellStyle name="Nota 2 3 5 6 2" xfId="42526"/>
    <cellStyle name="Nota 2 3 5 6 2 10" xfId="42527"/>
    <cellStyle name="Nota 2 3 5 6 2 11" xfId="42528"/>
    <cellStyle name="Nota 2 3 5 6 2 12" xfId="42529"/>
    <cellStyle name="Nota 2 3 5 6 2 13" xfId="42530"/>
    <cellStyle name="Nota 2 3 5 6 2 2" xfId="42531"/>
    <cellStyle name="Nota 2 3 5 6 2 2 10" xfId="42532"/>
    <cellStyle name="Nota 2 3 5 6 2 2 11" xfId="42533"/>
    <cellStyle name="Nota 2 3 5 6 2 2 12" xfId="42534"/>
    <cellStyle name="Nota 2 3 5 6 2 2 2" xfId="42535"/>
    <cellStyle name="Nota 2 3 5 6 2 2 3" xfId="42536"/>
    <cellStyle name="Nota 2 3 5 6 2 2 4" xfId="42537"/>
    <cellStyle name="Nota 2 3 5 6 2 2 5" xfId="42538"/>
    <cellStyle name="Nota 2 3 5 6 2 2 6" xfId="42539"/>
    <cellStyle name="Nota 2 3 5 6 2 2 7" xfId="42540"/>
    <cellStyle name="Nota 2 3 5 6 2 2 8" xfId="42541"/>
    <cellStyle name="Nota 2 3 5 6 2 2 9" xfId="42542"/>
    <cellStyle name="Nota 2 3 5 6 2 3" xfId="42543"/>
    <cellStyle name="Nota 2 3 5 6 2 4" xfId="42544"/>
    <cellStyle name="Nota 2 3 5 6 2 5" xfId="42545"/>
    <cellStyle name="Nota 2 3 5 6 2 6" xfId="42546"/>
    <cellStyle name="Nota 2 3 5 6 2 7" xfId="42547"/>
    <cellStyle name="Nota 2 3 5 6 2 8" xfId="42548"/>
    <cellStyle name="Nota 2 3 5 6 2 9" xfId="42549"/>
    <cellStyle name="Nota 2 3 5 6 3" xfId="42550"/>
    <cellStyle name="Nota 2 3 5 6 3 10" xfId="42551"/>
    <cellStyle name="Nota 2 3 5 6 3 11" xfId="42552"/>
    <cellStyle name="Nota 2 3 5 6 3 12" xfId="42553"/>
    <cellStyle name="Nota 2 3 5 6 3 2" xfId="42554"/>
    <cellStyle name="Nota 2 3 5 6 3 3" xfId="42555"/>
    <cellStyle name="Nota 2 3 5 6 3 4" xfId="42556"/>
    <cellStyle name="Nota 2 3 5 6 3 5" xfId="42557"/>
    <cellStyle name="Nota 2 3 5 6 3 6" xfId="42558"/>
    <cellStyle name="Nota 2 3 5 6 3 7" xfId="42559"/>
    <cellStyle name="Nota 2 3 5 6 3 8" xfId="42560"/>
    <cellStyle name="Nota 2 3 5 6 3 9" xfId="42561"/>
    <cellStyle name="Nota 2 3 5 6 4" xfId="42562"/>
    <cellStyle name="Nota 2 3 5 6 5" xfId="42563"/>
    <cellStyle name="Nota 2 3 5 6 6" xfId="42564"/>
    <cellStyle name="Nota 2 3 5 6 7" xfId="42565"/>
    <cellStyle name="Nota 2 3 5 6 8" xfId="42566"/>
    <cellStyle name="Nota 2 3 5 6 9" xfId="42567"/>
    <cellStyle name="Nota 2 3 5 7" xfId="42568"/>
    <cellStyle name="Nota 2 3 5 7 10" xfId="42569"/>
    <cellStyle name="Nota 2 3 5 7 11" xfId="42570"/>
    <cellStyle name="Nota 2 3 5 7 12" xfId="42571"/>
    <cellStyle name="Nota 2 3 5 7 13" xfId="42572"/>
    <cellStyle name="Nota 2 3 5 7 14" xfId="42573"/>
    <cellStyle name="Nota 2 3 5 7 2" xfId="42574"/>
    <cellStyle name="Nota 2 3 5 7 2 10" xfId="42575"/>
    <cellStyle name="Nota 2 3 5 7 2 11" xfId="42576"/>
    <cellStyle name="Nota 2 3 5 7 2 12" xfId="42577"/>
    <cellStyle name="Nota 2 3 5 7 2 13" xfId="42578"/>
    <cellStyle name="Nota 2 3 5 7 2 2" xfId="42579"/>
    <cellStyle name="Nota 2 3 5 7 2 2 10" xfId="42580"/>
    <cellStyle name="Nota 2 3 5 7 2 2 11" xfId="42581"/>
    <cellStyle name="Nota 2 3 5 7 2 2 12" xfId="42582"/>
    <cellStyle name="Nota 2 3 5 7 2 2 2" xfId="42583"/>
    <cellStyle name="Nota 2 3 5 7 2 2 3" xfId="42584"/>
    <cellStyle name="Nota 2 3 5 7 2 2 4" xfId="42585"/>
    <cellStyle name="Nota 2 3 5 7 2 2 5" xfId="42586"/>
    <cellStyle name="Nota 2 3 5 7 2 2 6" xfId="42587"/>
    <cellStyle name="Nota 2 3 5 7 2 2 7" xfId="42588"/>
    <cellStyle name="Nota 2 3 5 7 2 2 8" xfId="42589"/>
    <cellStyle name="Nota 2 3 5 7 2 2 9" xfId="42590"/>
    <cellStyle name="Nota 2 3 5 7 2 3" xfId="42591"/>
    <cellStyle name="Nota 2 3 5 7 2 4" xfId="42592"/>
    <cellStyle name="Nota 2 3 5 7 2 5" xfId="42593"/>
    <cellStyle name="Nota 2 3 5 7 2 6" xfId="42594"/>
    <cellStyle name="Nota 2 3 5 7 2 7" xfId="42595"/>
    <cellStyle name="Nota 2 3 5 7 2 8" xfId="42596"/>
    <cellStyle name="Nota 2 3 5 7 2 9" xfId="42597"/>
    <cellStyle name="Nota 2 3 5 7 3" xfId="42598"/>
    <cellStyle name="Nota 2 3 5 7 3 10" xfId="42599"/>
    <cellStyle name="Nota 2 3 5 7 3 11" xfId="42600"/>
    <cellStyle name="Nota 2 3 5 7 3 12" xfId="42601"/>
    <cellStyle name="Nota 2 3 5 7 3 2" xfId="42602"/>
    <cellStyle name="Nota 2 3 5 7 3 3" xfId="42603"/>
    <cellStyle name="Nota 2 3 5 7 3 4" xfId="42604"/>
    <cellStyle name="Nota 2 3 5 7 3 5" xfId="42605"/>
    <cellStyle name="Nota 2 3 5 7 3 6" xfId="42606"/>
    <cellStyle name="Nota 2 3 5 7 3 7" xfId="42607"/>
    <cellStyle name="Nota 2 3 5 7 3 8" xfId="42608"/>
    <cellStyle name="Nota 2 3 5 7 3 9" xfId="42609"/>
    <cellStyle name="Nota 2 3 5 7 4" xfId="42610"/>
    <cellStyle name="Nota 2 3 5 7 5" xfId="42611"/>
    <cellStyle name="Nota 2 3 5 7 6" xfId="42612"/>
    <cellStyle name="Nota 2 3 5 7 7" xfId="42613"/>
    <cellStyle name="Nota 2 3 5 7 8" xfId="42614"/>
    <cellStyle name="Nota 2 3 5 7 9" xfId="42615"/>
    <cellStyle name="Nota 2 3 5 8" xfId="42616"/>
    <cellStyle name="Nota 2 3 5 8 10" xfId="42617"/>
    <cellStyle name="Nota 2 3 5 8 11" xfId="42618"/>
    <cellStyle name="Nota 2 3 5 8 12" xfId="42619"/>
    <cellStyle name="Nota 2 3 5 8 13" xfId="42620"/>
    <cellStyle name="Nota 2 3 5 8 14" xfId="42621"/>
    <cellStyle name="Nota 2 3 5 8 2" xfId="42622"/>
    <cellStyle name="Nota 2 3 5 8 2 10" xfId="42623"/>
    <cellStyle name="Nota 2 3 5 8 2 11" xfId="42624"/>
    <cellStyle name="Nota 2 3 5 8 2 12" xfId="42625"/>
    <cellStyle name="Nota 2 3 5 8 2 13" xfId="42626"/>
    <cellStyle name="Nota 2 3 5 8 2 2" xfId="42627"/>
    <cellStyle name="Nota 2 3 5 8 2 2 10" xfId="42628"/>
    <cellStyle name="Nota 2 3 5 8 2 2 11" xfId="42629"/>
    <cellStyle name="Nota 2 3 5 8 2 2 12" xfId="42630"/>
    <cellStyle name="Nota 2 3 5 8 2 2 2" xfId="42631"/>
    <cellStyle name="Nota 2 3 5 8 2 2 3" xfId="42632"/>
    <cellStyle name="Nota 2 3 5 8 2 2 4" xfId="42633"/>
    <cellStyle name="Nota 2 3 5 8 2 2 5" xfId="42634"/>
    <cellStyle name="Nota 2 3 5 8 2 2 6" xfId="42635"/>
    <cellStyle name="Nota 2 3 5 8 2 2 7" xfId="42636"/>
    <cellStyle name="Nota 2 3 5 8 2 2 8" xfId="42637"/>
    <cellStyle name="Nota 2 3 5 8 2 2 9" xfId="42638"/>
    <cellStyle name="Nota 2 3 5 8 2 3" xfId="42639"/>
    <cellStyle name="Nota 2 3 5 8 2 4" xfId="42640"/>
    <cellStyle name="Nota 2 3 5 8 2 5" xfId="42641"/>
    <cellStyle name="Nota 2 3 5 8 2 6" xfId="42642"/>
    <cellStyle name="Nota 2 3 5 8 2 7" xfId="42643"/>
    <cellStyle name="Nota 2 3 5 8 2 8" xfId="42644"/>
    <cellStyle name="Nota 2 3 5 8 2 9" xfId="42645"/>
    <cellStyle name="Nota 2 3 5 8 3" xfId="42646"/>
    <cellStyle name="Nota 2 3 5 8 3 10" xfId="42647"/>
    <cellStyle name="Nota 2 3 5 8 3 11" xfId="42648"/>
    <cellStyle name="Nota 2 3 5 8 3 12" xfId="42649"/>
    <cellStyle name="Nota 2 3 5 8 3 2" xfId="42650"/>
    <cellStyle name="Nota 2 3 5 8 3 3" xfId="42651"/>
    <cellStyle name="Nota 2 3 5 8 3 4" xfId="42652"/>
    <cellStyle name="Nota 2 3 5 8 3 5" xfId="42653"/>
    <cellStyle name="Nota 2 3 5 8 3 6" xfId="42654"/>
    <cellStyle name="Nota 2 3 5 8 3 7" xfId="42655"/>
    <cellStyle name="Nota 2 3 5 8 3 8" xfId="42656"/>
    <cellStyle name="Nota 2 3 5 8 3 9" xfId="42657"/>
    <cellStyle name="Nota 2 3 5 8 4" xfId="42658"/>
    <cellStyle name="Nota 2 3 5 8 5" xfId="42659"/>
    <cellStyle name="Nota 2 3 5 8 6" xfId="42660"/>
    <cellStyle name="Nota 2 3 5 8 7" xfId="42661"/>
    <cellStyle name="Nota 2 3 5 8 8" xfId="42662"/>
    <cellStyle name="Nota 2 3 5 8 9" xfId="42663"/>
    <cellStyle name="Nota 2 3 5 9" xfId="42664"/>
    <cellStyle name="Nota 2 3 5 9 10" xfId="42665"/>
    <cellStyle name="Nota 2 3 5 9 11" xfId="42666"/>
    <cellStyle name="Nota 2 3 5 9 12" xfId="42667"/>
    <cellStyle name="Nota 2 3 5 9 13" xfId="42668"/>
    <cellStyle name="Nota 2 3 5 9 14" xfId="42669"/>
    <cellStyle name="Nota 2 3 5 9 2" xfId="42670"/>
    <cellStyle name="Nota 2 3 5 9 2 10" xfId="42671"/>
    <cellStyle name="Nota 2 3 5 9 2 11" xfId="42672"/>
    <cellStyle name="Nota 2 3 5 9 2 12" xfId="42673"/>
    <cellStyle name="Nota 2 3 5 9 2 13" xfId="42674"/>
    <cellStyle name="Nota 2 3 5 9 2 2" xfId="42675"/>
    <cellStyle name="Nota 2 3 5 9 2 2 10" xfId="42676"/>
    <cellStyle name="Nota 2 3 5 9 2 2 11" xfId="42677"/>
    <cellStyle name="Nota 2 3 5 9 2 2 12" xfId="42678"/>
    <cellStyle name="Nota 2 3 5 9 2 2 2" xfId="42679"/>
    <cellStyle name="Nota 2 3 5 9 2 2 3" xfId="42680"/>
    <cellStyle name="Nota 2 3 5 9 2 2 4" xfId="42681"/>
    <cellStyle name="Nota 2 3 5 9 2 2 5" xfId="42682"/>
    <cellStyle name="Nota 2 3 5 9 2 2 6" xfId="42683"/>
    <cellStyle name="Nota 2 3 5 9 2 2 7" xfId="42684"/>
    <cellStyle name="Nota 2 3 5 9 2 2 8" xfId="42685"/>
    <cellStyle name="Nota 2 3 5 9 2 2 9" xfId="42686"/>
    <cellStyle name="Nota 2 3 5 9 2 3" xfId="42687"/>
    <cellStyle name="Nota 2 3 5 9 2 4" xfId="42688"/>
    <cellStyle name="Nota 2 3 5 9 2 5" xfId="42689"/>
    <cellStyle name="Nota 2 3 5 9 2 6" xfId="42690"/>
    <cellStyle name="Nota 2 3 5 9 2 7" xfId="42691"/>
    <cellStyle name="Nota 2 3 5 9 2 8" xfId="42692"/>
    <cellStyle name="Nota 2 3 5 9 2 9" xfId="42693"/>
    <cellStyle name="Nota 2 3 5 9 3" xfId="42694"/>
    <cellStyle name="Nota 2 3 5 9 3 10" xfId="42695"/>
    <cellStyle name="Nota 2 3 5 9 3 11" xfId="42696"/>
    <cellStyle name="Nota 2 3 5 9 3 12" xfId="42697"/>
    <cellStyle name="Nota 2 3 5 9 3 2" xfId="42698"/>
    <cellStyle name="Nota 2 3 5 9 3 3" xfId="42699"/>
    <cellStyle name="Nota 2 3 5 9 3 4" xfId="42700"/>
    <cellStyle name="Nota 2 3 5 9 3 5" xfId="42701"/>
    <cellStyle name="Nota 2 3 5 9 3 6" xfId="42702"/>
    <cellStyle name="Nota 2 3 5 9 3 7" xfId="42703"/>
    <cellStyle name="Nota 2 3 5 9 3 8" xfId="42704"/>
    <cellStyle name="Nota 2 3 5 9 3 9" xfId="42705"/>
    <cellStyle name="Nota 2 3 5 9 4" xfId="42706"/>
    <cellStyle name="Nota 2 3 5 9 5" xfId="42707"/>
    <cellStyle name="Nota 2 3 5 9 6" xfId="42708"/>
    <cellStyle name="Nota 2 3 5 9 7" xfId="42709"/>
    <cellStyle name="Nota 2 3 5 9 8" xfId="42710"/>
    <cellStyle name="Nota 2 3 5 9 9" xfId="42711"/>
    <cellStyle name="Nota 2 3 6" xfId="42712"/>
    <cellStyle name="Nota 2 3 6 10" xfId="42713"/>
    <cellStyle name="Nota 2 3 6 11" xfId="42714"/>
    <cellStyle name="Nota 2 3 6 12" xfId="42715"/>
    <cellStyle name="Nota 2 3 6 13" xfId="42716"/>
    <cellStyle name="Nota 2 3 6 14" xfId="42717"/>
    <cellStyle name="Nota 2 3 6 15" xfId="42718"/>
    <cellStyle name="Nota 2 3 6 16" xfId="42719"/>
    <cellStyle name="Nota 2 3 6 17" xfId="42720"/>
    <cellStyle name="Nota 2 3 6 2" xfId="42721"/>
    <cellStyle name="Nota 2 3 6 2 10" xfId="42722"/>
    <cellStyle name="Nota 2 3 6 2 11" xfId="42723"/>
    <cellStyle name="Nota 2 3 6 2 12" xfId="42724"/>
    <cellStyle name="Nota 2 3 6 2 13" xfId="42725"/>
    <cellStyle name="Nota 2 3 6 2 14" xfId="42726"/>
    <cellStyle name="Nota 2 3 6 2 2" xfId="42727"/>
    <cellStyle name="Nota 2 3 6 2 2 10" xfId="42728"/>
    <cellStyle name="Nota 2 3 6 2 2 11" xfId="42729"/>
    <cellStyle name="Nota 2 3 6 2 2 12" xfId="42730"/>
    <cellStyle name="Nota 2 3 6 2 2 13" xfId="42731"/>
    <cellStyle name="Nota 2 3 6 2 2 2" xfId="42732"/>
    <cellStyle name="Nota 2 3 6 2 2 2 10" xfId="42733"/>
    <cellStyle name="Nota 2 3 6 2 2 2 11" xfId="42734"/>
    <cellStyle name="Nota 2 3 6 2 2 2 12" xfId="42735"/>
    <cellStyle name="Nota 2 3 6 2 2 2 2" xfId="42736"/>
    <cellStyle name="Nota 2 3 6 2 2 2 3" xfId="42737"/>
    <cellStyle name="Nota 2 3 6 2 2 2 4" xfId="42738"/>
    <cellStyle name="Nota 2 3 6 2 2 2 5" xfId="42739"/>
    <cellStyle name="Nota 2 3 6 2 2 2 6" xfId="42740"/>
    <cellStyle name="Nota 2 3 6 2 2 2 7" xfId="42741"/>
    <cellStyle name="Nota 2 3 6 2 2 2 8" xfId="42742"/>
    <cellStyle name="Nota 2 3 6 2 2 2 9" xfId="42743"/>
    <cellStyle name="Nota 2 3 6 2 2 3" xfId="42744"/>
    <cellStyle name="Nota 2 3 6 2 2 4" xfId="42745"/>
    <cellStyle name="Nota 2 3 6 2 2 5" xfId="42746"/>
    <cellStyle name="Nota 2 3 6 2 2 6" xfId="42747"/>
    <cellStyle name="Nota 2 3 6 2 2 7" xfId="42748"/>
    <cellStyle name="Nota 2 3 6 2 2 8" xfId="42749"/>
    <cellStyle name="Nota 2 3 6 2 2 9" xfId="42750"/>
    <cellStyle name="Nota 2 3 6 2 3" xfId="42751"/>
    <cellStyle name="Nota 2 3 6 2 3 10" xfId="42752"/>
    <cellStyle name="Nota 2 3 6 2 3 11" xfId="42753"/>
    <cellStyle name="Nota 2 3 6 2 3 12" xfId="42754"/>
    <cellStyle name="Nota 2 3 6 2 3 2" xfId="42755"/>
    <cellStyle name="Nota 2 3 6 2 3 3" xfId="42756"/>
    <cellStyle name="Nota 2 3 6 2 3 4" xfId="42757"/>
    <cellStyle name="Nota 2 3 6 2 3 5" xfId="42758"/>
    <cellStyle name="Nota 2 3 6 2 3 6" xfId="42759"/>
    <cellStyle name="Nota 2 3 6 2 3 7" xfId="42760"/>
    <cellStyle name="Nota 2 3 6 2 3 8" xfId="42761"/>
    <cellStyle name="Nota 2 3 6 2 3 9" xfId="42762"/>
    <cellStyle name="Nota 2 3 6 2 4" xfId="42763"/>
    <cellStyle name="Nota 2 3 6 2 5" xfId="42764"/>
    <cellStyle name="Nota 2 3 6 2 6" xfId="42765"/>
    <cellStyle name="Nota 2 3 6 2 7" xfId="42766"/>
    <cellStyle name="Nota 2 3 6 2 8" xfId="42767"/>
    <cellStyle name="Nota 2 3 6 2 9" xfId="42768"/>
    <cellStyle name="Nota 2 3 6 3" xfId="42769"/>
    <cellStyle name="Nota 2 3 6 3 10" xfId="42770"/>
    <cellStyle name="Nota 2 3 6 3 11" xfId="42771"/>
    <cellStyle name="Nota 2 3 6 3 12" xfId="42772"/>
    <cellStyle name="Nota 2 3 6 3 13" xfId="42773"/>
    <cellStyle name="Nota 2 3 6 3 14" xfId="42774"/>
    <cellStyle name="Nota 2 3 6 3 2" xfId="42775"/>
    <cellStyle name="Nota 2 3 6 3 2 10" xfId="42776"/>
    <cellStyle name="Nota 2 3 6 3 2 11" xfId="42777"/>
    <cellStyle name="Nota 2 3 6 3 2 12" xfId="42778"/>
    <cellStyle name="Nota 2 3 6 3 2 13" xfId="42779"/>
    <cellStyle name="Nota 2 3 6 3 2 2" xfId="42780"/>
    <cellStyle name="Nota 2 3 6 3 2 2 10" xfId="42781"/>
    <cellStyle name="Nota 2 3 6 3 2 2 11" xfId="42782"/>
    <cellStyle name="Nota 2 3 6 3 2 2 12" xfId="42783"/>
    <cellStyle name="Nota 2 3 6 3 2 2 2" xfId="42784"/>
    <cellStyle name="Nota 2 3 6 3 2 2 3" xfId="42785"/>
    <cellStyle name="Nota 2 3 6 3 2 2 4" xfId="42786"/>
    <cellStyle name="Nota 2 3 6 3 2 2 5" xfId="42787"/>
    <cellStyle name="Nota 2 3 6 3 2 2 6" xfId="42788"/>
    <cellStyle name="Nota 2 3 6 3 2 2 7" xfId="42789"/>
    <cellStyle name="Nota 2 3 6 3 2 2 8" xfId="42790"/>
    <cellStyle name="Nota 2 3 6 3 2 2 9" xfId="42791"/>
    <cellStyle name="Nota 2 3 6 3 2 3" xfId="42792"/>
    <cellStyle name="Nota 2 3 6 3 2 4" xfId="42793"/>
    <cellStyle name="Nota 2 3 6 3 2 5" xfId="42794"/>
    <cellStyle name="Nota 2 3 6 3 2 6" xfId="42795"/>
    <cellStyle name="Nota 2 3 6 3 2 7" xfId="42796"/>
    <cellStyle name="Nota 2 3 6 3 2 8" xfId="42797"/>
    <cellStyle name="Nota 2 3 6 3 2 9" xfId="42798"/>
    <cellStyle name="Nota 2 3 6 3 3" xfId="42799"/>
    <cellStyle name="Nota 2 3 6 3 3 10" xfId="42800"/>
    <cellStyle name="Nota 2 3 6 3 3 11" xfId="42801"/>
    <cellStyle name="Nota 2 3 6 3 3 12" xfId="42802"/>
    <cellStyle name="Nota 2 3 6 3 3 2" xfId="42803"/>
    <cellStyle name="Nota 2 3 6 3 3 3" xfId="42804"/>
    <cellStyle name="Nota 2 3 6 3 3 4" xfId="42805"/>
    <cellStyle name="Nota 2 3 6 3 3 5" xfId="42806"/>
    <cellStyle name="Nota 2 3 6 3 3 6" xfId="42807"/>
    <cellStyle name="Nota 2 3 6 3 3 7" xfId="42808"/>
    <cellStyle name="Nota 2 3 6 3 3 8" xfId="42809"/>
    <cellStyle name="Nota 2 3 6 3 3 9" xfId="42810"/>
    <cellStyle name="Nota 2 3 6 3 4" xfId="42811"/>
    <cellStyle name="Nota 2 3 6 3 5" xfId="42812"/>
    <cellStyle name="Nota 2 3 6 3 6" xfId="42813"/>
    <cellStyle name="Nota 2 3 6 3 7" xfId="42814"/>
    <cellStyle name="Nota 2 3 6 3 8" xfId="42815"/>
    <cellStyle name="Nota 2 3 6 3 9" xfId="42816"/>
    <cellStyle name="Nota 2 3 6 4" xfId="42817"/>
    <cellStyle name="Nota 2 3 6 4 10" xfId="42818"/>
    <cellStyle name="Nota 2 3 6 4 11" xfId="42819"/>
    <cellStyle name="Nota 2 3 6 4 12" xfId="42820"/>
    <cellStyle name="Nota 2 3 6 4 13" xfId="42821"/>
    <cellStyle name="Nota 2 3 6 4 2" xfId="42822"/>
    <cellStyle name="Nota 2 3 6 4 2 10" xfId="42823"/>
    <cellStyle name="Nota 2 3 6 4 2 11" xfId="42824"/>
    <cellStyle name="Nota 2 3 6 4 2 12" xfId="42825"/>
    <cellStyle name="Nota 2 3 6 4 2 2" xfId="42826"/>
    <cellStyle name="Nota 2 3 6 4 2 3" xfId="42827"/>
    <cellStyle name="Nota 2 3 6 4 2 4" xfId="42828"/>
    <cellStyle name="Nota 2 3 6 4 2 5" xfId="42829"/>
    <cellStyle name="Nota 2 3 6 4 2 6" xfId="42830"/>
    <cellStyle name="Nota 2 3 6 4 2 7" xfId="42831"/>
    <cellStyle name="Nota 2 3 6 4 2 8" xfId="42832"/>
    <cellStyle name="Nota 2 3 6 4 2 9" xfId="42833"/>
    <cellStyle name="Nota 2 3 6 4 3" xfId="42834"/>
    <cellStyle name="Nota 2 3 6 4 4" xfId="42835"/>
    <cellStyle name="Nota 2 3 6 4 5" xfId="42836"/>
    <cellStyle name="Nota 2 3 6 4 6" xfId="42837"/>
    <cellStyle name="Nota 2 3 6 4 7" xfId="42838"/>
    <cellStyle name="Nota 2 3 6 4 8" xfId="42839"/>
    <cellStyle name="Nota 2 3 6 4 9" xfId="42840"/>
    <cellStyle name="Nota 2 3 6 5" xfId="42841"/>
    <cellStyle name="Nota 2 3 6 6" xfId="42842"/>
    <cellStyle name="Nota 2 3 6 6 10" xfId="42843"/>
    <cellStyle name="Nota 2 3 6 6 11" xfId="42844"/>
    <cellStyle name="Nota 2 3 6 6 12" xfId="42845"/>
    <cellStyle name="Nota 2 3 6 6 2" xfId="42846"/>
    <cellStyle name="Nota 2 3 6 6 3" xfId="42847"/>
    <cellStyle name="Nota 2 3 6 6 4" xfId="42848"/>
    <cellStyle name="Nota 2 3 6 6 5" xfId="42849"/>
    <cellStyle name="Nota 2 3 6 6 6" xfId="42850"/>
    <cellStyle name="Nota 2 3 6 6 7" xfId="42851"/>
    <cellStyle name="Nota 2 3 6 6 8" xfId="42852"/>
    <cellStyle name="Nota 2 3 6 6 9" xfId="42853"/>
    <cellStyle name="Nota 2 3 6 7" xfId="42854"/>
    <cellStyle name="Nota 2 3 6 8" xfId="42855"/>
    <cellStyle name="Nota 2 3 6 9" xfId="42856"/>
    <cellStyle name="Nota 2 3 7" xfId="42857"/>
    <cellStyle name="Nota 2 3 7 2" xfId="42858"/>
    <cellStyle name="Nota 2 3 8" xfId="42859"/>
    <cellStyle name="Nota 2 3 8 10" xfId="42860"/>
    <cellStyle name="Nota 2 3 8 11" xfId="42861"/>
    <cellStyle name="Nota 2 3 8 12" xfId="42862"/>
    <cellStyle name="Nota 2 3 8 13" xfId="42863"/>
    <cellStyle name="Nota 2 3 8 14" xfId="42864"/>
    <cellStyle name="Nota 2 3 8 2" xfId="42865"/>
    <cellStyle name="Nota 2 3 8 2 10" xfId="42866"/>
    <cellStyle name="Nota 2 3 8 2 11" xfId="42867"/>
    <cellStyle name="Nota 2 3 8 2 12" xfId="42868"/>
    <cellStyle name="Nota 2 3 8 2 13" xfId="42869"/>
    <cellStyle name="Nota 2 3 8 2 2" xfId="42870"/>
    <cellStyle name="Nota 2 3 8 2 2 10" xfId="42871"/>
    <cellStyle name="Nota 2 3 8 2 2 11" xfId="42872"/>
    <cellStyle name="Nota 2 3 8 2 2 12" xfId="42873"/>
    <cellStyle name="Nota 2 3 8 2 2 2" xfId="42874"/>
    <cellStyle name="Nota 2 3 8 2 2 3" xfId="42875"/>
    <cellStyle name="Nota 2 3 8 2 2 4" xfId="42876"/>
    <cellStyle name="Nota 2 3 8 2 2 5" xfId="42877"/>
    <cellStyle name="Nota 2 3 8 2 2 6" xfId="42878"/>
    <cellStyle name="Nota 2 3 8 2 2 7" xfId="42879"/>
    <cellStyle name="Nota 2 3 8 2 2 8" xfId="42880"/>
    <cellStyle name="Nota 2 3 8 2 2 9" xfId="42881"/>
    <cellStyle name="Nota 2 3 8 2 3" xfId="42882"/>
    <cellStyle name="Nota 2 3 8 2 4" xfId="42883"/>
    <cellStyle name="Nota 2 3 8 2 5" xfId="42884"/>
    <cellStyle name="Nota 2 3 8 2 6" xfId="42885"/>
    <cellStyle name="Nota 2 3 8 2 7" xfId="42886"/>
    <cellStyle name="Nota 2 3 8 2 8" xfId="42887"/>
    <cellStyle name="Nota 2 3 8 2 9" xfId="42888"/>
    <cellStyle name="Nota 2 3 8 3" xfId="42889"/>
    <cellStyle name="Nota 2 3 8 3 10" xfId="42890"/>
    <cellStyle name="Nota 2 3 8 3 11" xfId="42891"/>
    <cellStyle name="Nota 2 3 8 3 12" xfId="42892"/>
    <cellStyle name="Nota 2 3 8 3 2" xfId="42893"/>
    <cellStyle name="Nota 2 3 8 3 3" xfId="42894"/>
    <cellStyle name="Nota 2 3 8 3 4" xfId="42895"/>
    <cellStyle name="Nota 2 3 8 3 5" xfId="42896"/>
    <cellStyle name="Nota 2 3 8 3 6" xfId="42897"/>
    <cellStyle name="Nota 2 3 8 3 7" xfId="42898"/>
    <cellStyle name="Nota 2 3 8 3 8" xfId="42899"/>
    <cellStyle name="Nota 2 3 8 3 9" xfId="42900"/>
    <cellStyle name="Nota 2 3 8 4" xfId="42901"/>
    <cellStyle name="Nota 2 3 8 5" xfId="42902"/>
    <cellStyle name="Nota 2 3 8 6" xfId="42903"/>
    <cellStyle name="Nota 2 3 8 7" xfId="42904"/>
    <cellStyle name="Nota 2 3 8 8" xfId="42905"/>
    <cellStyle name="Nota 2 3 8 9" xfId="42906"/>
    <cellStyle name="Nota 2 3 9" xfId="42907"/>
    <cellStyle name="Nota 2 3 9 10" xfId="42908"/>
    <cellStyle name="Nota 2 3 9 11" xfId="42909"/>
    <cellStyle name="Nota 2 3 9 12" xfId="42910"/>
    <cellStyle name="Nota 2 3 9 13" xfId="42911"/>
    <cellStyle name="Nota 2 3 9 14" xfId="42912"/>
    <cellStyle name="Nota 2 3 9 2" xfId="42913"/>
    <cellStyle name="Nota 2 3 9 2 10" xfId="42914"/>
    <cellStyle name="Nota 2 3 9 2 11" xfId="42915"/>
    <cellStyle name="Nota 2 3 9 2 12" xfId="42916"/>
    <cellStyle name="Nota 2 3 9 2 13" xfId="42917"/>
    <cellStyle name="Nota 2 3 9 2 2" xfId="42918"/>
    <cellStyle name="Nota 2 3 9 2 2 10" xfId="42919"/>
    <cellStyle name="Nota 2 3 9 2 2 11" xfId="42920"/>
    <cellStyle name="Nota 2 3 9 2 2 12" xfId="42921"/>
    <cellStyle name="Nota 2 3 9 2 2 2" xfId="42922"/>
    <cellStyle name="Nota 2 3 9 2 2 3" xfId="42923"/>
    <cellStyle name="Nota 2 3 9 2 2 4" xfId="42924"/>
    <cellStyle name="Nota 2 3 9 2 2 5" xfId="42925"/>
    <cellStyle name="Nota 2 3 9 2 2 6" xfId="42926"/>
    <cellStyle name="Nota 2 3 9 2 2 7" xfId="42927"/>
    <cellStyle name="Nota 2 3 9 2 2 8" xfId="42928"/>
    <cellStyle name="Nota 2 3 9 2 2 9" xfId="42929"/>
    <cellStyle name="Nota 2 3 9 2 3" xfId="42930"/>
    <cellStyle name="Nota 2 3 9 2 4" xfId="42931"/>
    <cellStyle name="Nota 2 3 9 2 5" xfId="42932"/>
    <cellStyle name="Nota 2 3 9 2 6" xfId="42933"/>
    <cellStyle name="Nota 2 3 9 2 7" xfId="42934"/>
    <cellStyle name="Nota 2 3 9 2 8" xfId="42935"/>
    <cellStyle name="Nota 2 3 9 2 9" xfId="42936"/>
    <cellStyle name="Nota 2 3 9 3" xfId="42937"/>
    <cellStyle name="Nota 2 3 9 3 10" xfId="42938"/>
    <cellStyle name="Nota 2 3 9 3 11" xfId="42939"/>
    <cellStyle name="Nota 2 3 9 3 12" xfId="42940"/>
    <cellStyle name="Nota 2 3 9 3 2" xfId="42941"/>
    <cellStyle name="Nota 2 3 9 3 3" xfId="42942"/>
    <cellStyle name="Nota 2 3 9 3 4" xfId="42943"/>
    <cellStyle name="Nota 2 3 9 3 5" xfId="42944"/>
    <cellStyle name="Nota 2 3 9 3 6" xfId="42945"/>
    <cellStyle name="Nota 2 3 9 3 7" xfId="42946"/>
    <cellStyle name="Nota 2 3 9 3 8" xfId="42947"/>
    <cellStyle name="Nota 2 3 9 3 9" xfId="42948"/>
    <cellStyle name="Nota 2 3 9 4" xfId="42949"/>
    <cellStyle name="Nota 2 3 9 5" xfId="42950"/>
    <cellStyle name="Nota 2 3 9 6" xfId="42951"/>
    <cellStyle name="Nota 2 3 9 7" xfId="42952"/>
    <cellStyle name="Nota 2 3 9 8" xfId="42953"/>
    <cellStyle name="Nota 2 3 9 9" xfId="42954"/>
    <cellStyle name="Nota 2 30" xfId="42955"/>
    <cellStyle name="Nota 2 31" xfId="42956"/>
    <cellStyle name="Nota 2 32" xfId="42957"/>
    <cellStyle name="Nota 2 33" xfId="42958"/>
    <cellStyle name="Nota 2 34" xfId="42959"/>
    <cellStyle name="Nota 2 35" xfId="42960"/>
    <cellStyle name="Nota 2 36" xfId="42961"/>
    <cellStyle name="Nota 2 37" xfId="42962"/>
    <cellStyle name="Nota 2 38" xfId="42963"/>
    <cellStyle name="Nota 2 39" xfId="42964"/>
    <cellStyle name="Nota 2 4" xfId="42965"/>
    <cellStyle name="Nota 2 4 10" xfId="42966"/>
    <cellStyle name="Nota 2 4 10 10" xfId="42967"/>
    <cellStyle name="Nota 2 4 10 11" xfId="42968"/>
    <cellStyle name="Nota 2 4 10 12" xfId="42969"/>
    <cellStyle name="Nota 2 4 10 13" xfId="42970"/>
    <cellStyle name="Nota 2 4 10 14" xfId="42971"/>
    <cellStyle name="Nota 2 4 10 2" xfId="42972"/>
    <cellStyle name="Nota 2 4 10 2 10" xfId="42973"/>
    <cellStyle name="Nota 2 4 10 2 11" xfId="42974"/>
    <cellStyle name="Nota 2 4 10 2 12" xfId="42975"/>
    <cellStyle name="Nota 2 4 10 2 13" xfId="42976"/>
    <cellStyle name="Nota 2 4 10 2 2" xfId="42977"/>
    <cellStyle name="Nota 2 4 10 2 2 10" xfId="42978"/>
    <cellStyle name="Nota 2 4 10 2 2 11" xfId="42979"/>
    <cellStyle name="Nota 2 4 10 2 2 12" xfId="42980"/>
    <cellStyle name="Nota 2 4 10 2 2 2" xfId="42981"/>
    <cellStyle name="Nota 2 4 10 2 2 3" xfId="42982"/>
    <cellStyle name="Nota 2 4 10 2 2 4" xfId="42983"/>
    <cellStyle name="Nota 2 4 10 2 2 5" xfId="42984"/>
    <cellStyle name="Nota 2 4 10 2 2 6" xfId="42985"/>
    <cellStyle name="Nota 2 4 10 2 2 7" xfId="42986"/>
    <cellStyle name="Nota 2 4 10 2 2 8" xfId="42987"/>
    <cellStyle name="Nota 2 4 10 2 2 9" xfId="42988"/>
    <cellStyle name="Nota 2 4 10 2 3" xfId="42989"/>
    <cellStyle name="Nota 2 4 10 2 4" xfId="42990"/>
    <cellStyle name="Nota 2 4 10 2 5" xfId="42991"/>
    <cellStyle name="Nota 2 4 10 2 6" xfId="42992"/>
    <cellStyle name="Nota 2 4 10 2 7" xfId="42993"/>
    <cellStyle name="Nota 2 4 10 2 8" xfId="42994"/>
    <cellStyle name="Nota 2 4 10 2 9" xfId="42995"/>
    <cellStyle name="Nota 2 4 10 3" xfId="42996"/>
    <cellStyle name="Nota 2 4 10 3 10" xfId="42997"/>
    <cellStyle name="Nota 2 4 10 3 11" xfId="42998"/>
    <cellStyle name="Nota 2 4 10 3 12" xfId="42999"/>
    <cellStyle name="Nota 2 4 10 3 2" xfId="43000"/>
    <cellStyle name="Nota 2 4 10 3 3" xfId="43001"/>
    <cellStyle name="Nota 2 4 10 3 4" xfId="43002"/>
    <cellStyle name="Nota 2 4 10 3 5" xfId="43003"/>
    <cellStyle name="Nota 2 4 10 3 6" xfId="43004"/>
    <cellStyle name="Nota 2 4 10 3 7" xfId="43005"/>
    <cellStyle name="Nota 2 4 10 3 8" xfId="43006"/>
    <cellStyle name="Nota 2 4 10 3 9" xfId="43007"/>
    <cellStyle name="Nota 2 4 10 4" xfId="43008"/>
    <cellStyle name="Nota 2 4 10 5" xfId="43009"/>
    <cellStyle name="Nota 2 4 10 6" xfId="43010"/>
    <cellStyle name="Nota 2 4 10 7" xfId="43011"/>
    <cellStyle name="Nota 2 4 10 8" xfId="43012"/>
    <cellStyle name="Nota 2 4 10 9" xfId="43013"/>
    <cellStyle name="Nota 2 4 11" xfId="43014"/>
    <cellStyle name="Nota 2 4 11 10" xfId="43015"/>
    <cellStyle name="Nota 2 4 11 11" xfId="43016"/>
    <cellStyle name="Nota 2 4 11 12" xfId="43017"/>
    <cellStyle name="Nota 2 4 11 13" xfId="43018"/>
    <cellStyle name="Nota 2 4 11 14" xfId="43019"/>
    <cellStyle name="Nota 2 4 11 2" xfId="43020"/>
    <cellStyle name="Nota 2 4 11 2 10" xfId="43021"/>
    <cellStyle name="Nota 2 4 11 2 11" xfId="43022"/>
    <cellStyle name="Nota 2 4 11 2 12" xfId="43023"/>
    <cellStyle name="Nota 2 4 11 2 13" xfId="43024"/>
    <cellStyle name="Nota 2 4 11 2 2" xfId="43025"/>
    <cellStyle name="Nota 2 4 11 2 2 10" xfId="43026"/>
    <cellStyle name="Nota 2 4 11 2 2 11" xfId="43027"/>
    <cellStyle name="Nota 2 4 11 2 2 12" xfId="43028"/>
    <cellStyle name="Nota 2 4 11 2 2 2" xfId="43029"/>
    <cellStyle name="Nota 2 4 11 2 2 3" xfId="43030"/>
    <cellStyle name="Nota 2 4 11 2 2 4" xfId="43031"/>
    <cellStyle name="Nota 2 4 11 2 2 5" xfId="43032"/>
    <cellStyle name="Nota 2 4 11 2 2 6" xfId="43033"/>
    <cellStyle name="Nota 2 4 11 2 2 7" xfId="43034"/>
    <cellStyle name="Nota 2 4 11 2 2 8" xfId="43035"/>
    <cellStyle name="Nota 2 4 11 2 2 9" xfId="43036"/>
    <cellStyle name="Nota 2 4 11 2 3" xfId="43037"/>
    <cellStyle name="Nota 2 4 11 2 4" xfId="43038"/>
    <cellStyle name="Nota 2 4 11 2 5" xfId="43039"/>
    <cellStyle name="Nota 2 4 11 2 6" xfId="43040"/>
    <cellStyle name="Nota 2 4 11 2 7" xfId="43041"/>
    <cellStyle name="Nota 2 4 11 2 8" xfId="43042"/>
    <cellStyle name="Nota 2 4 11 2 9" xfId="43043"/>
    <cellStyle name="Nota 2 4 11 3" xfId="43044"/>
    <cellStyle name="Nota 2 4 11 3 10" xfId="43045"/>
    <cellStyle name="Nota 2 4 11 3 11" xfId="43046"/>
    <cellStyle name="Nota 2 4 11 3 12" xfId="43047"/>
    <cellStyle name="Nota 2 4 11 3 2" xfId="43048"/>
    <cellStyle name="Nota 2 4 11 3 3" xfId="43049"/>
    <cellStyle name="Nota 2 4 11 3 4" xfId="43050"/>
    <cellStyle name="Nota 2 4 11 3 5" xfId="43051"/>
    <cellStyle name="Nota 2 4 11 3 6" xfId="43052"/>
    <cellStyle name="Nota 2 4 11 3 7" xfId="43053"/>
    <cellStyle name="Nota 2 4 11 3 8" xfId="43054"/>
    <cellStyle name="Nota 2 4 11 3 9" xfId="43055"/>
    <cellStyle name="Nota 2 4 11 4" xfId="43056"/>
    <cellStyle name="Nota 2 4 11 5" xfId="43057"/>
    <cellStyle name="Nota 2 4 11 6" xfId="43058"/>
    <cellStyle name="Nota 2 4 11 7" xfId="43059"/>
    <cellStyle name="Nota 2 4 11 8" xfId="43060"/>
    <cellStyle name="Nota 2 4 11 9" xfId="43061"/>
    <cellStyle name="Nota 2 4 12" xfId="43062"/>
    <cellStyle name="Nota 2 4 12 10" xfId="43063"/>
    <cellStyle name="Nota 2 4 12 11" xfId="43064"/>
    <cellStyle name="Nota 2 4 12 12" xfId="43065"/>
    <cellStyle name="Nota 2 4 12 13" xfId="43066"/>
    <cellStyle name="Nota 2 4 12 14" xfId="43067"/>
    <cellStyle name="Nota 2 4 12 2" xfId="43068"/>
    <cellStyle name="Nota 2 4 12 2 10" xfId="43069"/>
    <cellStyle name="Nota 2 4 12 2 11" xfId="43070"/>
    <cellStyle name="Nota 2 4 12 2 12" xfId="43071"/>
    <cellStyle name="Nota 2 4 12 2 13" xfId="43072"/>
    <cellStyle name="Nota 2 4 12 2 2" xfId="43073"/>
    <cellStyle name="Nota 2 4 12 2 2 10" xfId="43074"/>
    <cellStyle name="Nota 2 4 12 2 2 11" xfId="43075"/>
    <cellStyle name="Nota 2 4 12 2 2 12" xfId="43076"/>
    <cellStyle name="Nota 2 4 12 2 2 2" xfId="43077"/>
    <cellStyle name="Nota 2 4 12 2 2 3" xfId="43078"/>
    <cellStyle name="Nota 2 4 12 2 2 4" xfId="43079"/>
    <cellStyle name="Nota 2 4 12 2 2 5" xfId="43080"/>
    <cellStyle name="Nota 2 4 12 2 2 6" xfId="43081"/>
    <cellStyle name="Nota 2 4 12 2 2 7" xfId="43082"/>
    <cellStyle name="Nota 2 4 12 2 2 8" xfId="43083"/>
    <cellStyle name="Nota 2 4 12 2 2 9" xfId="43084"/>
    <cellStyle name="Nota 2 4 12 2 3" xfId="43085"/>
    <cellStyle name="Nota 2 4 12 2 4" xfId="43086"/>
    <cellStyle name="Nota 2 4 12 2 5" xfId="43087"/>
    <cellStyle name="Nota 2 4 12 2 6" xfId="43088"/>
    <cellStyle name="Nota 2 4 12 2 7" xfId="43089"/>
    <cellStyle name="Nota 2 4 12 2 8" xfId="43090"/>
    <cellStyle name="Nota 2 4 12 2 9" xfId="43091"/>
    <cellStyle name="Nota 2 4 12 3" xfId="43092"/>
    <cellStyle name="Nota 2 4 12 3 10" xfId="43093"/>
    <cellStyle name="Nota 2 4 12 3 11" xfId="43094"/>
    <cellStyle name="Nota 2 4 12 3 12" xfId="43095"/>
    <cellStyle name="Nota 2 4 12 3 2" xfId="43096"/>
    <cellStyle name="Nota 2 4 12 3 3" xfId="43097"/>
    <cellStyle name="Nota 2 4 12 3 4" xfId="43098"/>
    <cellStyle name="Nota 2 4 12 3 5" xfId="43099"/>
    <cellStyle name="Nota 2 4 12 3 6" xfId="43100"/>
    <cellStyle name="Nota 2 4 12 3 7" xfId="43101"/>
    <cellStyle name="Nota 2 4 12 3 8" xfId="43102"/>
    <cellStyle name="Nota 2 4 12 3 9" xfId="43103"/>
    <cellStyle name="Nota 2 4 12 4" xfId="43104"/>
    <cellStyle name="Nota 2 4 12 5" xfId="43105"/>
    <cellStyle name="Nota 2 4 12 6" xfId="43106"/>
    <cellStyle name="Nota 2 4 12 7" xfId="43107"/>
    <cellStyle name="Nota 2 4 12 8" xfId="43108"/>
    <cellStyle name="Nota 2 4 12 9" xfId="43109"/>
    <cellStyle name="Nota 2 4 13" xfId="43110"/>
    <cellStyle name="Nota 2 4 13 10" xfId="43111"/>
    <cellStyle name="Nota 2 4 13 11" xfId="43112"/>
    <cellStyle name="Nota 2 4 13 12" xfId="43113"/>
    <cellStyle name="Nota 2 4 13 13" xfId="43114"/>
    <cellStyle name="Nota 2 4 13 14" xfId="43115"/>
    <cellStyle name="Nota 2 4 13 2" xfId="43116"/>
    <cellStyle name="Nota 2 4 13 2 10" xfId="43117"/>
    <cellStyle name="Nota 2 4 13 2 11" xfId="43118"/>
    <cellStyle name="Nota 2 4 13 2 12" xfId="43119"/>
    <cellStyle name="Nota 2 4 13 2 13" xfId="43120"/>
    <cellStyle name="Nota 2 4 13 2 2" xfId="43121"/>
    <cellStyle name="Nota 2 4 13 2 2 10" xfId="43122"/>
    <cellStyle name="Nota 2 4 13 2 2 11" xfId="43123"/>
    <cellStyle name="Nota 2 4 13 2 2 12" xfId="43124"/>
    <cellStyle name="Nota 2 4 13 2 2 2" xfId="43125"/>
    <cellStyle name="Nota 2 4 13 2 2 3" xfId="43126"/>
    <cellStyle name="Nota 2 4 13 2 2 4" xfId="43127"/>
    <cellStyle name="Nota 2 4 13 2 2 5" xfId="43128"/>
    <cellStyle name="Nota 2 4 13 2 2 6" xfId="43129"/>
    <cellStyle name="Nota 2 4 13 2 2 7" xfId="43130"/>
    <cellStyle name="Nota 2 4 13 2 2 8" xfId="43131"/>
    <cellStyle name="Nota 2 4 13 2 2 9" xfId="43132"/>
    <cellStyle name="Nota 2 4 13 2 3" xfId="43133"/>
    <cellStyle name="Nota 2 4 13 2 4" xfId="43134"/>
    <cellStyle name="Nota 2 4 13 2 5" xfId="43135"/>
    <cellStyle name="Nota 2 4 13 2 6" xfId="43136"/>
    <cellStyle name="Nota 2 4 13 2 7" xfId="43137"/>
    <cellStyle name="Nota 2 4 13 2 8" xfId="43138"/>
    <cellStyle name="Nota 2 4 13 2 9" xfId="43139"/>
    <cellStyle name="Nota 2 4 13 3" xfId="43140"/>
    <cellStyle name="Nota 2 4 13 3 10" xfId="43141"/>
    <cellStyle name="Nota 2 4 13 3 11" xfId="43142"/>
    <cellStyle name="Nota 2 4 13 3 12" xfId="43143"/>
    <cellStyle name="Nota 2 4 13 3 2" xfId="43144"/>
    <cellStyle name="Nota 2 4 13 3 3" xfId="43145"/>
    <cellStyle name="Nota 2 4 13 3 4" xfId="43146"/>
    <cellStyle name="Nota 2 4 13 3 5" xfId="43147"/>
    <cellStyle name="Nota 2 4 13 3 6" xfId="43148"/>
    <cellStyle name="Nota 2 4 13 3 7" xfId="43149"/>
    <cellStyle name="Nota 2 4 13 3 8" xfId="43150"/>
    <cellStyle name="Nota 2 4 13 3 9" xfId="43151"/>
    <cellStyle name="Nota 2 4 13 4" xfId="43152"/>
    <cellStyle name="Nota 2 4 13 5" xfId="43153"/>
    <cellStyle name="Nota 2 4 13 6" xfId="43154"/>
    <cellStyle name="Nota 2 4 13 7" xfId="43155"/>
    <cellStyle name="Nota 2 4 13 8" xfId="43156"/>
    <cellStyle name="Nota 2 4 13 9" xfId="43157"/>
    <cellStyle name="Nota 2 4 14" xfId="43158"/>
    <cellStyle name="Nota 2 4 14 10" xfId="43159"/>
    <cellStyle name="Nota 2 4 14 11" xfId="43160"/>
    <cellStyle name="Nota 2 4 14 12" xfId="43161"/>
    <cellStyle name="Nota 2 4 14 13" xfId="43162"/>
    <cellStyle name="Nota 2 4 14 14" xfId="43163"/>
    <cellStyle name="Nota 2 4 14 2" xfId="43164"/>
    <cellStyle name="Nota 2 4 14 2 10" xfId="43165"/>
    <cellStyle name="Nota 2 4 14 2 11" xfId="43166"/>
    <cellStyle name="Nota 2 4 14 2 12" xfId="43167"/>
    <cellStyle name="Nota 2 4 14 2 13" xfId="43168"/>
    <cellStyle name="Nota 2 4 14 2 2" xfId="43169"/>
    <cellStyle name="Nota 2 4 14 2 2 10" xfId="43170"/>
    <cellStyle name="Nota 2 4 14 2 2 11" xfId="43171"/>
    <cellStyle name="Nota 2 4 14 2 2 12" xfId="43172"/>
    <cellStyle name="Nota 2 4 14 2 2 2" xfId="43173"/>
    <cellStyle name="Nota 2 4 14 2 2 3" xfId="43174"/>
    <cellStyle name="Nota 2 4 14 2 2 4" xfId="43175"/>
    <cellStyle name="Nota 2 4 14 2 2 5" xfId="43176"/>
    <cellStyle name="Nota 2 4 14 2 2 6" xfId="43177"/>
    <cellStyle name="Nota 2 4 14 2 2 7" xfId="43178"/>
    <cellStyle name="Nota 2 4 14 2 2 8" xfId="43179"/>
    <cellStyle name="Nota 2 4 14 2 2 9" xfId="43180"/>
    <cellStyle name="Nota 2 4 14 2 3" xfId="43181"/>
    <cellStyle name="Nota 2 4 14 2 4" xfId="43182"/>
    <cellStyle name="Nota 2 4 14 2 5" xfId="43183"/>
    <cellStyle name="Nota 2 4 14 2 6" xfId="43184"/>
    <cellStyle name="Nota 2 4 14 2 7" xfId="43185"/>
    <cellStyle name="Nota 2 4 14 2 8" xfId="43186"/>
    <cellStyle name="Nota 2 4 14 2 9" xfId="43187"/>
    <cellStyle name="Nota 2 4 14 3" xfId="43188"/>
    <cellStyle name="Nota 2 4 14 3 10" xfId="43189"/>
    <cellStyle name="Nota 2 4 14 3 11" xfId="43190"/>
    <cellStyle name="Nota 2 4 14 3 12" xfId="43191"/>
    <cellStyle name="Nota 2 4 14 3 2" xfId="43192"/>
    <cellStyle name="Nota 2 4 14 3 3" xfId="43193"/>
    <cellStyle name="Nota 2 4 14 3 4" xfId="43194"/>
    <cellStyle name="Nota 2 4 14 3 5" xfId="43195"/>
    <cellStyle name="Nota 2 4 14 3 6" xfId="43196"/>
    <cellStyle name="Nota 2 4 14 3 7" xfId="43197"/>
    <cellStyle name="Nota 2 4 14 3 8" xfId="43198"/>
    <cellStyle name="Nota 2 4 14 3 9" xfId="43199"/>
    <cellStyle name="Nota 2 4 14 4" xfId="43200"/>
    <cellStyle name="Nota 2 4 14 5" xfId="43201"/>
    <cellStyle name="Nota 2 4 14 6" xfId="43202"/>
    <cellStyle name="Nota 2 4 14 7" xfId="43203"/>
    <cellStyle name="Nota 2 4 14 8" xfId="43204"/>
    <cellStyle name="Nota 2 4 14 9" xfId="43205"/>
    <cellStyle name="Nota 2 4 15" xfId="43206"/>
    <cellStyle name="Nota 2 4 15 10" xfId="43207"/>
    <cellStyle name="Nota 2 4 15 11" xfId="43208"/>
    <cellStyle name="Nota 2 4 15 12" xfId="43209"/>
    <cellStyle name="Nota 2 4 15 13" xfId="43210"/>
    <cellStyle name="Nota 2 4 15 2" xfId="43211"/>
    <cellStyle name="Nota 2 4 15 2 10" xfId="43212"/>
    <cellStyle name="Nota 2 4 15 2 11" xfId="43213"/>
    <cellStyle name="Nota 2 4 15 2 12" xfId="43214"/>
    <cellStyle name="Nota 2 4 15 2 2" xfId="43215"/>
    <cellStyle name="Nota 2 4 15 2 3" xfId="43216"/>
    <cellStyle name="Nota 2 4 15 2 4" xfId="43217"/>
    <cellStyle name="Nota 2 4 15 2 5" xfId="43218"/>
    <cellStyle name="Nota 2 4 15 2 6" xfId="43219"/>
    <cellStyle name="Nota 2 4 15 2 7" xfId="43220"/>
    <cellStyle name="Nota 2 4 15 2 8" xfId="43221"/>
    <cellStyle name="Nota 2 4 15 2 9" xfId="43222"/>
    <cellStyle name="Nota 2 4 15 3" xfId="43223"/>
    <cellStyle name="Nota 2 4 15 4" xfId="43224"/>
    <cellStyle name="Nota 2 4 15 5" xfId="43225"/>
    <cellStyle name="Nota 2 4 15 6" xfId="43226"/>
    <cellStyle name="Nota 2 4 15 7" xfId="43227"/>
    <cellStyle name="Nota 2 4 15 8" xfId="43228"/>
    <cellStyle name="Nota 2 4 15 9" xfId="43229"/>
    <cellStyle name="Nota 2 4 16" xfId="43230"/>
    <cellStyle name="Nota 2 4 16 10" xfId="43231"/>
    <cellStyle name="Nota 2 4 16 11" xfId="43232"/>
    <cellStyle name="Nota 2 4 16 12" xfId="43233"/>
    <cellStyle name="Nota 2 4 16 13" xfId="43234"/>
    <cellStyle name="Nota 2 4 16 2" xfId="43235"/>
    <cellStyle name="Nota 2 4 16 2 10" xfId="43236"/>
    <cellStyle name="Nota 2 4 16 2 11" xfId="43237"/>
    <cellStyle name="Nota 2 4 16 2 12" xfId="43238"/>
    <cellStyle name="Nota 2 4 16 2 2" xfId="43239"/>
    <cellStyle name="Nota 2 4 16 2 3" xfId="43240"/>
    <cellStyle name="Nota 2 4 16 2 4" xfId="43241"/>
    <cellStyle name="Nota 2 4 16 2 5" xfId="43242"/>
    <cellStyle name="Nota 2 4 16 2 6" xfId="43243"/>
    <cellStyle name="Nota 2 4 16 2 7" xfId="43244"/>
    <cellStyle name="Nota 2 4 16 2 8" xfId="43245"/>
    <cellStyle name="Nota 2 4 16 2 9" xfId="43246"/>
    <cellStyle name="Nota 2 4 16 3" xfId="43247"/>
    <cellStyle name="Nota 2 4 16 4" xfId="43248"/>
    <cellStyle name="Nota 2 4 16 5" xfId="43249"/>
    <cellStyle name="Nota 2 4 16 6" xfId="43250"/>
    <cellStyle name="Nota 2 4 16 7" xfId="43251"/>
    <cellStyle name="Nota 2 4 16 8" xfId="43252"/>
    <cellStyle name="Nota 2 4 16 9" xfId="43253"/>
    <cellStyle name="Nota 2 4 17" xfId="43254"/>
    <cellStyle name="Nota 2 4 17 10" xfId="43255"/>
    <cellStyle name="Nota 2 4 17 11" xfId="43256"/>
    <cellStyle name="Nota 2 4 17 12" xfId="43257"/>
    <cellStyle name="Nota 2 4 17 2" xfId="43258"/>
    <cellStyle name="Nota 2 4 17 3" xfId="43259"/>
    <cellStyle name="Nota 2 4 17 4" xfId="43260"/>
    <cellStyle name="Nota 2 4 17 5" xfId="43261"/>
    <cellStyle name="Nota 2 4 17 6" xfId="43262"/>
    <cellStyle name="Nota 2 4 17 7" xfId="43263"/>
    <cellStyle name="Nota 2 4 17 8" xfId="43264"/>
    <cellStyle name="Nota 2 4 17 9" xfId="43265"/>
    <cellStyle name="Nota 2 4 18" xfId="43266"/>
    <cellStyle name="Nota 2 4 19" xfId="43267"/>
    <cellStyle name="Nota 2 4 2" xfId="43268"/>
    <cellStyle name="Nota 2 4 2 10" xfId="43269"/>
    <cellStyle name="Nota 2 4 2 10 10" xfId="43270"/>
    <cellStyle name="Nota 2 4 2 10 11" xfId="43271"/>
    <cellStyle name="Nota 2 4 2 10 12" xfId="43272"/>
    <cellStyle name="Nota 2 4 2 10 13" xfId="43273"/>
    <cellStyle name="Nota 2 4 2 10 14" xfId="43274"/>
    <cellStyle name="Nota 2 4 2 10 2" xfId="43275"/>
    <cellStyle name="Nota 2 4 2 10 2 10" xfId="43276"/>
    <cellStyle name="Nota 2 4 2 10 2 11" xfId="43277"/>
    <cellStyle name="Nota 2 4 2 10 2 12" xfId="43278"/>
    <cellStyle name="Nota 2 4 2 10 2 13" xfId="43279"/>
    <cellStyle name="Nota 2 4 2 10 2 2" xfId="43280"/>
    <cellStyle name="Nota 2 4 2 10 2 2 10" xfId="43281"/>
    <cellStyle name="Nota 2 4 2 10 2 2 11" xfId="43282"/>
    <cellStyle name="Nota 2 4 2 10 2 2 12" xfId="43283"/>
    <cellStyle name="Nota 2 4 2 10 2 2 2" xfId="43284"/>
    <cellStyle name="Nota 2 4 2 10 2 2 3" xfId="43285"/>
    <cellStyle name="Nota 2 4 2 10 2 2 4" xfId="43286"/>
    <cellStyle name="Nota 2 4 2 10 2 2 5" xfId="43287"/>
    <cellStyle name="Nota 2 4 2 10 2 2 6" xfId="43288"/>
    <cellStyle name="Nota 2 4 2 10 2 2 7" xfId="43289"/>
    <cellStyle name="Nota 2 4 2 10 2 2 8" xfId="43290"/>
    <cellStyle name="Nota 2 4 2 10 2 2 9" xfId="43291"/>
    <cellStyle name="Nota 2 4 2 10 2 3" xfId="43292"/>
    <cellStyle name="Nota 2 4 2 10 2 4" xfId="43293"/>
    <cellStyle name="Nota 2 4 2 10 2 5" xfId="43294"/>
    <cellStyle name="Nota 2 4 2 10 2 6" xfId="43295"/>
    <cellStyle name="Nota 2 4 2 10 2 7" xfId="43296"/>
    <cellStyle name="Nota 2 4 2 10 2 8" xfId="43297"/>
    <cellStyle name="Nota 2 4 2 10 2 9" xfId="43298"/>
    <cellStyle name="Nota 2 4 2 10 3" xfId="43299"/>
    <cellStyle name="Nota 2 4 2 10 3 10" xfId="43300"/>
    <cellStyle name="Nota 2 4 2 10 3 11" xfId="43301"/>
    <cellStyle name="Nota 2 4 2 10 3 12" xfId="43302"/>
    <cellStyle name="Nota 2 4 2 10 3 2" xfId="43303"/>
    <cellStyle name="Nota 2 4 2 10 3 3" xfId="43304"/>
    <cellStyle name="Nota 2 4 2 10 3 4" xfId="43305"/>
    <cellStyle name="Nota 2 4 2 10 3 5" xfId="43306"/>
    <cellStyle name="Nota 2 4 2 10 3 6" xfId="43307"/>
    <cellStyle name="Nota 2 4 2 10 3 7" xfId="43308"/>
    <cellStyle name="Nota 2 4 2 10 3 8" xfId="43309"/>
    <cellStyle name="Nota 2 4 2 10 3 9" xfId="43310"/>
    <cellStyle name="Nota 2 4 2 10 4" xfId="43311"/>
    <cellStyle name="Nota 2 4 2 10 5" xfId="43312"/>
    <cellStyle name="Nota 2 4 2 10 6" xfId="43313"/>
    <cellStyle name="Nota 2 4 2 10 7" xfId="43314"/>
    <cellStyle name="Nota 2 4 2 10 8" xfId="43315"/>
    <cellStyle name="Nota 2 4 2 10 9" xfId="43316"/>
    <cellStyle name="Nota 2 4 2 11" xfId="43317"/>
    <cellStyle name="Nota 2 4 2 11 10" xfId="43318"/>
    <cellStyle name="Nota 2 4 2 11 11" xfId="43319"/>
    <cellStyle name="Nota 2 4 2 11 12" xfId="43320"/>
    <cellStyle name="Nota 2 4 2 11 13" xfId="43321"/>
    <cellStyle name="Nota 2 4 2 11 14" xfId="43322"/>
    <cellStyle name="Nota 2 4 2 11 2" xfId="43323"/>
    <cellStyle name="Nota 2 4 2 11 2 10" xfId="43324"/>
    <cellStyle name="Nota 2 4 2 11 2 11" xfId="43325"/>
    <cellStyle name="Nota 2 4 2 11 2 12" xfId="43326"/>
    <cellStyle name="Nota 2 4 2 11 2 13" xfId="43327"/>
    <cellStyle name="Nota 2 4 2 11 2 2" xfId="43328"/>
    <cellStyle name="Nota 2 4 2 11 2 2 10" xfId="43329"/>
    <cellStyle name="Nota 2 4 2 11 2 2 11" xfId="43330"/>
    <cellStyle name="Nota 2 4 2 11 2 2 12" xfId="43331"/>
    <cellStyle name="Nota 2 4 2 11 2 2 2" xfId="43332"/>
    <cellStyle name="Nota 2 4 2 11 2 2 3" xfId="43333"/>
    <cellStyle name="Nota 2 4 2 11 2 2 4" xfId="43334"/>
    <cellStyle name="Nota 2 4 2 11 2 2 5" xfId="43335"/>
    <cellStyle name="Nota 2 4 2 11 2 2 6" xfId="43336"/>
    <cellStyle name="Nota 2 4 2 11 2 2 7" xfId="43337"/>
    <cellStyle name="Nota 2 4 2 11 2 2 8" xfId="43338"/>
    <cellStyle name="Nota 2 4 2 11 2 2 9" xfId="43339"/>
    <cellStyle name="Nota 2 4 2 11 2 3" xfId="43340"/>
    <cellStyle name="Nota 2 4 2 11 2 4" xfId="43341"/>
    <cellStyle name="Nota 2 4 2 11 2 5" xfId="43342"/>
    <cellStyle name="Nota 2 4 2 11 2 6" xfId="43343"/>
    <cellStyle name="Nota 2 4 2 11 2 7" xfId="43344"/>
    <cellStyle name="Nota 2 4 2 11 2 8" xfId="43345"/>
    <cellStyle name="Nota 2 4 2 11 2 9" xfId="43346"/>
    <cellStyle name="Nota 2 4 2 11 3" xfId="43347"/>
    <cellStyle name="Nota 2 4 2 11 3 10" xfId="43348"/>
    <cellStyle name="Nota 2 4 2 11 3 11" xfId="43349"/>
    <cellStyle name="Nota 2 4 2 11 3 12" xfId="43350"/>
    <cellStyle name="Nota 2 4 2 11 3 2" xfId="43351"/>
    <cellStyle name="Nota 2 4 2 11 3 3" xfId="43352"/>
    <cellStyle name="Nota 2 4 2 11 3 4" xfId="43353"/>
    <cellStyle name="Nota 2 4 2 11 3 5" xfId="43354"/>
    <cellStyle name="Nota 2 4 2 11 3 6" xfId="43355"/>
    <cellStyle name="Nota 2 4 2 11 3 7" xfId="43356"/>
    <cellStyle name="Nota 2 4 2 11 3 8" xfId="43357"/>
    <cellStyle name="Nota 2 4 2 11 3 9" xfId="43358"/>
    <cellStyle name="Nota 2 4 2 11 4" xfId="43359"/>
    <cellStyle name="Nota 2 4 2 11 5" xfId="43360"/>
    <cellStyle name="Nota 2 4 2 11 6" xfId="43361"/>
    <cellStyle name="Nota 2 4 2 11 7" xfId="43362"/>
    <cellStyle name="Nota 2 4 2 11 8" xfId="43363"/>
    <cellStyle name="Nota 2 4 2 11 9" xfId="43364"/>
    <cellStyle name="Nota 2 4 2 12" xfId="43365"/>
    <cellStyle name="Nota 2 4 2 12 10" xfId="43366"/>
    <cellStyle name="Nota 2 4 2 12 11" xfId="43367"/>
    <cellStyle name="Nota 2 4 2 12 12" xfId="43368"/>
    <cellStyle name="Nota 2 4 2 12 13" xfId="43369"/>
    <cellStyle name="Nota 2 4 2 12 2" xfId="43370"/>
    <cellStyle name="Nota 2 4 2 12 2 10" xfId="43371"/>
    <cellStyle name="Nota 2 4 2 12 2 11" xfId="43372"/>
    <cellStyle name="Nota 2 4 2 12 2 12" xfId="43373"/>
    <cellStyle name="Nota 2 4 2 12 2 2" xfId="43374"/>
    <cellStyle name="Nota 2 4 2 12 2 3" xfId="43375"/>
    <cellStyle name="Nota 2 4 2 12 2 4" xfId="43376"/>
    <cellStyle name="Nota 2 4 2 12 2 5" xfId="43377"/>
    <cellStyle name="Nota 2 4 2 12 2 6" xfId="43378"/>
    <cellStyle name="Nota 2 4 2 12 2 7" xfId="43379"/>
    <cellStyle name="Nota 2 4 2 12 2 8" xfId="43380"/>
    <cellStyle name="Nota 2 4 2 12 2 9" xfId="43381"/>
    <cellStyle name="Nota 2 4 2 12 3" xfId="43382"/>
    <cellStyle name="Nota 2 4 2 12 4" xfId="43383"/>
    <cellStyle name="Nota 2 4 2 12 5" xfId="43384"/>
    <cellStyle name="Nota 2 4 2 12 6" xfId="43385"/>
    <cellStyle name="Nota 2 4 2 12 7" xfId="43386"/>
    <cellStyle name="Nota 2 4 2 12 8" xfId="43387"/>
    <cellStyle name="Nota 2 4 2 12 9" xfId="43388"/>
    <cellStyle name="Nota 2 4 2 13" xfId="43389"/>
    <cellStyle name="Nota 2 4 2 13 10" xfId="43390"/>
    <cellStyle name="Nota 2 4 2 13 11" xfId="43391"/>
    <cellStyle name="Nota 2 4 2 13 12" xfId="43392"/>
    <cellStyle name="Nota 2 4 2 13 13" xfId="43393"/>
    <cellStyle name="Nota 2 4 2 13 2" xfId="43394"/>
    <cellStyle name="Nota 2 4 2 13 2 10" xfId="43395"/>
    <cellStyle name="Nota 2 4 2 13 2 11" xfId="43396"/>
    <cellStyle name="Nota 2 4 2 13 2 12" xfId="43397"/>
    <cellStyle name="Nota 2 4 2 13 2 2" xfId="43398"/>
    <cellStyle name="Nota 2 4 2 13 2 3" xfId="43399"/>
    <cellStyle name="Nota 2 4 2 13 2 4" xfId="43400"/>
    <cellStyle name="Nota 2 4 2 13 2 5" xfId="43401"/>
    <cellStyle name="Nota 2 4 2 13 2 6" xfId="43402"/>
    <cellStyle name="Nota 2 4 2 13 2 7" xfId="43403"/>
    <cellStyle name="Nota 2 4 2 13 2 8" xfId="43404"/>
    <cellStyle name="Nota 2 4 2 13 2 9" xfId="43405"/>
    <cellStyle name="Nota 2 4 2 13 3" xfId="43406"/>
    <cellStyle name="Nota 2 4 2 13 4" xfId="43407"/>
    <cellStyle name="Nota 2 4 2 13 5" xfId="43408"/>
    <cellStyle name="Nota 2 4 2 13 6" xfId="43409"/>
    <cellStyle name="Nota 2 4 2 13 7" xfId="43410"/>
    <cellStyle name="Nota 2 4 2 13 8" xfId="43411"/>
    <cellStyle name="Nota 2 4 2 13 9" xfId="43412"/>
    <cellStyle name="Nota 2 4 2 14" xfId="43413"/>
    <cellStyle name="Nota 2 4 2 14 10" xfId="43414"/>
    <cellStyle name="Nota 2 4 2 14 11" xfId="43415"/>
    <cellStyle name="Nota 2 4 2 14 12" xfId="43416"/>
    <cellStyle name="Nota 2 4 2 14 2" xfId="43417"/>
    <cellStyle name="Nota 2 4 2 14 3" xfId="43418"/>
    <cellStyle name="Nota 2 4 2 14 4" xfId="43419"/>
    <cellStyle name="Nota 2 4 2 14 5" xfId="43420"/>
    <cellStyle name="Nota 2 4 2 14 6" xfId="43421"/>
    <cellStyle name="Nota 2 4 2 14 7" xfId="43422"/>
    <cellStyle name="Nota 2 4 2 14 8" xfId="43423"/>
    <cellStyle name="Nota 2 4 2 14 9" xfId="43424"/>
    <cellStyle name="Nota 2 4 2 15" xfId="43425"/>
    <cellStyle name="Nota 2 4 2 16" xfId="43426"/>
    <cellStyle name="Nota 2 4 2 17" xfId="43427"/>
    <cellStyle name="Nota 2 4 2 18" xfId="43428"/>
    <cellStyle name="Nota 2 4 2 19" xfId="43429"/>
    <cellStyle name="Nota 2 4 2 2" xfId="43430"/>
    <cellStyle name="Nota 2 4 2 2 10" xfId="43431"/>
    <cellStyle name="Nota 2 4 2 2 11" xfId="43432"/>
    <cellStyle name="Nota 2 4 2 2 12" xfId="43433"/>
    <cellStyle name="Nota 2 4 2 2 13" xfId="43434"/>
    <cellStyle name="Nota 2 4 2 2 14" xfId="43435"/>
    <cellStyle name="Nota 2 4 2 2 15" xfId="43436"/>
    <cellStyle name="Nota 2 4 2 2 16" xfId="43437"/>
    <cellStyle name="Nota 2 4 2 2 17" xfId="43438"/>
    <cellStyle name="Nota 2 4 2 2 2" xfId="43439"/>
    <cellStyle name="Nota 2 4 2 2 2 10" xfId="43440"/>
    <cellStyle name="Nota 2 4 2 2 2 11" xfId="43441"/>
    <cellStyle name="Nota 2 4 2 2 2 12" xfId="43442"/>
    <cellStyle name="Nota 2 4 2 2 2 13" xfId="43443"/>
    <cellStyle name="Nota 2 4 2 2 2 14" xfId="43444"/>
    <cellStyle name="Nota 2 4 2 2 2 2" xfId="43445"/>
    <cellStyle name="Nota 2 4 2 2 2 2 10" xfId="43446"/>
    <cellStyle name="Nota 2 4 2 2 2 2 11" xfId="43447"/>
    <cellStyle name="Nota 2 4 2 2 2 2 12" xfId="43448"/>
    <cellStyle name="Nota 2 4 2 2 2 2 13" xfId="43449"/>
    <cellStyle name="Nota 2 4 2 2 2 2 2" xfId="43450"/>
    <cellStyle name="Nota 2 4 2 2 2 2 2 10" xfId="43451"/>
    <cellStyle name="Nota 2 4 2 2 2 2 2 11" xfId="43452"/>
    <cellStyle name="Nota 2 4 2 2 2 2 2 12" xfId="43453"/>
    <cellStyle name="Nota 2 4 2 2 2 2 2 2" xfId="43454"/>
    <cellStyle name="Nota 2 4 2 2 2 2 2 3" xfId="43455"/>
    <cellStyle name="Nota 2 4 2 2 2 2 2 4" xfId="43456"/>
    <cellStyle name="Nota 2 4 2 2 2 2 2 5" xfId="43457"/>
    <cellStyle name="Nota 2 4 2 2 2 2 2 6" xfId="43458"/>
    <cellStyle name="Nota 2 4 2 2 2 2 2 7" xfId="43459"/>
    <cellStyle name="Nota 2 4 2 2 2 2 2 8" xfId="43460"/>
    <cellStyle name="Nota 2 4 2 2 2 2 2 9" xfId="43461"/>
    <cellStyle name="Nota 2 4 2 2 2 2 3" xfId="43462"/>
    <cellStyle name="Nota 2 4 2 2 2 2 4" xfId="43463"/>
    <cellStyle name="Nota 2 4 2 2 2 2 5" xfId="43464"/>
    <cellStyle name="Nota 2 4 2 2 2 2 6" xfId="43465"/>
    <cellStyle name="Nota 2 4 2 2 2 2 7" xfId="43466"/>
    <cellStyle name="Nota 2 4 2 2 2 2 8" xfId="43467"/>
    <cellStyle name="Nota 2 4 2 2 2 2 9" xfId="43468"/>
    <cellStyle name="Nota 2 4 2 2 2 3" xfId="43469"/>
    <cellStyle name="Nota 2 4 2 2 2 3 10" xfId="43470"/>
    <cellStyle name="Nota 2 4 2 2 2 3 11" xfId="43471"/>
    <cellStyle name="Nota 2 4 2 2 2 3 12" xfId="43472"/>
    <cellStyle name="Nota 2 4 2 2 2 3 2" xfId="43473"/>
    <cellStyle name="Nota 2 4 2 2 2 3 3" xfId="43474"/>
    <cellStyle name="Nota 2 4 2 2 2 3 4" xfId="43475"/>
    <cellStyle name="Nota 2 4 2 2 2 3 5" xfId="43476"/>
    <cellStyle name="Nota 2 4 2 2 2 3 6" xfId="43477"/>
    <cellStyle name="Nota 2 4 2 2 2 3 7" xfId="43478"/>
    <cellStyle name="Nota 2 4 2 2 2 3 8" xfId="43479"/>
    <cellStyle name="Nota 2 4 2 2 2 3 9" xfId="43480"/>
    <cellStyle name="Nota 2 4 2 2 2 4" xfId="43481"/>
    <cellStyle name="Nota 2 4 2 2 2 5" xfId="43482"/>
    <cellStyle name="Nota 2 4 2 2 2 6" xfId="43483"/>
    <cellStyle name="Nota 2 4 2 2 2 7" xfId="43484"/>
    <cellStyle name="Nota 2 4 2 2 2 8" xfId="43485"/>
    <cellStyle name="Nota 2 4 2 2 2 9" xfId="43486"/>
    <cellStyle name="Nota 2 4 2 2 3" xfId="43487"/>
    <cellStyle name="Nota 2 4 2 2 3 10" xfId="43488"/>
    <cellStyle name="Nota 2 4 2 2 3 11" xfId="43489"/>
    <cellStyle name="Nota 2 4 2 2 3 12" xfId="43490"/>
    <cellStyle name="Nota 2 4 2 2 3 13" xfId="43491"/>
    <cellStyle name="Nota 2 4 2 2 3 14" xfId="43492"/>
    <cellStyle name="Nota 2 4 2 2 3 2" xfId="43493"/>
    <cellStyle name="Nota 2 4 2 2 3 2 10" xfId="43494"/>
    <cellStyle name="Nota 2 4 2 2 3 2 11" xfId="43495"/>
    <cellStyle name="Nota 2 4 2 2 3 2 12" xfId="43496"/>
    <cellStyle name="Nota 2 4 2 2 3 2 13" xfId="43497"/>
    <cellStyle name="Nota 2 4 2 2 3 2 2" xfId="43498"/>
    <cellStyle name="Nota 2 4 2 2 3 2 2 10" xfId="43499"/>
    <cellStyle name="Nota 2 4 2 2 3 2 2 11" xfId="43500"/>
    <cellStyle name="Nota 2 4 2 2 3 2 2 12" xfId="43501"/>
    <cellStyle name="Nota 2 4 2 2 3 2 2 2" xfId="43502"/>
    <cellStyle name="Nota 2 4 2 2 3 2 2 3" xfId="43503"/>
    <cellStyle name="Nota 2 4 2 2 3 2 2 4" xfId="43504"/>
    <cellStyle name="Nota 2 4 2 2 3 2 2 5" xfId="43505"/>
    <cellStyle name="Nota 2 4 2 2 3 2 2 6" xfId="43506"/>
    <cellStyle name="Nota 2 4 2 2 3 2 2 7" xfId="43507"/>
    <cellStyle name="Nota 2 4 2 2 3 2 2 8" xfId="43508"/>
    <cellStyle name="Nota 2 4 2 2 3 2 2 9" xfId="43509"/>
    <cellStyle name="Nota 2 4 2 2 3 2 3" xfId="43510"/>
    <cellStyle name="Nota 2 4 2 2 3 2 4" xfId="43511"/>
    <cellStyle name="Nota 2 4 2 2 3 2 5" xfId="43512"/>
    <cellStyle name="Nota 2 4 2 2 3 2 6" xfId="43513"/>
    <cellStyle name="Nota 2 4 2 2 3 2 7" xfId="43514"/>
    <cellStyle name="Nota 2 4 2 2 3 2 8" xfId="43515"/>
    <cellStyle name="Nota 2 4 2 2 3 2 9" xfId="43516"/>
    <cellStyle name="Nota 2 4 2 2 3 3" xfId="43517"/>
    <cellStyle name="Nota 2 4 2 2 3 3 10" xfId="43518"/>
    <cellStyle name="Nota 2 4 2 2 3 3 11" xfId="43519"/>
    <cellStyle name="Nota 2 4 2 2 3 3 12" xfId="43520"/>
    <cellStyle name="Nota 2 4 2 2 3 3 2" xfId="43521"/>
    <cellStyle name="Nota 2 4 2 2 3 3 3" xfId="43522"/>
    <cellStyle name="Nota 2 4 2 2 3 3 4" xfId="43523"/>
    <cellStyle name="Nota 2 4 2 2 3 3 5" xfId="43524"/>
    <cellStyle name="Nota 2 4 2 2 3 3 6" xfId="43525"/>
    <cellStyle name="Nota 2 4 2 2 3 3 7" xfId="43526"/>
    <cellStyle name="Nota 2 4 2 2 3 3 8" xfId="43527"/>
    <cellStyle name="Nota 2 4 2 2 3 3 9" xfId="43528"/>
    <cellStyle name="Nota 2 4 2 2 3 4" xfId="43529"/>
    <cellStyle name="Nota 2 4 2 2 3 5" xfId="43530"/>
    <cellStyle name="Nota 2 4 2 2 3 6" xfId="43531"/>
    <cellStyle name="Nota 2 4 2 2 3 7" xfId="43532"/>
    <cellStyle name="Nota 2 4 2 2 3 8" xfId="43533"/>
    <cellStyle name="Nota 2 4 2 2 3 9" xfId="43534"/>
    <cellStyle name="Nota 2 4 2 2 4" xfId="43535"/>
    <cellStyle name="Nota 2 4 2 2 4 10" xfId="43536"/>
    <cellStyle name="Nota 2 4 2 2 4 11" xfId="43537"/>
    <cellStyle name="Nota 2 4 2 2 4 12" xfId="43538"/>
    <cellStyle name="Nota 2 4 2 2 4 13" xfId="43539"/>
    <cellStyle name="Nota 2 4 2 2 4 2" xfId="43540"/>
    <cellStyle name="Nota 2 4 2 2 4 2 10" xfId="43541"/>
    <cellStyle name="Nota 2 4 2 2 4 2 11" xfId="43542"/>
    <cellStyle name="Nota 2 4 2 2 4 2 12" xfId="43543"/>
    <cellStyle name="Nota 2 4 2 2 4 2 2" xfId="43544"/>
    <cellStyle name="Nota 2 4 2 2 4 2 3" xfId="43545"/>
    <cellStyle name="Nota 2 4 2 2 4 2 4" xfId="43546"/>
    <cellStyle name="Nota 2 4 2 2 4 2 5" xfId="43547"/>
    <cellStyle name="Nota 2 4 2 2 4 2 6" xfId="43548"/>
    <cellStyle name="Nota 2 4 2 2 4 2 7" xfId="43549"/>
    <cellStyle name="Nota 2 4 2 2 4 2 8" xfId="43550"/>
    <cellStyle name="Nota 2 4 2 2 4 2 9" xfId="43551"/>
    <cellStyle name="Nota 2 4 2 2 4 3" xfId="43552"/>
    <cellStyle name="Nota 2 4 2 2 4 4" xfId="43553"/>
    <cellStyle name="Nota 2 4 2 2 4 5" xfId="43554"/>
    <cellStyle name="Nota 2 4 2 2 4 6" xfId="43555"/>
    <cellStyle name="Nota 2 4 2 2 4 7" xfId="43556"/>
    <cellStyle name="Nota 2 4 2 2 4 8" xfId="43557"/>
    <cellStyle name="Nota 2 4 2 2 4 9" xfId="43558"/>
    <cellStyle name="Nota 2 4 2 2 5" xfId="43559"/>
    <cellStyle name="Nota 2 4 2 2 6" xfId="43560"/>
    <cellStyle name="Nota 2 4 2 2 6 10" xfId="43561"/>
    <cellStyle name="Nota 2 4 2 2 6 11" xfId="43562"/>
    <cellStyle name="Nota 2 4 2 2 6 12" xfId="43563"/>
    <cellStyle name="Nota 2 4 2 2 6 2" xfId="43564"/>
    <cellStyle name="Nota 2 4 2 2 6 3" xfId="43565"/>
    <cellStyle name="Nota 2 4 2 2 6 4" xfId="43566"/>
    <cellStyle name="Nota 2 4 2 2 6 5" xfId="43567"/>
    <cellStyle name="Nota 2 4 2 2 6 6" xfId="43568"/>
    <cellStyle name="Nota 2 4 2 2 6 7" xfId="43569"/>
    <cellStyle name="Nota 2 4 2 2 6 8" xfId="43570"/>
    <cellStyle name="Nota 2 4 2 2 6 9" xfId="43571"/>
    <cellStyle name="Nota 2 4 2 2 7" xfId="43572"/>
    <cellStyle name="Nota 2 4 2 2 8" xfId="43573"/>
    <cellStyle name="Nota 2 4 2 2 9" xfId="43574"/>
    <cellStyle name="Nota 2 4 2 20" xfId="43575"/>
    <cellStyle name="Nota 2 4 2 21" xfId="43576"/>
    <cellStyle name="Nota 2 4 2 22" xfId="43577"/>
    <cellStyle name="Nota 2 4 2 23" xfId="43578"/>
    <cellStyle name="Nota 2 4 2 24" xfId="43579"/>
    <cellStyle name="Nota 2 4 2 25" xfId="43580"/>
    <cellStyle name="Nota 2 4 2 26" xfId="43581"/>
    <cellStyle name="Nota 2 4 2 3" xfId="43582"/>
    <cellStyle name="Nota 2 4 2 3 2" xfId="43583"/>
    <cellStyle name="Nota 2 4 2 4" xfId="43584"/>
    <cellStyle name="Nota 2 4 2 4 10" xfId="43585"/>
    <cellStyle name="Nota 2 4 2 4 11" xfId="43586"/>
    <cellStyle name="Nota 2 4 2 4 12" xfId="43587"/>
    <cellStyle name="Nota 2 4 2 4 13" xfId="43588"/>
    <cellStyle name="Nota 2 4 2 4 14" xfId="43589"/>
    <cellStyle name="Nota 2 4 2 4 2" xfId="43590"/>
    <cellStyle name="Nota 2 4 2 4 2 10" xfId="43591"/>
    <cellStyle name="Nota 2 4 2 4 2 11" xfId="43592"/>
    <cellStyle name="Nota 2 4 2 4 2 12" xfId="43593"/>
    <cellStyle name="Nota 2 4 2 4 2 13" xfId="43594"/>
    <cellStyle name="Nota 2 4 2 4 2 2" xfId="43595"/>
    <cellStyle name="Nota 2 4 2 4 2 2 10" xfId="43596"/>
    <cellStyle name="Nota 2 4 2 4 2 2 11" xfId="43597"/>
    <cellStyle name="Nota 2 4 2 4 2 2 12" xfId="43598"/>
    <cellStyle name="Nota 2 4 2 4 2 2 2" xfId="43599"/>
    <cellStyle name="Nota 2 4 2 4 2 2 3" xfId="43600"/>
    <cellStyle name="Nota 2 4 2 4 2 2 4" xfId="43601"/>
    <cellStyle name="Nota 2 4 2 4 2 2 5" xfId="43602"/>
    <cellStyle name="Nota 2 4 2 4 2 2 6" xfId="43603"/>
    <cellStyle name="Nota 2 4 2 4 2 2 7" xfId="43604"/>
    <cellStyle name="Nota 2 4 2 4 2 2 8" xfId="43605"/>
    <cellStyle name="Nota 2 4 2 4 2 2 9" xfId="43606"/>
    <cellStyle name="Nota 2 4 2 4 2 3" xfId="43607"/>
    <cellStyle name="Nota 2 4 2 4 2 4" xfId="43608"/>
    <cellStyle name="Nota 2 4 2 4 2 5" xfId="43609"/>
    <cellStyle name="Nota 2 4 2 4 2 6" xfId="43610"/>
    <cellStyle name="Nota 2 4 2 4 2 7" xfId="43611"/>
    <cellStyle name="Nota 2 4 2 4 2 8" xfId="43612"/>
    <cellStyle name="Nota 2 4 2 4 2 9" xfId="43613"/>
    <cellStyle name="Nota 2 4 2 4 3" xfId="43614"/>
    <cellStyle name="Nota 2 4 2 4 3 10" xfId="43615"/>
    <cellStyle name="Nota 2 4 2 4 3 11" xfId="43616"/>
    <cellStyle name="Nota 2 4 2 4 3 12" xfId="43617"/>
    <cellStyle name="Nota 2 4 2 4 3 2" xfId="43618"/>
    <cellStyle name="Nota 2 4 2 4 3 3" xfId="43619"/>
    <cellStyle name="Nota 2 4 2 4 3 4" xfId="43620"/>
    <cellStyle name="Nota 2 4 2 4 3 5" xfId="43621"/>
    <cellStyle name="Nota 2 4 2 4 3 6" xfId="43622"/>
    <cellStyle name="Nota 2 4 2 4 3 7" xfId="43623"/>
    <cellStyle name="Nota 2 4 2 4 3 8" xfId="43624"/>
    <cellStyle name="Nota 2 4 2 4 3 9" xfId="43625"/>
    <cellStyle name="Nota 2 4 2 4 4" xfId="43626"/>
    <cellStyle name="Nota 2 4 2 4 5" xfId="43627"/>
    <cellStyle name="Nota 2 4 2 4 6" xfId="43628"/>
    <cellStyle name="Nota 2 4 2 4 7" xfId="43629"/>
    <cellStyle name="Nota 2 4 2 4 8" xfId="43630"/>
    <cellStyle name="Nota 2 4 2 4 9" xfId="43631"/>
    <cellStyle name="Nota 2 4 2 5" xfId="43632"/>
    <cellStyle name="Nota 2 4 2 5 10" xfId="43633"/>
    <cellStyle name="Nota 2 4 2 5 11" xfId="43634"/>
    <cellStyle name="Nota 2 4 2 5 12" xfId="43635"/>
    <cellStyle name="Nota 2 4 2 5 13" xfId="43636"/>
    <cellStyle name="Nota 2 4 2 5 14" xfId="43637"/>
    <cellStyle name="Nota 2 4 2 5 2" xfId="43638"/>
    <cellStyle name="Nota 2 4 2 5 2 10" xfId="43639"/>
    <cellStyle name="Nota 2 4 2 5 2 11" xfId="43640"/>
    <cellStyle name="Nota 2 4 2 5 2 12" xfId="43641"/>
    <cellStyle name="Nota 2 4 2 5 2 13" xfId="43642"/>
    <cellStyle name="Nota 2 4 2 5 2 2" xfId="43643"/>
    <cellStyle name="Nota 2 4 2 5 2 2 10" xfId="43644"/>
    <cellStyle name="Nota 2 4 2 5 2 2 11" xfId="43645"/>
    <cellStyle name="Nota 2 4 2 5 2 2 12" xfId="43646"/>
    <cellStyle name="Nota 2 4 2 5 2 2 2" xfId="43647"/>
    <cellStyle name="Nota 2 4 2 5 2 2 3" xfId="43648"/>
    <cellStyle name="Nota 2 4 2 5 2 2 4" xfId="43649"/>
    <cellStyle name="Nota 2 4 2 5 2 2 5" xfId="43650"/>
    <cellStyle name="Nota 2 4 2 5 2 2 6" xfId="43651"/>
    <cellStyle name="Nota 2 4 2 5 2 2 7" xfId="43652"/>
    <cellStyle name="Nota 2 4 2 5 2 2 8" xfId="43653"/>
    <cellStyle name="Nota 2 4 2 5 2 2 9" xfId="43654"/>
    <cellStyle name="Nota 2 4 2 5 2 3" xfId="43655"/>
    <cellStyle name="Nota 2 4 2 5 2 4" xfId="43656"/>
    <cellStyle name="Nota 2 4 2 5 2 5" xfId="43657"/>
    <cellStyle name="Nota 2 4 2 5 2 6" xfId="43658"/>
    <cellStyle name="Nota 2 4 2 5 2 7" xfId="43659"/>
    <cellStyle name="Nota 2 4 2 5 2 8" xfId="43660"/>
    <cellStyle name="Nota 2 4 2 5 2 9" xfId="43661"/>
    <cellStyle name="Nota 2 4 2 5 3" xfId="43662"/>
    <cellStyle name="Nota 2 4 2 5 3 10" xfId="43663"/>
    <cellStyle name="Nota 2 4 2 5 3 11" xfId="43664"/>
    <cellStyle name="Nota 2 4 2 5 3 12" xfId="43665"/>
    <cellStyle name="Nota 2 4 2 5 3 2" xfId="43666"/>
    <cellStyle name="Nota 2 4 2 5 3 3" xfId="43667"/>
    <cellStyle name="Nota 2 4 2 5 3 4" xfId="43668"/>
    <cellStyle name="Nota 2 4 2 5 3 5" xfId="43669"/>
    <cellStyle name="Nota 2 4 2 5 3 6" xfId="43670"/>
    <cellStyle name="Nota 2 4 2 5 3 7" xfId="43671"/>
    <cellStyle name="Nota 2 4 2 5 3 8" xfId="43672"/>
    <cellStyle name="Nota 2 4 2 5 3 9" xfId="43673"/>
    <cellStyle name="Nota 2 4 2 5 4" xfId="43674"/>
    <cellStyle name="Nota 2 4 2 5 5" xfId="43675"/>
    <cellStyle name="Nota 2 4 2 5 6" xfId="43676"/>
    <cellStyle name="Nota 2 4 2 5 7" xfId="43677"/>
    <cellStyle name="Nota 2 4 2 5 8" xfId="43678"/>
    <cellStyle name="Nota 2 4 2 5 9" xfId="43679"/>
    <cellStyle name="Nota 2 4 2 6" xfId="43680"/>
    <cellStyle name="Nota 2 4 2 6 10" xfId="43681"/>
    <cellStyle name="Nota 2 4 2 6 11" xfId="43682"/>
    <cellStyle name="Nota 2 4 2 6 12" xfId="43683"/>
    <cellStyle name="Nota 2 4 2 6 13" xfId="43684"/>
    <cellStyle name="Nota 2 4 2 6 14" xfId="43685"/>
    <cellStyle name="Nota 2 4 2 6 2" xfId="43686"/>
    <cellStyle name="Nota 2 4 2 6 2 10" xfId="43687"/>
    <cellStyle name="Nota 2 4 2 6 2 11" xfId="43688"/>
    <cellStyle name="Nota 2 4 2 6 2 12" xfId="43689"/>
    <cellStyle name="Nota 2 4 2 6 2 13" xfId="43690"/>
    <cellStyle name="Nota 2 4 2 6 2 2" xfId="43691"/>
    <cellStyle name="Nota 2 4 2 6 2 2 10" xfId="43692"/>
    <cellStyle name="Nota 2 4 2 6 2 2 11" xfId="43693"/>
    <cellStyle name="Nota 2 4 2 6 2 2 12" xfId="43694"/>
    <cellStyle name="Nota 2 4 2 6 2 2 2" xfId="43695"/>
    <cellStyle name="Nota 2 4 2 6 2 2 3" xfId="43696"/>
    <cellStyle name="Nota 2 4 2 6 2 2 4" xfId="43697"/>
    <cellStyle name="Nota 2 4 2 6 2 2 5" xfId="43698"/>
    <cellStyle name="Nota 2 4 2 6 2 2 6" xfId="43699"/>
    <cellStyle name="Nota 2 4 2 6 2 2 7" xfId="43700"/>
    <cellStyle name="Nota 2 4 2 6 2 2 8" xfId="43701"/>
    <cellStyle name="Nota 2 4 2 6 2 2 9" xfId="43702"/>
    <cellStyle name="Nota 2 4 2 6 2 3" xfId="43703"/>
    <cellStyle name="Nota 2 4 2 6 2 4" xfId="43704"/>
    <cellStyle name="Nota 2 4 2 6 2 5" xfId="43705"/>
    <cellStyle name="Nota 2 4 2 6 2 6" xfId="43706"/>
    <cellStyle name="Nota 2 4 2 6 2 7" xfId="43707"/>
    <cellStyle name="Nota 2 4 2 6 2 8" xfId="43708"/>
    <cellStyle name="Nota 2 4 2 6 2 9" xfId="43709"/>
    <cellStyle name="Nota 2 4 2 6 3" xfId="43710"/>
    <cellStyle name="Nota 2 4 2 6 3 10" xfId="43711"/>
    <cellStyle name="Nota 2 4 2 6 3 11" xfId="43712"/>
    <cellStyle name="Nota 2 4 2 6 3 12" xfId="43713"/>
    <cellStyle name="Nota 2 4 2 6 3 2" xfId="43714"/>
    <cellStyle name="Nota 2 4 2 6 3 3" xfId="43715"/>
    <cellStyle name="Nota 2 4 2 6 3 4" xfId="43716"/>
    <cellStyle name="Nota 2 4 2 6 3 5" xfId="43717"/>
    <cellStyle name="Nota 2 4 2 6 3 6" xfId="43718"/>
    <cellStyle name="Nota 2 4 2 6 3 7" xfId="43719"/>
    <cellStyle name="Nota 2 4 2 6 3 8" xfId="43720"/>
    <cellStyle name="Nota 2 4 2 6 3 9" xfId="43721"/>
    <cellStyle name="Nota 2 4 2 6 4" xfId="43722"/>
    <cellStyle name="Nota 2 4 2 6 5" xfId="43723"/>
    <cellStyle name="Nota 2 4 2 6 6" xfId="43724"/>
    <cellStyle name="Nota 2 4 2 6 7" xfId="43725"/>
    <cellStyle name="Nota 2 4 2 6 8" xfId="43726"/>
    <cellStyle name="Nota 2 4 2 6 9" xfId="43727"/>
    <cellStyle name="Nota 2 4 2 7" xfId="43728"/>
    <cellStyle name="Nota 2 4 2 7 10" xfId="43729"/>
    <cellStyle name="Nota 2 4 2 7 11" xfId="43730"/>
    <cellStyle name="Nota 2 4 2 7 12" xfId="43731"/>
    <cellStyle name="Nota 2 4 2 7 13" xfId="43732"/>
    <cellStyle name="Nota 2 4 2 7 14" xfId="43733"/>
    <cellStyle name="Nota 2 4 2 7 2" xfId="43734"/>
    <cellStyle name="Nota 2 4 2 7 2 10" xfId="43735"/>
    <cellStyle name="Nota 2 4 2 7 2 11" xfId="43736"/>
    <cellStyle name="Nota 2 4 2 7 2 12" xfId="43737"/>
    <cellStyle name="Nota 2 4 2 7 2 13" xfId="43738"/>
    <cellStyle name="Nota 2 4 2 7 2 2" xfId="43739"/>
    <cellStyle name="Nota 2 4 2 7 2 2 10" xfId="43740"/>
    <cellStyle name="Nota 2 4 2 7 2 2 11" xfId="43741"/>
    <cellStyle name="Nota 2 4 2 7 2 2 12" xfId="43742"/>
    <cellStyle name="Nota 2 4 2 7 2 2 2" xfId="43743"/>
    <cellStyle name="Nota 2 4 2 7 2 2 3" xfId="43744"/>
    <cellStyle name="Nota 2 4 2 7 2 2 4" xfId="43745"/>
    <cellStyle name="Nota 2 4 2 7 2 2 5" xfId="43746"/>
    <cellStyle name="Nota 2 4 2 7 2 2 6" xfId="43747"/>
    <cellStyle name="Nota 2 4 2 7 2 2 7" xfId="43748"/>
    <cellStyle name="Nota 2 4 2 7 2 2 8" xfId="43749"/>
    <cellStyle name="Nota 2 4 2 7 2 2 9" xfId="43750"/>
    <cellStyle name="Nota 2 4 2 7 2 3" xfId="43751"/>
    <cellStyle name="Nota 2 4 2 7 2 4" xfId="43752"/>
    <cellStyle name="Nota 2 4 2 7 2 5" xfId="43753"/>
    <cellStyle name="Nota 2 4 2 7 2 6" xfId="43754"/>
    <cellStyle name="Nota 2 4 2 7 2 7" xfId="43755"/>
    <cellStyle name="Nota 2 4 2 7 2 8" xfId="43756"/>
    <cellStyle name="Nota 2 4 2 7 2 9" xfId="43757"/>
    <cellStyle name="Nota 2 4 2 7 3" xfId="43758"/>
    <cellStyle name="Nota 2 4 2 7 3 10" xfId="43759"/>
    <cellStyle name="Nota 2 4 2 7 3 11" xfId="43760"/>
    <cellStyle name="Nota 2 4 2 7 3 12" xfId="43761"/>
    <cellStyle name="Nota 2 4 2 7 3 2" xfId="43762"/>
    <cellStyle name="Nota 2 4 2 7 3 3" xfId="43763"/>
    <cellStyle name="Nota 2 4 2 7 3 4" xfId="43764"/>
    <cellStyle name="Nota 2 4 2 7 3 5" xfId="43765"/>
    <cellStyle name="Nota 2 4 2 7 3 6" xfId="43766"/>
    <cellStyle name="Nota 2 4 2 7 3 7" xfId="43767"/>
    <cellStyle name="Nota 2 4 2 7 3 8" xfId="43768"/>
    <cellStyle name="Nota 2 4 2 7 3 9" xfId="43769"/>
    <cellStyle name="Nota 2 4 2 7 4" xfId="43770"/>
    <cellStyle name="Nota 2 4 2 7 5" xfId="43771"/>
    <cellStyle name="Nota 2 4 2 7 6" xfId="43772"/>
    <cellStyle name="Nota 2 4 2 7 7" xfId="43773"/>
    <cellStyle name="Nota 2 4 2 7 8" xfId="43774"/>
    <cellStyle name="Nota 2 4 2 7 9" xfId="43775"/>
    <cellStyle name="Nota 2 4 2 8" xfId="43776"/>
    <cellStyle name="Nota 2 4 2 8 10" xfId="43777"/>
    <cellStyle name="Nota 2 4 2 8 11" xfId="43778"/>
    <cellStyle name="Nota 2 4 2 8 12" xfId="43779"/>
    <cellStyle name="Nota 2 4 2 8 13" xfId="43780"/>
    <cellStyle name="Nota 2 4 2 8 14" xfId="43781"/>
    <cellStyle name="Nota 2 4 2 8 2" xfId="43782"/>
    <cellStyle name="Nota 2 4 2 8 2 10" xfId="43783"/>
    <cellStyle name="Nota 2 4 2 8 2 11" xfId="43784"/>
    <cellStyle name="Nota 2 4 2 8 2 12" xfId="43785"/>
    <cellStyle name="Nota 2 4 2 8 2 13" xfId="43786"/>
    <cellStyle name="Nota 2 4 2 8 2 2" xfId="43787"/>
    <cellStyle name="Nota 2 4 2 8 2 2 10" xfId="43788"/>
    <cellStyle name="Nota 2 4 2 8 2 2 11" xfId="43789"/>
    <cellStyle name="Nota 2 4 2 8 2 2 12" xfId="43790"/>
    <cellStyle name="Nota 2 4 2 8 2 2 2" xfId="43791"/>
    <cellStyle name="Nota 2 4 2 8 2 2 3" xfId="43792"/>
    <cellStyle name="Nota 2 4 2 8 2 2 4" xfId="43793"/>
    <cellStyle name="Nota 2 4 2 8 2 2 5" xfId="43794"/>
    <cellStyle name="Nota 2 4 2 8 2 2 6" xfId="43795"/>
    <cellStyle name="Nota 2 4 2 8 2 2 7" xfId="43796"/>
    <cellStyle name="Nota 2 4 2 8 2 2 8" xfId="43797"/>
    <cellStyle name="Nota 2 4 2 8 2 2 9" xfId="43798"/>
    <cellStyle name="Nota 2 4 2 8 2 3" xfId="43799"/>
    <cellStyle name="Nota 2 4 2 8 2 4" xfId="43800"/>
    <cellStyle name="Nota 2 4 2 8 2 5" xfId="43801"/>
    <cellStyle name="Nota 2 4 2 8 2 6" xfId="43802"/>
    <cellStyle name="Nota 2 4 2 8 2 7" xfId="43803"/>
    <cellStyle name="Nota 2 4 2 8 2 8" xfId="43804"/>
    <cellStyle name="Nota 2 4 2 8 2 9" xfId="43805"/>
    <cellStyle name="Nota 2 4 2 8 3" xfId="43806"/>
    <cellStyle name="Nota 2 4 2 8 3 10" xfId="43807"/>
    <cellStyle name="Nota 2 4 2 8 3 11" xfId="43808"/>
    <cellStyle name="Nota 2 4 2 8 3 12" xfId="43809"/>
    <cellStyle name="Nota 2 4 2 8 3 2" xfId="43810"/>
    <cellStyle name="Nota 2 4 2 8 3 3" xfId="43811"/>
    <cellStyle name="Nota 2 4 2 8 3 4" xfId="43812"/>
    <cellStyle name="Nota 2 4 2 8 3 5" xfId="43813"/>
    <cellStyle name="Nota 2 4 2 8 3 6" xfId="43814"/>
    <cellStyle name="Nota 2 4 2 8 3 7" xfId="43815"/>
    <cellStyle name="Nota 2 4 2 8 3 8" xfId="43816"/>
    <cellStyle name="Nota 2 4 2 8 3 9" xfId="43817"/>
    <cellStyle name="Nota 2 4 2 8 4" xfId="43818"/>
    <cellStyle name="Nota 2 4 2 8 5" xfId="43819"/>
    <cellStyle name="Nota 2 4 2 8 6" xfId="43820"/>
    <cellStyle name="Nota 2 4 2 8 7" xfId="43821"/>
    <cellStyle name="Nota 2 4 2 8 8" xfId="43822"/>
    <cellStyle name="Nota 2 4 2 8 9" xfId="43823"/>
    <cellStyle name="Nota 2 4 2 9" xfId="43824"/>
    <cellStyle name="Nota 2 4 2 9 10" xfId="43825"/>
    <cellStyle name="Nota 2 4 2 9 11" xfId="43826"/>
    <cellStyle name="Nota 2 4 2 9 12" xfId="43827"/>
    <cellStyle name="Nota 2 4 2 9 13" xfId="43828"/>
    <cellStyle name="Nota 2 4 2 9 14" xfId="43829"/>
    <cellStyle name="Nota 2 4 2 9 2" xfId="43830"/>
    <cellStyle name="Nota 2 4 2 9 2 10" xfId="43831"/>
    <cellStyle name="Nota 2 4 2 9 2 11" xfId="43832"/>
    <cellStyle name="Nota 2 4 2 9 2 12" xfId="43833"/>
    <cellStyle name="Nota 2 4 2 9 2 13" xfId="43834"/>
    <cellStyle name="Nota 2 4 2 9 2 2" xfId="43835"/>
    <cellStyle name="Nota 2 4 2 9 2 2 10" xfId="43836"/>
    <cellStyle name="Nota 2 4 2 9 2 2 11" xfId="43837"/>
    <cellStyle name="Nota 2 4 2 9 2 2 12" xfId="43838"/>
    <cellStyle name="Nota 2 4 2 9 2 2 2" xfId="43839"/>
    <cellStyle name="Nota 2 4 2 9 2 2 3" xfId="43840"/>
    <cellStyle name="Nota 2 4 2 9 2 2 4" xfId="43841"/>
    <cellStyle name="Nota 2 4 2 9 2 2 5" xfId="43842"/>
    <cellStyle name="Nota 2 4 2 9 2 2 6" xfId="43843"/>
    <cellStyle name="Nota 2 4 2 9 2 2 7" xfId="43844"/>
    <cellStyle name="Nota 2 4 2 9 2 2 8" xfId="43845"/>
    <cellStyle name="Nota 2 4 2 9 2 2 9" xfId="43846"/>
    <cellStyle name="Nota 2 4 2 9 2 3" xfId="43847"/>
    <cellStyle name="Nota 2 4 2 9 2 4" xfId="43848"/>
    <cellStyle name="Nota 2 4 2 9 2 5" xfId="43849"/>
    <cellStyle name="Nota 2 4 2 9 2 6" xfId="43850"/>
    <cellStyle name="Nota 2 4 2 9 2 7" xfId="43851"/>
    <cellStyle name="Nota 2 4 2 9 2 8" xfId="43852"/>
    <cellStyle name="Nota 2 4 2 9 2 9" xfId="43853"/>
    <cellStyle name="Nota 2 4 2 9 3" xfId="43854"/>
    <cellStyle name="Nota 2 4 2 9 3 10" xfId="43855"/>
    <cellStyle name="Nota 2 4 2 9 3 11" xfId="43856"/>
    <cellStyle name="Nota 2 4 2 9 3 12" xfId="43857"/>
    <cellStyle name="Nota 2 4 2 9 3 2" xfId="43858"/>
    <cellStyle name="Nota 2 4 2 9 3 3" xfId="43859"/>
    <cellStyle name="Nota 2 4 2 9 3 4" xfId="43860"/>
    <cellStyle name="Nota 2 4 2 9 3 5" xfId="43861"/>
    <cellStyle name="Nota 2 4 2 9 3 6" xfId="43862"/>
    <cellStyle name="Nota 2 4 2 9 3 7" xfId="43863"/>
    <cellStyle name="Nota 2 4 2 9 3 8" xfId="43864"/>
    <cellStyle name="Nota 2 4 2 9 3 9" xfId="43865"/>
    <cellStyle name="Nota 2 4 2 9 4" xfId="43866"/>
    <cellStyle name="Nota 2 4 2 9 5" xfId="43867"/>
    <cellStyle name="Nota 2 4 2 9 6" xfId="43868"/>
    <cellStyle name="Nota 2 4 2 9 7" xfId="43869"/>
    <cellStyle name="Nota 2 4 2 9 8" xfId="43870"/>
    <cellStyle name="Nota 2 4 2 9 9" xfId="43871"/>
    <cellStyle name="Nota 2 4 20" xfId="43872"/>
    <cellStyle name="Nota 2 4 21" xfId="43873"/>
    <cellStyle name="Nota 2 4 22" xfId="43874"/>
    <cellStyle name="Nota 2 4 23" xfId="43875"/>
    <cellStyle name="Nota 2 4 24" xfId="43876"/>
    <cellStyle name="Nota 2 4 25" xfId="43877"/>
    <cellStyle name="Nota 2 4 26" xfId="43878"/>
    <cellStyle name="Nota 2 4 27" xfId="43879"/>
    <cellStyle name="Nota 2 4 28" xfId="43880"/>
    <cellStyle name="Nota 2 4 29" xfId="43881"/>
    <cellStyle name="Nota 2 4 3" xfId="43882"/>
    <cellStyle name="Nota 2 4 3 10" xfId="43883"/>
    <cellStyle name="Nota 2 4 3 10 10" xfId="43884"/>
    <cellStyle name="Nota 2 4 3 10 11" xfId="43885"/>
    <cellStyle name="Nota 2 4 3 10 12" xfId="43886"/>
    <cellStyle name="Nota 2 4 3 10 13" xfId="43887"/>
    <cellStyle name="Nota 2 4 3 10 2" xfId="43888"/>
    <cellStyle name="Nota 2 4 3 10 2 10" xfId="43889"/>
    <cellStyle name="Nota 2 4 3 10 2 11" xfId="43890"/>
    <cellStyle name="Nota 2 4 3 10 2 12" xfId="43891"/>
    <cellStyle name="Nota 2 4 3 10 2 2" xfId="43892"/>
    <cellStyle name="Nota 2 4 3 10 2 3" xfId="43893"/>
    <cellStyle name="Nota 2 4 3 10 2 4" xfId="43894"/>
    <cellStyle name="Nota 2 4 3 10 2 5" xfId="43895"/>
    <cellStyle name="Nota 2 4 3 10 2 6" xfId="43896"/>
    <cellStyle name="Nota 2 4 3 10 2 7" xfId="43897"/>
    <cellStyle name="Nota 2 4 3 10 2 8" xfId="43898"/>
    <cellStyle name="Nota 2 4 3 10 2 9" xfId="43899"/>
    <cellStyle name="Nota 2 4 3 10 3" xfId="43900"/>
    <cellStyle name="Nota 2 4 3 10 4" xfId="43901"/>
    <cellStyle name="Nota 2 4 3 10 5" xfId="43902"/>
    <cellStyle name="Nota 2 4 3 10 6" xfId="43903"/>
    <cellStyle name="Nota 2 4 3 10 7" xfId="43904"/>
    <cellStyle name="Nota 2 4 3 10 8" xfId="43905"/>
    <cellStyle name="Nota 2 4 3 10 9" xfId="43906"/>
    <cellStyle name="Nota 2 4 3 11" xfId="43907"/>
    <cellStyle name="Nota 2 4 3 11 10" xfId="43908"/>
    <cellStyle name="Nota 2 4 3 11 11" xfId="43909"/>
    <cellStyle name="Nota 2 4 3 11 12" xfId="43910"/>
    <cellStyle name="Nota 2 4 3 11 13" xfId="43911"/>
    <cellStyle name="Nota 2 4 3 11 2" xfId="43912"/>
    <cellStyle name="Nota 2 4 3 11 2 10" xfId="43913"/>
    <cellStyle name="Nota 2 4 3 11 2 11" xfId="43914"/>
    <cellStyle name="Nota 2 4 3 11 2 12" xfId="43915"/>
    <cellStyle name="Nota 2 4 3 11 2 2" xfId="43916"/>
    <cellStyle name="Nota 2 4 3 11 2 3" xfId="43917"/>
    <cellStyle name="Nota 2 4 3 11 2 4" xfId="43918"/>
    <cellStyle name="Nota 2 4 3 11 2 5" xfId="43919"/>
    <cellStyle name="Nota 2 4 3 11 2 6" xfId="43920"/>
    <cellStyle name="Nota 2 4 3 11 2 7" xfId="43921"/>
    <cellStyle name="Nota 2 4 3 11 2 8" xfId="43922"/>
    <cellStyle name="Nota 2 4 3 11 2 9" xfId="43923"/>
    <cellStyle name="Nota 2 4 3 11 3" xfId="43924"/>
    <cellStyle name="Nota 2 4 3 11 4" xfId="43925"/>
    <cellStyle name="Nota 2 4 3 11 5" xfId="43926"/>
    <cellStyle name="Nota 2 4 3 11 6" xfId="43927"/>
    <cellStyle name="Nota 2 4 3 11 7" xfId="43928"/>
    <cellStyle name="Nota 2 4 3 11 8" xfId="43929"/>
    <cellStyle name="Nota 2 4 3 11 9" xfId="43930"/>
    <cellStyle name="Nota 2 4 3 12" xfId="43931"/>
    <cellStyle name="Nota 2 4 3 12 10" xfId="43932"/>
    <cellStyle name="Nota 2 4 3 12 11" xfId="43933"/>
    <cellStyle name="Nota 2 4 3 12 12" xfId="43934"/>
    <cellStyle name="Nota 2 4 3 12 2" xfId="43935"/>
    <cellStyle name="Nota 2 4 3 12 3" xfId="43936"/>
    <cellStyle name="Nota 2 4 3 12 4" xfId="43937"/>
    <cellStyle name="Nota 2 4 3 12 5" xfId="43938"/>
    <cellStyle name="Nota 2 4 3 12 6" xfId="43939"/>
    <cellStyle name="Nota 2 4 3 12 7" xfId="43940"/>
    <cellStyle name="Nota 2 4 3 12 8" xfId="43941"/>
    <cellStyle name="Nota 2 4 3 12 9" xfId="43942"/>
    <cellStyle name="Nota 2 4 3 13" xfId="43943"/>
    <cellStyle name="Nota 2 4 3 14" xfId="43944"/>
    <cellStyle name="Nota 2 4 3 15" xfId="43945"/>
    <cellStyle name="Nota 2 4 3 16" xfId="43946"/>
    <cellStyle name="Nota 2 4 3 17" xfId="43947"/>
    <cellStyle name="Nota 2 4 3 18" xfId="43948"/>
    <cellStyle name="Nota 2 4 3 19" xfId="43949"/>
    <cellStyle name="Nota 2 4 3 2" xfId="43950"/>
    <cellStyle name="Nota 2 4 3 2 10" xfId="43951"/>
    <cellStyle name="Nota 2 4 3 2 11" xfId="43952"/>
    <cellStyle name="Nota 2 4 3 2 12" xfId="43953"/>
    <cellStyle name="Nota 2 4 3 2 13" xfId="43954"/>
    <cellStyle name="Nota 2 4 3 2 14" xfId="43955"/>
    <cellStyle name="Nota 2 4 3 2 15" xfId="43956"/>
    <cellStyle name="Nota 2 4 3 2 16" xfId="43957"/>
    <cellStyle name="Nota 2 4 3 2 17" xfId="43958"/>
    <cellStyle name="Nota 2 4 3 2 2" xfId="43959"/>
    <cellStyle name="Nota 2 4 3 2 2 10" xfId="43960"/>
    <cellStyle name="Nota 2 4 3 2 2 11" xfId="43961"/>
    <cellStyle name="Nota 2 4 3 2 2 12" xfId="43962"/>
    <cellStyle name="Nota 2 4 3 2 2 13" xfId="43963"/>
    <cellStyle name="Nota 2 4 3 2 2 14" xfId="43964"/>
    <cellStyle name="Nota 2 4 3 2 2 2" xfId="43965"/>
    <cellStyle name="Nota 2 4 3 2 2 2 10" xfId="43966"/>
    <cellStyle name="Nota 2 4 3 2 2 2 11" xfId="43967"/>
    <cellStyle name="Nota 2 4 3 2 2 2 12" xfId="43968"/>
    <cellStyle name="Nota 2 4 3 2 2 2 13" xfId="43969"/>
    <cellStyle name="Nota 2 4 3 2 2 2 2" xfId="43970"/>
    <cellStyle name="Nota 2 4 3 2 2 2 2 10" xfId="43971"/>
    <cellStyle name="Nota 2 4 3 2 2 2 2 11" xfId="43972"/>
    <cellStyle name="Nota 2 4 3 2 2 2 2 12" xfId="43973"/>
    <cellStyle name="Nota 2 4 3 2 2 2 2 2" xfId="43974"/>
    <cellStyle name="Nota 2 4 3 2 2 2 2 3" xfId="43975"/>
    <cellStyle name="Nota 2 4 3 2 2 2 2 4" xfId="43976"/>
    <cellStyle name="Nota 2 4 3 2 2 2 2 5" xfId="43977"/>
    <cellStyle name="Nota 2 4 3 2 2 2 2 6" xfId="43978"/>
    <cellStyle name="Nota 2 4 3 2 2 2 2 7" xfId="43979"/>
    <cellStyle name="Nota 2 4 3 2 2 2 2 8" xfId="43980"/>
    <cellStyle name="Nota 2 4 3 2 2 2 2 9" xfId="43981"/>
    <cellStyle name="Nota 2 4 3 2 2 2 3" xfId="43982"/>
    <cellStyle name="Nota 2 4 3 2 2 2 4" xfId="43983"/>
    <cellStyle name="Nota 2 4 3 2 2 2 5" xfId="43984"/>
    <cellStyle name="Nota 2 4 3 2 2 2 6" xfId="43985"/>
    <cellStyle name="Nota 2 4 3 2 2 2 7" xfId="43986"/>
    <cellStyle name="Nota 2 4 3 2 2 2 8" xfId="43987"/>
    <cellStyle name="Nota 2 4 3 2 2 2 9" xfId="43988"/>
    <cellStyle name="Nota 2 4 3 2 2 3" xfId="43989"/>
    <cellStyle name="Nota 2 4 3 2 2 3 10" xfId="43990"/>
    <cellStyle name="Nota 2 4 3 2 2 3 11" xfId="43991"/>
    <cellStyle name="Nota 2 4 3 2 2 3 12" xfId="43992"/>
    <cellStyle name="Nota 2 4 3 2 2 3 2" xfId="43993"/>
    <cellStyle name="Nota 2 4 3 2 2 3 3" xfId="43994"/>
    <cellStyle name="Nota 2 4 3 2 2 3 4" xfId="43995"/>
    <cellStyle name="Nota 2 4 3 2 2 3 5" xfId="43996"/>
    <cellStyle name="Nota 2 4 3 2 2 3 6" xfId="43997"/>
    <cellStyle name="Nota 2 4 3 2 2 3 7" xfId="43998"/>
    <cellStyle name="Nota 2 4 3 2 2 3 8" xfId="43999"/>
    <cellStyle name="Nota 2 4 3 2 2 3 9" xfId="44000"/>
    <cellStyle name="Nota 2 4 3 2 2 4" xfId="44001"/>
    <cellStyle name="Nota 2 4 3 2 2 5" xfId="44002"/>
    <cellStyle name="Nota 2 4 3 2 2 6" xfId="44003"/>
    <cellStyle name="Nota 2 4 3 2 2 7" xfId="44004"/>
    <cellStyle name="Nota 2 4 3 2 2 8" xfId="44005"/>
    <cellStyle name="Nota 2 4 3 2 2 9" xfId="44006"/>
    <cellStyle name="Nota 2 4 3 2 3" xfId="44007"/>
    <cellStyle name="Nota 2 4 3 2 3 10" xfId="44008"/>
    <cellStyle name="Nota 2 4 3 2 3 11" xfId="44009"/>
    <cellStyle name="Nota 2 4 3 2 3 12" xfId="44010"/>
    <cellStyle name="Nota 2 4 3 2 3 13" xfId="44011"/>
    <cellStyle name="Nota 2 4 3 2 3 14" xfId="44012"/>
    <cellStyle name="Nota 2 4 3 2 3 2" xfId="44013"/>
    <cellStyle name="Nota 2 4 3 2 3 2 10" xfId="44014"/>
    <cellStyle name="Nota 2 4 3 2 3 2 11" xfId="44015"/>
    <cellStyle name="Nota 2 4 3 2 3 2 12" xfId="44016"/>
    <cellStyle name="Nota 2 4 3 2 3 2 13" xfId="44017"/>
    <cellStyle name="Nota 2 4 3 2 3 2 2" xfId="44018"/>
    <cellStyle name="Nota 2 4 3 2 3 2 2 10" xfId="44019"/>
    <cellStyle name="Nota 2 4 3 2 3 2 2 11" xfId="44020"/>
    <cellStyle name="Nota 2 4 3 2 3 2 2 12" xfId="44021"/>
    <cellStyle name="Nota 2 4 3 2 3 2 2 2" xfId="44022"/>
    <cellStyle name="Nota 2 4 3 2 3 2 2 3" xfId="44023"/>
    <cellStyle name="Nota 2 4 3 2 3 2 2 4" xfId="44024"/>
    <cellStyle name="Nota 2 4 3 2 3 2 2 5" xfId="44025"/>
    <cellStyle name="Nota 2 4 3 2 3 2 2 6" xfId="44026"/>
    <cellStyle name="Nota 2 4 3 2 3 2 2 7" xfId="44027"/>
    <cellStyle name="Nota 2 4 3 2 3 2 2 8" xfId="44028"/>
    <cellStyle name="Nota 2 4 3 2 3 2 2 9" xfId="44029"/>
    <cellStyle name="Nota 2 4 3 2 3 2 3" xfId="44030"/>
    <cellStyle name="Nota 2 4 3 2 3 2 4" xfId="44031"/>
    <cellStyle name="Nota 2 4 3 2 3 2 5" xfId="44032"/>
    <cellStyle name="Nota 2 4 3 2 3 2 6" xfId="44033"/>
    <cellStyle name="Nota 2 4 3 2 3 2 7" xfId="44034"/>
    <cellStyle name="Nota 2 4 3 2 3 2 8" xfId="44035"/>
    <cellStyle name="Nota 2 4 3 2 3 2 9" xfId="44036"/>
    <cellStyle name="Nota 2 4 3 2 3 3" xfId="44037"/>
    <cellStyle name="Nota 2 4 3 2 3 3 10" xfId="44038"/>
    <cellStyle name="Nota 2 4 3 2 3 3 11" xfId="44039"/>
    <cellStyle name="Nota 2 4 3 2 3 3 12" xfId="44040"/>
    <cellStyle name="Nota 2 4 3 2 3 3 2" xfId="44041"/>
    <cellStyle name="Nota 2 4 3 2 3 3 3" xfId="44042"/>
    <cellStyle name="Nota 2 4 3 2 3 3 4" xfId="44043"/>
    <cellStyle name="Nota 2 4 3 2 3 3 5" xfId="44044"/>
    <cellStyle name="Nota 2 4 3 2 3 3 6" xfId="44045"/>
    <cellStyle name="Nota 2 4 3 2 3 3 7" xfId="44046"/>
    <cellStyle name="Nota 2 4 3 2 3 3 8" xfId="44047"/>
    <cellStyle name="Nota 2 4 3 2 3 3 9" xfId="44048"/>
    <cellStyle name="Nota 2 4 3 2 3 4" xfId="44049"/>
    <cellStyle name="Nota 2 4 3 2 3 5" xfId="44050"/>
    <cellStyle name="Nota 2 4 3 2 3 6" xfId="44051"/>
    <cellStyle name="Nota 2 4 3 2 3 7" xfId="44052"/>
    <cellStyle name="Nota 2 4 3 2 3 8" xfId="44053"/>
    <cellStyle name="Nota 2 4 3 2 3 9" xfId="44054"/>
    <cellStyle name="Nota 2 4 3 2 4" xfId="44055"/>
    <cellStyle name="Nota 2 4 3 2 4 10" xfId="44056"/>
    <cellStyle name="Nota 2 4 3 2 4 11" xfId="44057"/>
    <cellStyle name="Nota 2 4 3 2 4 12" xfId="44058"/>
    <cellStyle name="Nota 2 4 3 2 4 13" xfId="44059"/>
    <cellStyle name="Nota 2 4 3 2 4 2" xfId="44060"/>
    <cellStyle name="Nota 2 4 3 2 4 2 10" xfId="44061"/>
    <cellStyle name="Nota 2 4 3 2 4 2 11" xfId="44062"/>
    <cellStyle name="Nota 2 4 3 2 4 2 12" xfId="44063"/>
    <cellStyle name="Nota 2 4 3 2 4 2 2" xfId="44064"/>
    <cellStyle name="Nota 2 4 3 2 4 2 3" xfId="44065"/>
    <cellStyle name="Nota 2 4 3 2 4 2 4" xfId="44066"/>
    <cellStyle name="Nota 2 4 3 2 4 2 5" xfId="44067"/>
    <cellStyle name="Nota 2 4 3 2 4 2 6" xfId="44068"/>
    <cellStyle name="Nota 2 4 3 2 4 2 7" xfId="44069"/>
    <cellStyle name="Nota 2 4 3 2 4 2 8" xfId="44070"/>
    <cellStyle name="Nota 2 4 3 2 4 2 9" xfId="44071"/>
    <cellStyle name="Nota 2 4 3 2 4 3" xfId="44072"/>
    <cellStyle name="Nota 2 4 3 2 4 4" xfId="44073"/>
    <cellStyle name="Nota 2 4 3 2 4 5" xfId="44074"/>
    <cellStyle name="Nota 2 4 3 2 4 6" xfId="44075"/>
    <cellStyle name="Nota 2 4 3 2 4 7" xfId="44076"/>
    <cellStyle name="Nota 2 4 3 2 4 8" xfId="44077"/>
    <cellStyle name="Nota 2 4 3 2 4 9" xfId="44078"/>
    <cellStyle name="Nota 2 4 3 2 5" xfId="44079"/>
    <cellStyle name="Nota 2 4 3 2 5 10" xfId="44080"/>
    <cellStyle name="Nota 2 4 3 2 5 11" xfId="44081"/>
    <cellStyle name="Nota 2 4 3 2 5 12" xfId="44082"/>
    <cellStyle name="Nota 2 4 3 2 5 13" xfId="44083"/>
    <cellStyle name="Nota 2 4 3 2 5 2" xfId="44084"/>
    <cellStyle name="Nota 2 4 3 2 5 2 10" xfId="44085"/>
    <cellStyle name="Nota 2 4 3 2 5 2 11" xfId="44086"/>
    <cellStyle name="Nota 2 4 3 2 5 2 12" xfId="44087"/>
    <cellStyle name="Nota 2 4 3 2 5 2 2" xfId="44088"/>
    <cellStyle name="Nota 2 4 3 2 5 2 3" xfId="44089"/>
    <cellStyle name="Nota 2 4 3 2 5 2 4" xfId="44090"/>
    <cellStyle name="Nota 2 4 3 2 5 2 5" xfId="44091"/>
    <cellStyle name="Nota 2 4 3 2 5 2 6" xfId="44092"/>
    <cellStyle name="Nota 2 4 3 2 5 2 7" xfId="44093"/>
    <cellStyle name="Nota 2 4 3 2 5 2 8" xfId="44094"/>
    <cellStyle name="Nota 2 4 3 2 5 2 9" xfId="44095"/>
    <cellStyle name="Nota 2 4 3 2 5 3" xfId="44096"/>
    <cellStyle name="Nota 2 4 3 2 5 4" xfId="44097"/>
    <cellStyle name="Nota 2 4 3 2 5 5" xfId="44098"/>
    <cellStyle name="Nota 2 4 3 2 5 6" xfId="44099"/>
    <cellStyle name="Nota 2 4 3 2 5 7" xfId="44100"/>
    <cellStyle name="Nota 2 4 3 2 5 8" xfId="44101"/>
    <cellStyle name="Nota 2 4 3 2 5 9" xfId="44102"/>
    <cellStyle name="Nota 2 4 3 2 6" xfId="44103"/>
    <cellStyle name="Nota 2 4 3 2 6 10" xfId="44104"/>
    <cellStyle name="Nota 2 4 3 2 6 11" xfId="44105"/>
    <cellStyle name="Nota 2 4 3 2 6 12" xfId="44106"/>
    <cellStyle name="Nota 2 4 3 2 6 2" xfId="44107"/>
    <cellStyle name="Nota 2 4 3 2 6 3" xfId="44108"/>
    <cellStyle name="Nota 2 4 3 2 6 4" xfId="44109"/>
    <cellStyle name="Nota 2 4 3 2 6 5" xfId="44110"/>
    <cellStyle name="Nota 2 4 3 2 6 6" xfId="44111"/>
    <cellStyle name="Nota 2 4 3 2 6 7" xfId="44112"/>
    <cellStyle name="Nota 2 4 3 2 6 8" xfId="44113"/>
    <cellStyle name="Nota 2 4 3 2 6 9" xfId="44114"/>
    <cellStyle name="Nota 2 4 3 2 7" xfId="44115"/>
    <cellStyle name="Nota 2 4 3 2 8" xfId="44116"/>
    <cellStyle name="Nota 2 4 3 2 9" xfId="44117"/>
    <cellStyle name="Nota 2 4 3 20" xfId="44118"/>
    <cellStyle name="Nota 2 4 3 21" xfId="44119"/>
    <cellStyle name="Nota 2 4 3 22" xfId="44120"/>
    <cellStyle name="Nota 2 4 3 23" xfId="44121"/>
    <cellStyle name="Nota 2 4 3 24" xfId="44122"/>
    <cellStyle name="Nota 2 4 3 3" xfId="44123"/>
    <cellStyle name="Nota 2 4 3 3 10" xfId="44124"/>
    <cellStyle name="Nota 2 4 3 3 11" xfId="44125"/>
    <cellStyle name="Nota 2 4 3 3 12" xfId="44126"/>
    <cellStyle name="Nota 2 4 3 3 13" xfId="44127"/>
    <cellStyle name="Nota 2 4 3 3 14" xfId="44128"/>
    <cellStyle name="Nota 2 4 3 3 2" xfId="44129"/>
    <cellStyle name="Nota 2 4 3 3 2 10" xfId="44130"/>
    <cellStyle name="Nota 2 4 3 3 2 11" xfId="44131"/>
    <cellStyle name="Nota 2 4 3 3 2 12" xfId="44132"/>
    <cellStyle name="Nota 2 4 3 3 2 13" xfId="44133"/>
    <cellStyle name="Nota 2 4 3 3 2 2" xfId="44134"/>
    <cellStyle name="Nota 2 4 3 3 2 2 10" xfId="44135"/>
    <cellStyle name="Nota 2 4 3 3 2 2 11" xfId="44136"/>
    <cellStyle name="Nota 2 4 3 3 2 2 12" xfId="44137"/>
    <cellStyle name="Nota 2 4 3 3 2 2 2" xfId="44138"/>
    <cellStyle name="Nota 2 4 3 3 2 2 3" xfId="44139"/>
    <cellStyle name="Nota 2 4 3 3 2 2 4" xfId="44140"/>
    <cellStyle name="Nota 2 4 3 3 2 2 5" xfId="44141"/>
    <cellStyle name="Nota 2 4 3 3 2 2 6" xfId="44142"/>
    <cellStyle name="Nota 2 4 3 3 2 2 7" xfId="44143"/>
    <cellStyle name="Nota 2 4 3 3 2 2 8" xfId="44144"/>
    <cellStyle name="Nota 2 4 3 3 2 2 9" xfId="44145"/>
    <cellStyle name="Nota 2 4 3 3 2 3" xfId="44146"/>
    <cellStyle name="Nota 2 4 3 3 2 4" xfId="44147"/>
    <cellStyle name="Nota 2 4 3 3 2 5" xfId="44148"/>
    <cellStyle name="Nota 2 4 3 3 2 6" xfId="44149"/>
    <cellStyle name="Nota 2 4 3 3 2 7" xfId="44150"/>
    <cellStyle name="Nota 2 4 3 3 2 8" xfId="44151"/>
    <cellStyle name="Nota 2 4 3 3 2 9" xfId="44152"/>
    <cellStyle name="Nota 2 4 3 3 3" xfId="44153"/>
    <cellStyle name="Nota 2 4 3 3 3 10" xfId="44154"/>
    <cellStyle name="Nota 2 4 3 3 3 11" xfId="44155"/>
    <cellStyle name="Nota 2 4 3 3 3 12" xfId="44156"/>
    <cellStyle name="Nota 2 4 3 3 3 2" xfId="44157"/>
    <cellStyle name="Nota 2 4 3 3 3 3" xfId="44158"/>
    <cellStyle name="Nota 2 4 3 3 3 4" xfId="44159"/>
    <cellStyle name="Nota 2 4 3 3 3 5" xfId="44160"/>
    <cellStyle name="Nota 2 4 3 3 3 6" xfId="44161"/>
    <cellStyle name="Nota 2 4 3 3 3 7" xfId="44162"/>
    <cellStyle name="Nota 2 4 3 3 3 8" xfId="44163"/>
    <cellStyle name="Nota 2 4 3 3 3 9" xfId="44164"/>
    <cellStyle name="Nota 2 4 3 3 4" xfId="44165"/>
    <cellStyle name="Nota 2 4 3 3 5" xfId="44166"/>
    <cellStyle name="Nota 2 4 3 3 6" xfId="44167"/>
    <cellStyle name="Nota 2 4 3 3 7" xfId="44168"/>
    <cellStyle name="Nota 2 4 3 3 8" xfId="44169"/>
    <cellStyle name="Nota 2 4 3 3 9" xfId="44170"/>
    <cellStyle name="Nota 2 4 3 4" xfId="44171"/>
    <cellStyle name="Nota 2 4 3 4 10" xfId="44172"/>
    <cellStyle name="Nota 2 4 3 4 11" xfId="44173"/>
    <cellStyle name="Nota 2 4 3 4 12" xfId="44174"/>
    <cellStyle name="Nota 2 4 3 4 13" xfId="44175"/>
    <cellStyle name="Nota 2 4 3 4 14" xfId="44176"/>
    <cellStyle name="Nota 2 4 3 4 2" xfId="44177"/>
    <cellStyle name="Nota 2 4 3 4 2 10" xfId="44178"/>
    <cellStyle name="Nota 2 4 3 4 2 11" xfId="44179"/>
    <cellStyle name="Nota 2 4 3 4 2 12" xfId="44180"/>
    <cellStyle name="Nota 2 4 3 4 2 13" xfId="44181"/>
    <cellStyle name="Nota 2 4 3 4 2 2" xfId="44182"/>
    <cellStyle name="Nota 2 4 3 4 2 2 10" xfId="44183"/>
    <cellStyle name="Nota 2 4 3 4 2 2 11" xfId="44184"/>
    <cellStyle name="Nota 2 4 3 4 2 2 12" xfId="44185"/>
    <cellStyle name="Nota 2 4 3 4 2 2 2" xfId="44186"/>
    <cellStyle name="Nota 2 4 3 4 2 2 3" xfId="44187"/>
    <cellStyle name="Nota 2 4 3 4 2 2 4" xfId="44188"/>
    <cellStyle name="Nota 2 4 3 4 2 2 5" xfId="44189"/>
    <cellStyle name="Nota 2 4 3 4 2 2 6" xfId="44190"/>
    <cellStyle name="Nota 2 4 3 4 2 2 7" xfId="44191"/>
    <cellStyle name="Nota 2 4 3 4 2 2 8" xfId="44192"/>
    <cellStyle name="Nota 2 4 3 4 2 2 9" xfId="44193"/>
    <cellStyle name="Nota 2 4 3 4 2 3" xfId="44194"/>
    <cellStyle name="Nota 2 4 3 4 2 4" xfId="44195"/>
    <cellStyle name="Nota 2 4 3 4 2 5" xfId="44196"/>
    <cellStyle name="Nota 2 4 3 4 2 6" xfId="44197"/>
    <cellStyle name="Nota 2 4 3 4 2 7" xfId="44198"/>
    <cellStyle name="Nota 2 4 3 4 2 8" xfId="44199"/>
    <cellStyle name="Nota 2 4 3 4 2 9" xfId="44200"/>
    <cellStyle name="Nota 2 4 3 4 3" xfId="44201"/>
    <cellStyle name="Nota 2 4 3 4 3 10" xfId="44202"/>
    <cellStyle name="Nota 2 4 3 4 3 11" xfId="44203"/>
    <cellStyle name="Nota 2 4 3 4 3 12" xfId="44204"/>
    <cellStyle name="Nota 2 4 3 4 3 2" xfId="44205"/>
    <cellStyle name="Nota 2 4 3 4 3 3" xfId="44206"/>
    <cellStyle name="Nota 2 4 3 4 3 4" xfId="44207"/>
    <cellStyle name="Nota 2 4 3 4 3 5" xfId="44208"/>
    <cellStyle name="Nota 2 4 3 4 3 6" xfId="44209"/>
    <cellStyle name="Nota 2 4 3 4 3 7" xfId="44210"/>
    <cellStyle name="Nota 2 4 3 4 3 8" xfId="44211"/>
    <cellStyle name="Nota 2 4 3 4 3 9" xfId="44212"/>
    <cellStyle name="Nota 2 4 3 4 4" xfId="44213"/>
    <cellStyle name="Nota 2 4 3 4 5" xfId="44214"/>
    <cellStyle name="Nota 2 4 3 4 6" xfId="44215"/>
    <cellStyle name="Nota 2 4 3 4 7" xfId="44216"/>
    <cellStyle name="Nota 2 4 3 4 8" xfId="44217"/>
    <cellStyle name="Nota 2 4 3 4 9" xfId="44218"/>
    <cellStyle name="Nota 2 4 3 5" xfId="44219"/>
    <cellStyle name="Nota 2 4 3 5 10" xfId="44220"/>
    <cellStyle name="Nota 2 4 3 5 11" xfId="44221"/>
    <cellStyle name="Nota 2 4 3 5 12" xfId="44222"/>
    <cellStyle name="Nota 2 4 3 5 13" xfId="44223"/>
    <cellStyle name="Nota 2 4 3 5 14" xfId="44224"/>
    <cellStyle name="Nota 2 4 3 5 2" xfId="44225"/>
    <cellStyle name="Nota 2 4 3 5 2 10" xfId="44226"/>
    <cellStyle name="Nota 2 4 3 5 2 11" xfId="44227"/>
    <cellStyle name="Nota 2 4 3 5 2 12" xfId="44228"/>
    <cellStyle name="Nota 2 4 3 5 2 13" xfId="44229"/>
    <cellStyle name="Nota 2 4 3 5 2 2" xfId="44230"/>
    <cellStyle name="Nota 2 4 3 5 2 2 10" xfId="44231"/>
    <cellStyle name="Nota 2 4 3 5 2 2 11" xfId="44232"/>
    <cellStyle name="Nota 2 4 3 5 2 2 12" xfId="44233"/>
    <cellStyle name="Nota 2 4 3 5 2 2 2" xfId="44234"/>
    <cellStyle name="Nota 2 4 3 5 2 2 3" xfId="44235"/>
    <cellStyle name="Nota 2 4 3 5 2 2 4" xfId="44236"/>
    <cellStyle name="Nota 2 4 3 5 2 2 5" xfId="44237"/>
    <cellStyle name="Nota 2 4 3 5 2 2 6" xfId="44238"/>
    <cellStyle name="Nota 2 4 3 5 2 2 7" xfId="44239"/>
    <cellStyle name="Nota 2 4 3 5 2 2 8" xfId="44240"/>
    <cellStyle name="Nota 2 4 3 5 2 2 9" xfId="44241"/>
    <cellStyle name="Nota 2 4 3 5 2 3" xfId="44242"/>
    <cellStyle name="Nota 2 4 3 5 2 4" xfId="44243"/>
    <cellStyle name="Nota 2 4 3 5 2 5" xfId="44244"/>
    <cellStyle name="Nota 2 4 3 5 2 6" xfId="44245"/>
    <cellStyle name="Nota 2 4 3 5 2 7" xfId="44246"/>
    <cellStyle name="Nota 2 4 3 5 2 8" xfId="44247"/>
    <cellStyle name="Nota 2 4 3 5 2 9" xfId="44248"/>
    <cellStyle name="Nota 2 4 3 5 3" xfId="44249"/>
    <cellStyle name="Nota 2 4 3 5 3 10" xfId="44250"/>
    <cellStyle name="Nota 2 4 3 5 3 11" xfId="44251"/>
    <cellStyle name="Nota 2 4 3 5 3 12" xfId="44252"/>
    <cellStyle name="Nota 2 4 3 5 3 2" xfId="44253"/>
    <cellStyle name="Nota 2 4 3 5 3 3" xfId="44254"/>
    <cellStyle name="Nota 2 4 3 5 3 4" xfId="44255"/>
    <cellStyle name="Nota 2 4 3 5 3 5" xfId="44256"/>
    <cellStyle name="Nota 2 4 3 5 3 6" xfId="44257"/>
    <cellStyle name="Nota 2 4 3 5 3 7" xfId="44258"/>
    <cellStyle name="Nota 2 4 3 5 3 8" xfId="44259"/>
    <cellStyle name="Nota 2 4 3 5 3 9" xfId="44260"/>
    <cellStyle name="Nota 2 4 3 5 4" xfId="44261"/>
    <cellStyle name="Nota 2 4 3 5 5" xfId="44262"/>
    <cellStyle name="Nota 2 4 3 5 6" xfId="44263"/>
    <cellStyle name="Nota 2 4 3 5 7" xfId="44264"/>
    <cellStyle name="Nota 2 4 3 5 8" xfId="44265"/>
    <cellStyle name="Nota 2 4 3 5 9" xfId="44266"/>
    <cellStyle name="Nota 2 4 3 6" xfId="44267"/>
    <cellStyle name="Nota 2 4 3 6 10" xfId="44268"/>
    <cellStyle name="Nota 2 4 3 6 11" xfId="44269"/>
    <cellStyle name="Nota 2 4 3 6 12" xfId="44270"/>
    <cellStyle name="Nota 2 4 3 6 13" xfId="44271"/>
    <cellStyle name="Nota 2 4 3 6 14" xfId="44272"/>
    <cellStyle name="Nota 2 4 3 6 2" xfId="44273"/>
    <cellStyle name="Nota 2 4 3 6 2 10" xfId="44274"/>
    <cellStyle name="Nota 2 4 3 6 2 11" xfId="44275"/>
    <cellStyle name="Nota 2 4 3 6 2 12" xfId="44276"/>
    <cellStyle name="Nota 2 4 3 6 2 13" xfId="44277"/>
    <cellStyle name="Nota 2 4 3 6 2 2" xfId="44278"/>
    <cellStyle name="Nota 2 4 3 6 2 2 10" xfId="44279"/>
    <cellStyle name="Nota 2 4 3 6 2 2 11" xfId="44280"/>
    <cellStyle name="Nota 2 4 3 6 2 2 12" xfId="44281"/>
    <cellStyle name="Nota 2 4 3 6 2 2 2" xfId="44282"/>
    <cellStyle name="Nota 2 4 3 6 2 2 3" xfId="44283"/>
    <cellStyle name="Nota 2 4 3 6 2 2 4" xfId="44284"/>
    <cellStyle name="Nota 2 4 3 6 2 2 5" xfId="44285"/>
    <cellStyle name="Nota 2 4 3 6 2 2 6" xfId="44286"/>
    <cellStyle name="Nota 2 4 3 6 2 2 7" xfId="44287"/>
    <cellStyle name="Nota 2 4 3 6 2 2 8" xfId="44288"/>
    <cellStyle name="Nota 2 4 3 6 2 2 9" xfId="44289"/>
    <cellStyle name="Nota 2 4 3 6 2 3" xfId="44290"/>
    <cellStyle name="Nota 2 4 3 6 2 4" xfId="44291"/>
    <cellStyle name="Nota 2 4 3 6 2 5" xfId="44292"/>
    <cellStyle name="Nota 2 4 3 6 2 6" xfId="44293"/>
    <cellStyle name="Nota 2 4 3 6 2 7" xfId="44294"/>
    <cellStyle name="Nota 2 4 3 6 2 8" xfId="44295"/>
    <cellStyle name="Nota 2 4 3 6 2 9" xfId="44296"/>
    <cellStyle name="Nota 2 4 3 6 3" xfId="44297"/>
    <cellStyle name="Nota 2 4 3 6 3 10" xfId="44298"/>
    <cellStyle name="Nota 2 4 3 6 3 11" xfId="44299"/>
    <cellStyle name="Nota 2 4 3 6 3 12" xfId="44300"/>
    <cellStyle name="Nota 2 4 3 6 3 2" xfId="44301"/>
    <cellStyle name="Nota 2 4 3 6 3 3" xfId="44302"/>
    <cellStyle name="Nota 2 4 3 6 3 4" xfId="44303"/>
    <cellStyle name="Nota 2 4 3 6 3 5" xfId="44304"/>
    <cellStyle name="Nota 2 4 3 6 3 6" xfId="44305"/>
    <cellStyle name="Nota 2 4 3 6 3 7" xfId="44306"/>
    <cellStyle name="Nota 2 4 3 6 3 8" xfId="44307"/>
    <cellStyle name="Nota 2 4 3 6 3 9" xfId="44308"/>
    <cellStyle name="Nota 2 4 3 6 4" xfId="44309"/>
    <cellStyle name="Nota 2 4 3 6 5" xfId="44310"/>
    <cellStyle name="Nota 2 4 3 6 6" xfId="44311"/>
    <cellStyle name="Nota 2 4 3 6 7" xfId="44312"/>
    <cellStyle name="Nota 2 4 3 6 8" xfId="44313"/>
    <cellStyle name="Nota 2 4 3 6 9" xfId="44314"/>
    <cellStyle name="Nota 2 4 3 7" xfId="44315"/>
    <cellStyle name="Nota 2 4 3 7 10" xfId="44316"/>
    <cellStyle name="Nota 2 4 3 7 11" xfId="44317"/>
    <cellStyle name="Nota 2 4 3 7 12" xfId="44318"/>
    <cellStyle name="Nota 2 4 3 7 13" xfId="44319"/>
    <cellStyle name="Nota 2 4 3 7 14" xfId="44320"/>
    <cellStyle name="Nota 2 4 3 7 2" xfId="44321"/>
    <cellStyle name="Nota 2 4 3 7 2 10" xfId="44322"/>
    <cellStyle name="Nota 2 4 3 7 2 11" xfId="44323"/>
    <cellStyle name="Nota 2 4 3 7 2 12" xfId="44324"/>
    <cellStyle name="Nota 2 4 3 7 2 13" xfId="44325"/>
    <cellStyle name="Nota 2 4 3 7 2 2" xfId="44326"/>
    <cellStyle name="Nota 2 4 3 7 2 2 10" xfId="44327"/>
    <cellStyle name="Nota 2 4 3 7 2 2 11" xfId="44328"/>
    <cellStyle name="Nota 2 4 3 7 2 2 12" xfId="44329"/>
    <cellStyle name="Nota 2 4 3 7 2 2 2" xfId="44330"/>
    <cellStyle name="Nota 2 4 3 7 2 2 3" xfId="44331"/>
    <cellStyle name="Nota 2 4 3 7 2 2 4" xfId="44332"/>
    <cellStyle name="Nota 2 4 3 7 2 2 5" xfId="44333"/>
    <cellStyle name="Nota 2 4 3 7 2 2 6" xfId="44334"/>
    <cellStyle name="Nota 2 4 3 7 2 2 7" xfId="44335"/>
    <cellStyle name="Nota 2 4 3 7 2 2 8" xfId="44336"/>
    <cellStyle name="Nota 2 4 3 7 2 2 9" xfId="44337"/>
    <cellStyle name="Nota 2 4 3 7 2 3" xfId="44338"/>
    <cellStyle name="Nota 2 4 3 7 2 4" xfId="44339"/>
    <cellStyle name="Nota 2 4 3 7 2 5" xfId="44340"/>
    <cellStyle name="Nota 2 4 3 7 2 6" xfId="44341"/>
    <cellStyle name="Nota 2 4 3 7 2 7" xfId="44342"/>
    <cellStyle name="Nota 2 4 3 7 2 8" xfId="44343"/>
    <cellStyle name="Nota 2 4 3 7 2 9" xfId="44344"/>
    <cellStyle name="Nota 2 4 3 7 3" xfId="44345"/>
    <cellStyle name="Nota 2 4 3 7 3 10" xfId="44346"/>
    <cellStyle name="Nota 2 4 3 7 3 11" xfId="44347"/>
    <cellStyle name="Nota 2 4 3 7 3 12" xfId="44348"/>
    <cellStyle name="Nota 2 4 3 7 3 2" xfId="44349"/>
    <cellStyle name="Nota 2 4 3 7 3 3" xfId="44350"/>
    <cellStyle name="Nota 2 4 3 7 3 4" xfId="44351"/>
    <cellStyle name="Nota 2 4 3 7 3 5" xfId="44352"/>
    <cellStyle name="Nota 2 4 3 7 3 6" xfId="44353"/>
    <cellStyle name="Nota 2 4 3 7 3 7" xfId="44354"/>
    <cellStyle name="Nota 2 4 3 7 3 8" xfId="44355"/>
    <cellStyle name="Nota 2 4 3 7 3 9" xfId="44356"/>
    <cellStyle name="Nota 2 4 3 7 4" xfId="44357"/>
    <cellStyle name="Nota 2 4 3 7 5" xfId="44358"/>
    <cellStyle name="Nota 2 4 3 7 6" xfId="44359"/>
    <cellStyle name="Nota 2 4 3 7 7" xfId="44360"/>
    <cellStyle name="Nota 2 4 3 7 8" xfId="44361"/>
    <cellStyle name="Nota 2 4 3 7 9" xfId="44362"/>
    <cellStyle name="Nota 2 4 3 8" xfId="44363"/>
    <cellStyle name="Nota 2 4 3 8 10" xfId="44364"/>
    <cellStyle name="Nota 2 4 3 8 11" xfId="44365"/>
    <cellStyle name="Nota 2 4 3 8 12" xfId="44366"/>
    <cellStyle name="Nota 2 4 3 8 13" xfId="44367"/>
    <cellStyle name="Nota 2 4 3 8 14" xfId="44368"/>
    <cellStyle name="Nota 2 4 3 8 2" xfId="44369"/>
    <cellStyle name="Nota 2 4 3 8 2 10" xfId="44370"/>
    <cellStyle name="Nota 2 4 3 8 2 11" xfId="44371"/>
    <cellStyle name="Nota 2 4 3 8 2 12" xfId="44372"/>
    <cellStyle name="Nota 2 4 3 8 2 13" xfId="44373"/>
    <cellStyle name="Nota 2 4 3 8 2 2" xfId="44374"/>
    <cellStyle name="Nota 2 4 3 8 2 2 10" xfId="44375"/>
    <cellStyle name="Nota 2 4 3 8 2 2 11" xfId="44376"/>
    <cellStyle name="Nota 2 4 3 8 2 2 12" xfId="44377"/>
    <cellStyle name="Nota 2 4 3 8 2 2 2" xfId="44378"/>
    <cellStyle name="Nota 2 4 3 8 2 2 3" xfId="44379"/>
    <cellStyle name="Nota 2 4 3 8 2 2 4" xfId="44380"/>
    <cellStyle name="Nota 2 4 3 8 2 2 5" xfId="44381"/>
    <cellStyle name="Nota 2 4 3 8 2 2 6" xfId="44382"/>
    <cellStyle name="Nota 2 4 3 8 2 2 7" xfId="44383"/>
    <cellStyle name="Nota 2 4 3 8 2 2 8" xfId="44384"/>
    <cellStyle name="Nota 2 4 3 8 2 2 9" xfId="44385"/>
    <cellStyle name="Nota 2 4 3 8 2 3" xfId="44386"/>
    <cellStyle name="Nota 2 4 3 8 2 4" xfId="44387"/>
    <cellStyle name="Nota 2 4 3 8 2 5" xfId="44388"/>
    <cellStyle name="Nota 2 4 3 8 2 6" xfId="44389"/>
    <cellStyle name="Nota 2 4 3 8 2 7" xfId="44390"/>
    <cellStyle name="Nota 2 4 3 8 2 8" xfId="44391"/>
    <cellStyle name="Nota 2 4 3 8 2 9" xfId="44392"/>
    <cellStyle name="Nota 2 4 3 8 3" xfId="44393"/>
    <cellStyle name="Nota 2 4 3 8 3 10" xfId="44394"/>
    <cellStyle name="Nota 2 4 3 8 3 11" xfId="44395"/>
    <cellStyle name="Nota 2 4 3 8 3 12" xfId="44396"/>
    <cellStyle name="Nota 2 4 3 8 3 2" xfId="44397"/>
    <cellStyle name="Nota 2 4 3 8 3 3" xfId="44398"/>
    <cellStyle name="Nota 2 4 3 8 3 4" xfId="44399"/>
    <cellStyle name="Nota 2 4 3 8 3 5" xfId="44400"/>
    <cellStyle name="Nota 2 4 3 8 3 6" xfId="44401"/>
    <cellStyle name="Nota 2 4 3 8 3 7" xfId="44402"/>
    <cellStyle name="Nota 2 4 3 8 3 8" xfId="44403"/>
    <cellStyle name="Nota 2 4 3 8 3 9" xfId="44404"/>
    <cellStyle name="Nota 2 4 3 8 4" xfId="44405"/>
    <cellStyle name="Nota 2 4 3 8 5" xfId="44406"/>
    <cellStyle name="Nota 2 4 3 8 6" xfId="44407"/>
    <cellStyle name="Nota 2 4 3 8 7" xfId="44408"/>
    <cellStyle name="Nota 2 4 3 8 8" xfId="44409"/>
    <cellStyle name="Nota 2 4 3 8 9" xfId="44410"/>
    <cellStyle name="Nota 2 4 3 9" xfId="44411"/>
    <cellStyle name="Nota 2 4 3 9 10" xfId="44412"/>
    <cellStyle name="Nota 2 4 3 9 11" xfId="44413"/>
    <cellStyle name="Nota 2 4 3 9 12" xfId="44414"/>
    <cellStyle name="Nota 2 4 3 9 13" xfId="44415"/>
    <cellStyle name="Nota 2 4 3 9 14" xfId="44416"/>
    <cellStyle name="Nota 2 4 3 9 2" xfId="44417"/>
    <cellStyle name="Nota 2 4 3 9 2 10" xfId="44418"/>
    <cellStyle name="Nota 2 4 3 9 2 11" xfId="44419"/>
    <cellStyle name="Nota 2 4 3 9 2 12" xfId="44420"/>
    <cellStyle name="Nota 2 4 3 9 2 13" xfId="44421"/>
    <cellStyle name="Nota 2 4 3 9 2 2" xfId="44422"/>
    <cellStyle name="Nota 2 4 3 9 2 2 10" xfId="44423"/>
    <cellStyle name="Nota 2 4 3 9 2 2 11" xfId="44424"/>
    <cellStyle name="Nota 2 4 3 9 2 2 12" xfId="44425"/>
    <cellStyle name="Nota 2 4 3 9 2 2 2" xfId="44426"/>
    <cellStyle name="Nota 2 4 3 9 2 2 3" xfId="44427"/>
    <cellStyle name="Nota 2 4 3 9 2 2 4" xfId="44428"/>
    <cellStyle name="Nota 2 4 3 9 2 2 5" xfId="44429"/>
    <cellStyle name="Nota 2 4 3 9 2 2 6" xfId="44430"/>
    <cellStyle name="Nota 2 4 3 9 2 2 7" xfId="44431"/>
    <cellStyle name="Nota 2 4 3 9 2 2 8" xfId="44432"/>
    <cellStyle name="Nota 2 4 3 9 2 2 9" xfId="44433"/>
    <cellStyle name="Nota 2 4 3 9 2 3" xfId="44434"/>
    <cellStyle name="Nota 2 4 3 9 2 4" xfId="44435"/>
    <cellStyle name="Nota 2 4 3 9 2 5" xfId="44436"/>
    <cellStyle name="Nota 2 4 3 9 2 6" xfId="44437"/>
    <cellStyle name="Nota 2 4 3 9 2 7" xfId="44438"/>
    <cellStyle name="Nota 2 4 3 9 2 8" xfId="44439"/>
    <cellStyle name="Nota 2 4 3 9 2 9" xfId="44440"/>
    <cellStyle name="Nota 2 4 3 9 3" xfId="44441"/>
    <cellStyle name="Nota 2 4 3 9 3 10" xfId="44442"/>
    <cellStyle name="Nota 2 4 3 9 3 11" xfId="44443"/>
    <cellStyle name="Nota 2 4 3 9 3 12" xfId="44444"/>
    <cellStyle name="Nota 2 4 3 9 3 2" xfId="44445"/>
    <cellStyle name="Nota 2 4 3 9 3 3" xfId="44446"/>
    <cellStyle name="Nota 2 4 3 9 3 4" xfId="44447"/>
    <cellStyle name="Nota 2 4 3 9 3 5" xfId="44448"/>
    <cellStyle name="Nota 2 4 3 9 3 6" xfId="44449"/>
    <cellStyle name="Nota 2 4 3 9 3 7" xfId="44450"/>
    <cellStyle name="Nota 2 4 3 9 3 8" xfId="44451"/>
    <cellStyle name="Nota 2 4 3 9 3 9" xfId="44452"/>
    <cellStyle name="Nota 2 4 3 9 4" xfId="44453"/>
    <cellStyle name="Nota 2 4 3 9 5" xfId="44454"/>
    <cellStyle name="Nota 2 4 3 9 6" xfId="44455"/>
    <cellStyle name="Nota 2 4 3 9 7" xfId="44456"/>
    <cellStyle name="Nota 2 4 3 9 8" xfId="44457"/>
    <cellStyle name="Nota 2 4 3 9 9" xfId="44458"/>
    <cellStyle name="Nota 2 4 4" xfId="44459"/>
    <cellStyle name="Nota 2 4 4 10" xfId="44460"/>
    <cellStyle name="Nota 2 4 4 10 10" xfId="44461"/>
    <cellStyle name="Nota 2 4 4 10 11" xfId="44462"/>
    <cellStyle name="Nota 2 4 4 10 12" xfId="44463"/>
    <cellStyle name="Nota 2 4 4 10 13" xfId="44464"/>
    <cellStyle name="Nota 2 4 4 10 2" xfId="44465"/>
    <cellStyle name="Nota 2 4 4 10 2 10" xfId="44466"/>
    <cellStyle name="Nota 2 4 4 10 2 11" xfId="44467"/>
    <cellStyle name="Nota 2 4 4 10 2 12" xfId="44468"/>
    <cellStyle name="Nota 2 4 4 10 2 2" xfId="44469"/>
    <cellStyle name="Nota 2 4 4 10 2 3" xfId="44470"/>
    <cellStyle name="Nota 2 4 4 10 2 4" xfId="44471"/>
    <cellStyle name="Nota 2 4 4 10 2 5" xfId="44472"/>
    <cellStyle name="Nota 2 4 4 10 2 6" xfId="44473"/>
    <cellStyle name="Nota 2 4 4 10 2 7" xfId="44474"/>
    <cellStyle name="Nota 2 4 4 10 2 8" xfId="44475"/>
    <cellStyle name="Nota 2 4 4 10 2 9" xfId="44476"/>
    <cellStyle name="Nota 2 4 4 10 3" xfId="44477"/>
    <cellStyle name="Nota 2 4 4 10 4" xfId="44478"/>
    <cellStyle name="Nota 2 4 4 10 5" xfId="44479"/>
    <cellStyle name="Nota 2 4 4 10 6" xfId="44480"/>
    <cellStyle name="Nota 2 4 4 10 7" xfId="44481"/>
    <cellStyle name="Nota 2 4 4 10 8" xfId="44482"/>
    <cellStyle name="Nota 2 4 4 10 9" xfId="44483"/>
    <cellStyle name="Nota 2 4 4 11" xfId="44484"/>
    <cellStyle name="Nota 2 4 4 11 10" xfId="44485"/>
    <cellStyle name="Nota 2 4 4 11 11" xfId="44486"/>
    <cellStyle name="Nota 2 4 4 11 12" xfId="44487"/>
    <cellStyle name="Nota 2 4 4 11 2" xfId="44488"/>
    <cellStyle name="Nota 2 4 4 11 3" xfId="44489"/>
    <cellStyle name="Nota 2 4 4 11 4" xfId="44490"/>
    <cellStyle name="Nota 2 4 4 11 5" xfId="44491"/>
    <cellStyle name="Nota 2 4 4 11 6" xfId="44492"/>
    <cellStyle name="Nota 2 4 4 11 7" xfId="44493"/>
    <cellStyle name="Nota 2 4 4 11 8" xfId="44494"/>
    <cellStyle name="Nota 2 4 4 11 9" xfId="44495"/>
    <cellStyle name="Nota 2 4 4 12" xfId="44496"/>
    <cellStyle name="Nota 2 4 4 13" xfId="44497"/>
    <cellStyle name="Nota 2 4 4 14" xfId="44498"/>
    <cellStyle name="Nota 2 4 4 15" xfId="44499"/>
    <cellStyle name="Nota 2 4 4 16" xfId="44500"/>
    <cellStyle name="Nota 2 4 4 17" xfId="44501"/>
    <cellStyle name="Nota 2 4 4 18" xfId="44502"/>
    <cellStyle name="Nota 2 4 4 19" xfId="44503"/>
    <cellStyle name="Nota 2 4 4 2" xfId="44504"/>
    <cellStyle name="Nota 2 4 4 2 10" xfId="44505"/>
    <cellStyle name="Nota 2 4 4 2 11" xfId="44506"/>
    <cellStyle name="Nota 2 4 4 2 12" xfId="44507"/>
    <cellStyle name="Nota 2 4 4 2 13" xfId="44508"/>
    <cellStyle name="Nota 2 4 4 2 14" xfId="44509"/>
    <cellStyle name="Nota 2 4 4 2 15" xfId="44510"/>
    <cellStyle name="Nota 2 4 4 2 16" xfId="44511"/>
    <cellStyle name="Nota 2 4 4 2 17" xfId="44512"/>
    <cellStyle name="Nota 2 4 4 2 2" xfId="44513"/>
    <cellStyle name="Nota 2 4 4 2 2 10" xfId="44514"/>
    <cellStyle name="Nota 2 4 4 2 2 11" xfId="44515"/>
    <cellStyle name="Nota 2 4 4 2 2 12" xfId="44516"/>
    <cellStyle name="Nota 2 4 4 2 2 13" xfId="44517"/>
    <cellStyle name="Nota 2 4 4 2 2 14" xfId="44518"/>
    <cellStyle name="Nota 2 4 4 2 2 2" xfId="44519"/>
    <cellStyle name="Nota 2 4 4 2 2 2 10" xfId="44520"/>
    <cellStyle name="Nota 2 4 4 2 2 2 11" xfId="44521"/>
    <cellStyle name="Nota 2 4 4 2 2 2 12" xfId="44522"/>
    <cellStyle name="Nota 2 4 4 2 2 2 13" xfId="44523"/>
    <cellStyle name="Nota 2 4 4 2 2 2 2" xfId="44524"/>
    <cellStyle name="Nota 2 4 4 2 2 2 2 10" xfId="44525"/>
    <cellStyle name="Nota 2 4 4 2 2 2 2 11" xfId="44526"/>
    <cellStyle name="Nota 2 4 4 2 2 2 2 12" xfId="44527"/>
    <cellStyle name="Nota 2 4 4 2 2 2 2 2" xfId="44528"/>
    <cellStyle name="Nota 2 4 4 2 2 2 2 3" xfId="44529"/>
    <cellStyle name="Nota 2 4 4 2 2 2 2 4" xfId="44530"/>
    <cellStyle name="Nota 2 4 4 2 2 2 2 5" xfId="44531"/>
    <cellStyle name="Nota 2 4 4 2 2 2 2 6" xfId="44532"/>
    <cellStyle name="Nota 2 4 4 2 2 2 2 7" xfId="44533"/>
    <cellStyle name="Nota 2 4 4 2 2 2 2 8" xfId="44534"/>
    <cellStyle name="Nota 2 4 4 2 2 2 2 9" xfId="44535"/>
    <cellStyle name="Nota 2 4 4 2 2 2 3" xfId="44536"/>
    <cellStyle name="Nota 2 4 4 2 2 2 4" xfId="44537"/>
    <cellStyle name="Nota 2 4 4 2 2 2 5" xfId="44538"/>
    <cellStyle name="Nota 2 4 4 2 2 2 6" xfId="44539"/>
    <cellStyle name="Nota 2 4 4 2 2 2 7" xfId="44540"/>
    <cellStyle name="Nota 2 4 4 2 2 2 8" xfId="44541"/>
    <cellStyle name="Nota 2 4 4 2 2 2 9" xfId="44542"/>
    <cellStyle name="Nota 2 4 4 2 2 3" xfId="44543"/>
    <cellStyle name="Nota 2 4 4 2 2 3 10" xfId="44544"/>
    <cellStyle name="Nota 2 4 4 2 2 3 11" xfId="44545"/>
    <cellStyle name="Nota 2 4 4 2 2 3 12" xfId="44546"/>
    <cellStyle name="Nota 2 4 4 2 2 3 2" xfId="44547"/>
    <cellStyle name="Nota 2 4 4 2 2 3 3" xfId="44548"/>
    <cellStyle name="Nota 2 4 4 2 2 3 4" xfId="44549"/>
    <cellStyle name="Nota 2 4 4 2 2 3 5" xfId="44550"/>
    <cellStyle name="Nota 2 4 4 2 2 3 6" xfId="44551"/>
    <cellStyle name="Nota 2 4 4 2 2 3 7" xfId="44552"/>
    <cellStyle name="Nota 2 4 4 2 2 3 8" xfId="44553"/>
    <cellStyle name="Nota 2 4 4 2 2 3 9" xfId="44554"/>
    <cellStyle name="Nota 2 4 4 2 2 4" xfId="44555"/>
    <cellStyle name="Nota 2 4 4 2 2 5" xfId="44556"/>
    <cellStyle name="Nota 2 4 4 2 2 6" xfId="44557"/>
    <cellStyle name="Nota 2 4 4 2 2 7" xfId="44558"/>
    <cellStyle name="Nota 2 4 4 2 2 8" xfId="44559"/>
    <cellStyle name="Nota 2 4 4 2 2 9" xfId="44560"/>
    <cellStyle name="Nota 2 4 4 2 3" xfId="44561"/>
    <cellStyle name="Nota 2 4 4 2 3 10" xfId="44562"/>
    <cellStyle name="Nota 2 4 4 2 3 11" xfId="44563"/>
    <cellStyle name="Nota 2 4 4 2 3 12" xfId="44564"/>
    <cellStyle name="Nota 2 4 4 2 3 13" xfId="44565"/>
    <cellStyle name="Nota 2 4 4 2 3 14" xfId="44566"/>
    <cellStyle name="Nota 2 4 4 2 3 2" xfId="44567"/>
    <cellStyle name="Nota 2 4 4 2 3 2 10" xfId="44568"/>
    <cellStyle name="Nota 2 4 4 2 3 2 11" xfId="44569"/>
    <cellStyle name="Nota 2 4 4 2 3 2 12" xfId="44570"/>
    <cellStyle name="Nota 2 4 4 2 3 2 13" xfId="44571"/>
    <cellStyle name="Nota 2 4 4 2 3 2 2" xfId="44572"/>
    <cellStyle name="Nota 2 4 4 2 3 2 2 10" xfId="44573"/>
    <cellStyle name="Nota 2 4 4 2 3 2 2 11" xfId="44574"/>
    <cellStyle name="Nota 2 4 4 2 3 2 2 12" xfId="44575"/>
    <cellStyle name="Nota 2 4 4 2 3 2 2 2" xfId="44576"/>
    <cellStyle name="Nota 2 4 4 2 3 2 2 3" xfId="44577"/>
    <cellStyle name="Nota 2 4 4 2 3 2 2 4" xfId="44578"/>
    <cellStyle name="Nota 2 4 4 2 3 2 2 5" xfId="44579"/>
    <cellStyle name="Nota 2 4 4 2 3 2 2 6" xfId="44580"/>
    <cellStyle name="Nota 2 4 4 2 3 2 2 7" xfId="44581"/>
    <cellStyle name="Nota 2 4 4 2 3 2 2 8" xfId="44582"/>
    <cellStyle name="Nota 2 4 4 2 3 2 2 9" xfId="44583"/>
    <cellStyle name="Nota 2 4 4 2 3 2 3" xfId="44584"/>
    <cellStyle name="Nota 2 4 4 2 3 2 4" xfId="44585"/>
    <cellStyle name="Nota 2 4 4 2 3 2 5" xfId="44586"/>
    <cellStyle name="Nota 2 4 4 2 3 2 6" xfId="44587"/>
    <cellStyle name="Nota 2 4 4 2 3 2 7" xfId="44588"/>
    <cellStyle name="Nota 2 4 4 2 3 2 8" xfId="44589"/>
    <cellStyle name="Nota 2 4 4 2 3 2 9" xfId="44590"/>
    <cellStyle name="Nota 2 4 4 2 3 3" xfId="44591"/>
    <cellStyle name="Nota 2 4 4 2 3 3 10" xfId="44592"/>
    <cellStyle name="Nota 2 4 4 2 3 3 11" xfId="44593"/>
    <cellStyle name="Nota 2 4 4 2 3 3 12" xfId="44594"/>
    <cellStyle name="Nota 2 4 4 2 3 3 2" xfId="44595"/>
    <cellStyle name="Nota 2 4 4 2 3 3 3" xfId="44596"/>
    <cellStyle name="Nota 2 4 4 2 3 3 4" xfId="44597"/>
    <cellStyle name="Nota 2 4 4 2 3 3 5" xfId="44598"/>
    <cellStyle name="Nota 2 4 4 2 3 3 6" xfId="44599"/>
    <cellStyle name="Nota 2 4 4 2 3 3 7" xfId="44600"/>
    <cellStyle name="Nota 2 4 4 2 3 3 8" xfId="44601"/>
    <cellStyle name="Nota 2 4 4 2 3 3 9" xfId="44602"/>
    <cellStyle name="Nota 2 4 4 2 3 4" xfId="44603"/>
    <cellStyle name="Nota 2 4 4 2 3 5" xfId="44604"/>
    <cellStyle name="Nota 2 4 4 2 3 6" xfId="44605"/>
    <cellStyle name="Nota 2 4 4 2 3 7" xfId="44606"/>
    <cellStyle name="Nota 2 4 4 2 3 8" xfId="44607"/>
    <cellStyle name="Nota 2 4 4 2 3 9" xfId="44608"/>
    <cellStyle name="Nota 2 4 4 2 4" xfId="44609"/>
    <cellStyle name="Nota 2 4 4 2 4 10" xfId="44610"/>
    <cellStyle name="Nota 2 4 4 2 4 11" xfId="44611"/>
    <cellStyle name="Nota 2 4 4 2 4 12" xfId="44612"/>
    <cellStyle name="Nota 2 4 4 2 4 13" xfId="44613"/>
    <cellStyle name="Nota 2 4 4 2 4 2" xfId="44614"/>
    <cellStyle name="Nota 2 4 4 2 4 2 10" xfId="44615"/>
    <cellStyle name="Nota 2 4 4 2 4 2 11" xfId="44616"/>
    <cellStyle name="Nota 2 4 4 2 4 2 12" xfId="44617"/>
    <cellStyle name="Nota 2 4 4 2 4 2 2" xfId="44618"/>
    <cellStyle name="Nota 2 4 4 2 4 2 3" xfId="44619"/>
    <cellStyle name="Nota 2 4 4 2 4 2 4" xfId="44620"/>
    <cellStyle name="Nota 2 4 4 2 4 2 5" xfId="44621"/>
    <cellStyle name="Nota 2 4 4 2 4 2 6" xfId="44622"/>
    <cellStyle name="Nota 2 4 4 2 4 2 7" xfId="44623"/>
    <cellStyle name="Nota 2 4 4 2 4 2 8" xfId="44624"/>
    <cellStyle name="Nota 2 4 4 2 4 2 9" xfId="44625"/>
    <cellStyle name="Nota 2 4 4 2 4 3" xfId="44626"/>
    <cellStyle name="Nota 2 4 4 2 4 4" xfId="44627"/>
    <cellStyle name="Nota 2 4 4 2 4 5" xfId="44628"/>
    <cellStyle name="Nota 2 4 4 2 4 6" xfId="44629"/>
    <cellStyle name="Nota 2 4 4 2 4 7" xfId="44630"/>
    <cellStyle name="Nota 2 4 4 2 4 8" xfId="44631"/>
    <cellStyle name="Nota 2 4 4 2 4 9" xfId="44632"/>
    <cellStyle name="Nota 2 4 4 2 5" xfId="44633"/>
    <cellStyle name="Nota 2 4 4 2 5 10" xfId="44634"/>
    <cellStyle name="Nota 2 4 4 2 5 11" xfId="44635"/>
    <cellStyle name="Nota 2 4 4 2 5 12" xfId="44636"/>
    <cellStyle name="Nota 2 4 4 2 5 13" xfId="44637"/>
    <cellStyle name="Nota 2 4 4 2 5 2" xfId="44638"/>
    <cellStyle name="Nota 2 4 4 2 5 2 10" xfId="44639"/>
    <cellStyle name="Nota 2 4 4 2 5 2 11" xfId="44640"/>
    <cellStyle name="Nota 2 4 4 2 5 2 12" xfId="44641"/>
    <cellStyle name="Nota 2 4 4 2 5 2 2" xfId="44642"/>
    <cellStyle name="Nota 2 4 4 2 5 2 3" xfId="44643"/>
    <cellStyle name="Nota 2 4 4 2 5 2 4" xfId="44644"/>
    <cellStyle name="Nota 2 4 4 2 5 2 5" xfId="44645"/>
    <cellStyle name="Nota 2 4 4 2 5 2 6" xfId="44646"/>
    <cellStyle name="Nota 2 4 4 2 5 2 7" xfId="44647"/>
    <cellStyle name="Nota 2 4 4 2 5 2 8" xfId="44648"/>
    <cellStyle name="Nota 2 4 4 2 5 2 9" xfId="44649"/>
    <cellStyle name="Nota 2 4 4 2 5 3" xfId="44650"/>
    <cellStyle name="Nota 2 4 4 2 5 4" xfId="44651"/>
    <cellStyle name="Nota 2 4 4 2 5 5" xfId="44652"/>
    <cellStyle name="Nota 2 4 4 2 5 6" xfId="44653"/>
    <cellStyle name="Nota 2 4 4 2 5 7" xfId="44654"/>
    <cellStyle name="Nota 2 4 4 2 5 8" xfId="44655"/>
    <cellStyle name="Nota 2 4 4 2 5 9" xfId="44656"/>
    <cellStyle name="Nota 2 4 4 2 6" xfId="44657"/>
    <cellStyle name="Nota 2 4 4 2 6 10" xfId="44658"/>
    <cellStyle name="Nota 2 4 4 2 6 11" xfId="44659"/>
    <cellStyle name="Nota 2 4 4 2 6 12" xfId="44660"/>
    <cellStyle name="Nota 2 4 4 2 6 2" xfId="44661"/>
    <cellStyle name="Nota 2 4 4 2 6 3" xfId="44662"/>
    <cellStyle name="Nota 2 4 4 2 6 4" xfId="44663"/>
    <cellStyle name="Nota 2 4 4 2 6 5" xfId="44664"/>
    <cellStyle name="Nota 2 4 4 2 6 6" xfId="44665"/>
    <cellStyle name="Nota 2 4 4 2 6 7" xfId="44666"/>
    <cellStyle name="Nota 2 4 4 2 6 8" xfId="44667"/>
    <cellStyle name="Nota 2 4 4 2 6 9" xfId="44668"/>
    <cellStyle name="Nota 2 4 4 2 7" xfId="44669"/>
    <cellStyle name="Nota 2 4 4 2 8" xfId="44670"/>
    <cellStyle name="Nota 2 4 4 2 9" xfId="44671"/>
    <cellStyle name="Nota 2 4 4 20" xfId="44672"/>
    <cellStyle name="Nota 2 4 4 21" xfId="44673"/>
    <cellStyle name="Nota 2 4 4 22" xfId="44674"/>
    <cellStyle name="Nota 2 4 4 23" xfId="44675"/>
    <cellStyle name="Nota 2 4 4 3" xfId="44676"/>
    <cellStyle name="Nota 2 4 4 3 10" xfId="44677"/>
    <cellStyle name="Nota 2 4 4 3 11" xfId="44678"/>
    <cellStyle name="Nota 2 4 4 3 12" xfId="44679"/>
    <cellStyle name="Nota 2 4 4 3 13" xfId="44680"/>
    <cellStyle name="Nota 2 4 4 3 14" xfId="44681"/>
    <cellStyle name="Nota 2 4 4 3 2" xfId="44682"/>
    <cellStyle name="Nota 2 4 4 3 2 10" xfId="44683"/>
    <cellStyle name="Nota 2 4 4 3 2 11" xfId="44684"/>
    <cellStyle name="Nota 2 4 4 3 2 12" xfId="44685"/>
    <cellStyle name="Nota 2 4 4 3 2 13" xfId="44686"/>
    <cellStyle name="Nota 2 4 4 3 2 2" xfId="44687"/>
    <cellStyle name="Nota 2 4 4 3 2 2 10" xfId="44688"/>
    <cellStyle name="Nota 2 4 4 3 2 2 11" xfId="44689"/>
    <cellStyle name="Nota 2 4 4 3 2 2 12" xfId="44690"/>
    <cellStyle name="Nota 2 4 4 3 2 2 2" xfId="44691"/>
    <cellStyle name="Nota 2 4 4 3 2 2 3" xfId="44692"/>
    <cellStyle name="Nota 2 4 4 3 2 2 4" xfId="44693"/>
    <cellStyle name="Nota 2 4 4 3 2 2 5" xfId="44694"/>
    <cellStyle name="Nota 2 4 4 3 2 2 6" xfId="44695"/>
    <cellStyle name="Nota 2 4 4 3 2 2 7" xfId="44696"/>
    <cellStyle name="Nota 2 4 4 3 2 2 8" xfId="44697"/>
    <cellStyle name="Nota 2 4 4 3 2 2 9" xfId="44698"/>
    <cellStyle name="Nota 2 4 4 3 2 3" xfId="44699"/>
    <cellStyle name="Nota 2 4 4 3 2 4" xfId="44700"/>
    <cellStyle name="Nota 2 4 4 3 2 5" xfId="44701"/>
    <cellStyle name="Nota 2 4 4 3 2 6" xfId="44702"/>
    <cellStyle name="Nota 2 4 4 3 2 7" xfId="44703"/>
    <cellStyle name="Nota 2 4 4 3 2 8" xfId="44704"/>
    <cellStyle name="Nota 2 4 4 3 2 9" xfId="44705"/>
    <cellStyle name="Nota 2 4 4 3 3" xfId="44706"/>
    <cellStyle name="Nota 2 4 4 3 3 10" xfId="44707"/>
    <cellStyle name="Nota 2 4 4 3 3 11" xfId="44708"/>
    <cellStyle name="Nota 2 4 4 3 3 12" xfId="44709"/>
    <cellStyle name="Nota 2 4 4 3 3 2" xfId="44710"/>
    <cellStyle name="Nota 2 4 4 3 3 3" xfId="44711"/>
    <cellStyle name="Nota 2 4 4 3 3 4" xfId="44712"/>
    <cellStyle name="Nota 2 4 4 3 3 5" xfId="44713"/>
    <cellStyle name="Nota 2 4 4 3 3 6" xfId="44714"/>
    <cellStyle name="Nota 2 4 4 3 3 7" xfId="44715"/>
    <cellStyle name="Nota 2 4 4 3 3 8" xfId="44716"/>
    <cellStyle name="Nota 2 4 4 3 3 9" xfId="44717"/>
    <cellStyle name="Nota 2 4 4 3 4" xfId="44718"/>
    <cellStyle name="Nota 2 4 4 3 5" xfId="44719"/>
    <cellStyle name="Nota 2 4 4 3 6" xfId="44720"/>
    <cellStyle name="Nota 2 4 4 3 7" xfId="44721"/>
    <cellStyle name="Nota 2 4 4 3 8" xfId="44722"/>
    <cellStyle name="Nota 2 4 4 3 9" xfId="44723"/>
    <cellStyle name="Nota 2 4 4 4" xfId="44724"/>
    <cellStyle name="Nota 2 4 4 4 10" xfId="44725"/>
    <cellStyle name="Nota 2 4 4 4 11" xfId="44726"/>
    <cellStyle name="Nota 2 4 4 4 12" xfId="44727"/>
    <cellStyle name="Nota 2 4 4 4 13" xfId="44728"/>
    <cellStyle name="Nota 2 4 4 4 14" xfId="44729"/>
    <cellStyle name="Nota 2 4 4 4 2" xfId="44730"/>
    <cellStyle name="Nota 2 4 4 4 2 10" xfId="44731"/>
    <cellStyle name="Nota 2 4 4 4 2 11" xfId="44732"/>
    <cellStyle name="Nota 2 4 4 4 2 12" xfId="44733"/>
    <cellStyle name="Nota 2 4 4 4 2 13" xfId="44734"/>
    <cellStyle name="Nota 2 4 4 4 2 2" xfId="44735"/>
    <cellStyle name="Nota 2 4 4 4 2 2 10" xfId="44736"/>
    <cellStyle name="Nota 2 4 4 4 2 2 11" xfId="44737"/>
    <cellStyle name="Nota 2 4 4 4 2 2 12" xfId="44738"/>
    <cellStyle name="Nota 2 4 4 4 2 2 2" xfId="44739"/>
    <cellStyle name="Nota 2 4 4 4 2 2 3" xfId="44740"/>
    <cellStyle name="Nota 2 4 4 4 2 2 4" xfId="44741"/>
    <cellStyle name="Nota 2 4 4 4 2 2 5" xfId="44742"/>
    <cellStyle name="Nota 2 4 4 4 2 2 6" xfId="44743"/>
    <cellStyle name="Nota 2 4 4 4 2 2 7" xfId="44744"/>
    <cellStyle name="Nota 2 4 4 4 2 2 8" xfId="44745"/>
    <cellStyle name="Nota 2 4 4 4 2 2 9" xfId="44746"/>
    <cellStyle name="Nota 2 4 4 4 2 3" xfId="44747"/>
    <cellStyle name="Nota 2 4 4 4 2 4" xfId="44748"/>
    <cellStyle name="Nota 2 4 4 4 2 5" xfId="44749"/>
    <cellStyle name="Nota 2 4 4 4 2 6" xfId="44750"/>
    <cellStyle name="Nota 2 4 4 4 2 7" xfId="44751"/>
    <cellStyle name="Nota 2 4 4 4 2 8" xfId="44752"/>
    <cellStyle name="Nota 2 4 4 4 2 9" xfId="44753"/>
    <cellStyle name="Nota 2 4 4 4 3" xfId="44754"/>
    <cellStyle name="Nota 2 4 4 4 3 10" xfId="44755"/>
    <cellStyle name="Nota 2 4 4 4 3 11" xfId="44756"/>
    <cellStyle name="Nota 2 4 4 4 3 12" xfId="44757"/>
    <cellStyle name="Nota 2 4 4 4 3 2" xfId="44758"/>
    <cellStyle name="Nota 2 4 4 4 3 3" xfId="44759"/>
    <cellStyle name="Nota 2 4 4 4 3 4" xfId="44760"/>
    <cellStyle name="Nota 2 4 4 4 3 5" xfId="44761"/>
    <cellStyle name="Nota 2 4 4 4 3 6" xfId="44762"/>
    <cellStyle name="Nota 2 4 4 4 3 7" xfId="44763"/>
    <cellStyle name="Nota 2 4 4 4 3 8" xfId="44764"/>
    <cellStyle name="Nota 2 4 4 4 3 9" xfId="44765"/>
    <cellStyle name="Nota 2 4 4 4 4" xfId="44766"/>
    <cellStyle name="Nota 2 4 4 4 5" xfId="44767"/>
    <cellStyle name="Nota 2 4 4 4 6" xfId="44768"/>
    <cellStyle name="Nota 2 4 4 4 7" xfId="44769"/>
    <cellStyle name="Nota 2 4 4 4 8" xfId="44770"/>
    <cellStyle name="Nota 2 4 4 4 9" xfId="44771"/>
    <cellStyle name="Nota 2 4 4 5" xfId="44772"/>
    <cellStyle name="Nota 2 4 4 5 10" xfId="44773"/>
    <cellStyle name="Nota 2 4 4 5 11" xfId="44774"/>
    <cellStyle name="Nota 2 4 4 5 12" xfId="44775"/>
    <cellStyle name="Nota 2 4 4 5 13" xfId="44776"/>
    <cellStyle name="Nota 2 4 4 5 14" xfId="44777"/>
    <cellStyle name="Nota 2 4 4 5 2" xfId="44778"/>
    <cellStyle name="Nota 2 4 4 5 2 10" xfId="44779"/>
    <cellStyle name="Nota 2 4 4 5 2 11" xfId="44780"/>
    <cellStyle name="Nota 2 4 4 5 2 12" xfId="44781"/>
    <cellStyle name="Nota 2 4 4 5 2 13" xfId="44782"/>
    <cellStyle name="Nota 2 4 4 5 2 2" xfId="44783"/>
    <cellStyle name="Nota 2 4 4 5 2 2 10" xfId="44784"/>
    <cellStyle name="Nota 2 4 4 5 2 2 11" xfId="44785"/>
    <cellStyle name="Nota 2 4 4 5 2 2 12" xfId="44786"/>
    <cellStyle name="Nota 2 4 4 5 2 2 2" xfId="44787"/>
    <cellStyle name="Nota 2 4 4 5 2 2 3" xfId="44788"/>
    <cellStyle name="Nota 2 4 4 5 2 2 4" xfId="44789"/>
    <cellStyle name="Nota 2 4 4 5 2 2 5" xfId="44790"/>
    <cellStyle name="Nota 2 4 4 5 2 2 6" xfId="44791"/>
    <cellStyle name="Nota 2 4 4 5 2 2 7" xfId="44792"/>
    <cellStyle name="Nota 2 4 4 5 2 2 8" xfId="44793"/>
    <cellStyle name="Nota 2 4 4 5 2 2 9" xfId="44794"/>
    <cellStyle name="Nota 2 4 4 5 2 3" xfId="44795"/>
    <cellStyle name="Nota 2 4 4 5 2 4" xfId="44796"/>
    <cellStyle name="Nota 2 4 4 5 2 5" xfId="44797"/>
    <cellStyle name="Nota 2 4 4 5 2 6" xfId="44798"/>
    <cellStyle name="Nota 2 4 4 5 2 7" xfId="44799"/>
    <cellStyle name="Nota 2 4 4 5 2 8" xfId="44800"/>
    <cellStyle name="Nota 2 4 4 5 2 9" xfId="44801"/>
    <cellStyle name="Nota 2 4 4 5 3" xfId="44802"/>
    <cellStyle name="Nota 2 4 4 5 3 10" xfId="44803"/>
    <cellStyle name="Nota 2 4 4 5 3 11" xfId="44804"/>
    <cellStyle name="Nota 2 4 4 5 3 12" xfId="44805"/>
    <cellStyle name="Nota 2 4 4 5 3 2" xfId="44806"/>
    <cellStyle name="Nota 2 4 4 5 3 3" xfId="44807"/>
    <cellStyle name="Nota 2 4 4 5 3 4" xfId="44808"/>
    <cellStyle name="Nota 2 4 4 5 3 5" xfId="44809"/>
    <cellStyle name="Nota 2 4 4 5 3 6" xfId="44810"/>
    <cellStyle name="Nota 2 4 4 5 3 7" xfId="44811"/>
    <cellStyle name="Nota 2 4 4 5 3 8" xfId="44812"/>
    <cellStyle name="Nota 2 4 4 5 3 9" xfId="44813"/>
    <cellStyle name="Nota 2 4 4 5 4" xfId="44814"/>
    <cellStyle name="Nota 2 4 4 5 5" xfId="44815"/>
    <cellStyle name="Nota 2 4 4 5 6" xfId="44816"/>
    <cellStyle name="Nota 2 4 4 5 7" xfId="44817"/>
    <cellStyle name="Nota 2 4 4 5 8" xfId="44818"/>
    <cellStyle name="Nota 2 4 4 5 9" xfId="44819"/>
    <cellStyle name="Nota 2 4 4 6" xfId="44820"/>
    <cellStyle name="Nota 2 4 4 6 10" xfId="44821"/>
    <cellStyle name="Nota 2 4 4 6 11" xfId="44822"/>
    <cellStyle name="Nota 2 4 4 6 12" xfId="44823"/>
    <cellStyle name="Nota 2 4 4 6 13" xfId="44824"/>
    <cellStyle name="Nota 2 4 4 6 14" xfId="44825"/>
    <cellStyle name="Nota 2 4 4 6 2" xfId="44826"/>
    <cellStyle name="Nota 2 4 4 6 2 10" xfId="44827"/>
    <cellStyle name="Nota 2 4 4 6 2 11" xfId="44828"/>
    <cellStyle name="Nota 2 4 4 6 2 12" xfId="44829"/>
    <cellStyle name="Nota 2 4 4 6 2 13" xfId="44830"/>
    <cellStyle name="Nota 2 4 4 6 2 2" xfId="44831"/>
    <cellStyle name="Nota 2 4 4 6 2 2 10" xfId="44832"/>
    <cellStyle name="Nota 2 4 4 6 2 2 11" xfId="44833"/>
    <cellStyle name="Nota 2 4 4 6 2 2 12" xfId="44834"/>
    <cellStyle name="Nota 2 4 4 6 2 2 2" xfId="44835"/>
    <cellStyle name="Nota 2 4 4 6 2 2 3" xfId="44836"/>
    <cellStyle name="Nota 2 4 4 6 2 2 4" xfId="44837"/>
    <cellStyle name="Nota 2 4 4 6 2 2 5" xfId="44838"/>
    <cellStyle name="Nota 2 4 4 6 2 2 6" xfId="44839"/>
    <cellStyle name="Nota 2 4 4 6 2 2 7" xfId="44840"/>
    <cellStyle name="Nota 2 4 4 6 2 2 8" xfId="44841"/>
    <cellStyle name="Nota 2 4 4 6 2 2 9" xfId="44842"/>
    <cellStyle name="Nota 2 4 4 6 2 3" xfId="44843"/>
    <cellStyle name="Nota 2 4 4 6 2 4" xfId="44844"/>
    <cellStyle name="Nota 2 4 4 6 2 5" xfId="44845"/>
    <cellStyle name="Nota 2 4 4 6 2 6" xfId="44846"/>
    <cellStyle name="Nota 2 4 4 6 2 7" xfId="44847"/>
    <cellStyle name="Nota 2 4 4 6 2 8" xfId="44848"/>
    <cellStyle name="Nota 2 4 4 6 2 9" xfId="44849"/>
    <cellStyle name="Nota 2 4 4 6 3" xfId="44850"/>
    <cellStyle name="Nota 2 4 4 6 3 10" xfId="44851"/>
    <cellStyle name="Nota 2 4 4 6 3 11" xfId="44852"/>
    <cellStyle name="Nota 2 4 4 6 3 12" xfId="44853"/>
    <cellStyle name="Nota 2 4 4 6 3 2" xfId="44854"/>
    <cellStyle name="Nota 2 4 4 6 3 3" xfId="44855"/>
    <cellStyle name="Nota 2 4 4 6 3 4" xfId="44856"/>
    <cellStyle name="Nota 2 4 4 6 3 5" xfId="44857"/>
    <cellStyle name="Nota 2 4 4 6 3 6" xfId="44858"/>
    <cellStyle name="Nota 2 4 4 6 3 7" xfId="44859"/>
    <cellStyle name="Nota 2 4 4 6 3 8" xfId="44860"/>
    <cellStyle name="Nota 2 4 4 6 3 9" xfId="44861"/>
    <cellStyle name="Nota 2 4 4 6 4" xfId="44862"/>
    <cellStyle name="Nota 2 4 4 6 5" xfId="44863"/>
    <cellStyle name="Nota 2 4 4 6 6" xfId="44864"/>
    <cellStyle name="Nota 2 4 4 6 7" xfId="44865"/>
    <cellStyle name="Nota 2 4 4 6 8" xfId="44866"/>
    <cellStyle name="Nota 2 4 4 6 9" xfId="44867"/>
    <cellStyle name="Nota 2 4 4 7" xfId="44868"/>
    <cellStyle name="Nota 2 4 4 7 10" xfId="44869"/>
    <cellStyle name="Nota 2 4 4 7 11" xfId="44870"/>
    <cellStyle name="Nota 2 4 4 7 12" xfId="44871"/>
    <cellStyle name="Nota 2 4 4 7 13" xfId="44872"/>
    <cellStyle name="Nota 2 4 4 7 14" xfId="44873"/>
    <cellStyle name="Nota 2 4 4 7 2" xfId="44874"/>
    <cellStyle name="Nota 2 4 4 7 2 10" xfId="44875"/>
    <cellStyle name="Nota 2 4 4 7 2 11" xfId="44876"/>
    <cellStyle name="Nota 2 4 4 7 2 12" xfId="44877"/>
    <cellStyle name="Nota 2 4 4 7 2 13" xfId="44878"/>
    <cellStyle name="Nota 2 4 4 7 2 2" xfId="44879"/>
    <cellStyle name="Nota 2 4 4 7 2 2 10" xfId="44880"/>
    <cellStyle name="Nota 2 4 4 7 2 2 11" xfId="44881"/>
    <cellStyle name="Nota 2 4 4 7 2 2 12" xfId="44882"/>
    <cellStyle name="Nota 2 4 4 7 2 2 2" xfId="44883"/>
    <cellStyle name="Nota 2 4 4 7 2 2 3" xfId="44884"/>
    <cellStyle name="Nota 2 4 4 7 2 2 4" xfId="44885"/>
    <cellStyle name="Nota 2 4 4 7 2 2 5" xfId="44886"/>
    <cellStyle name="Nota 2 4 4 7 2 2 6" xfId="44887"/>
    <cellStyle name="Nota 2 4 4 7 2 2 7" xfId="44888"/>
    <cellStyle name="Nota 2 4 4 7 2 2 8" xfId="44889"/>
    <cellStyle name="Nota 2 4 4 7 2 2 9" xfId="44890"/>
    <cellStyle name="Nota 2 4 4 7 2 3" xfId="44891"/>
    <cellStyle name="Nota 2 4 4 7 2 4" xfId="44892"/>
    <cellStyle name="Nota 2 4 4 7 2 5" xfId="44893"/>
    <cellStyle name="Nota 2 4 4 7 2 6" xfId="44894"/>
    <cellStyle name="Nota 2 4 4 7 2 7" xfId="44895"/>
    <cellStyle name="Nota 2 4 4 7 2 8" xfId="44896"/>
    <cellStyle name="Nota 2 4 4 7 2 9" xfId="44897"/>
    <cellStyle name="Nota 2 4 4 7 3" xfId="44898"/>
    <cellStyle name="Nota 2 4 4 7 3 10" xfId="44899"/>
    <cellStyle name="Nota 2 4 4 7 3 11" xfId="44900"/>
    <cellStyle name="Nota 2 4 4 7 3 12" xfId="44901"/>
    <cellStyle name="Nota 2 4 4 7 3 2" xfId="44902"/>
    <cellStyle name="Nota 2 4 4 7 3 3" xfId="44903"/>
    <cellStyle name="Nota 2 4 4 7 3 4" xfId="44904"/>
    <cellStyle name="Nota 2 4 4 7 3 5" xfId="44905"/>
    <cellStyle name="Nota 2 4 4 7 3 6" xfId="44906"/>
    <cellStyle name="Nota 2 4 4 7 3 7" xfId="44907"/>
    <cellStyle name="Nota 2 4 4 7 3 8" xfId="44908"/>
    <cellStyle name="Nota 2 4 4 7 3 9" xfId="44909"/>
    <cellStyle name="Nota 2 4 4 7 4" xfId="44910"/>
    <cellStyle name="Nota 2 4 4 7 5" xfId="44911"/>
    <cellStyle name="Nota 2 4 4 7 6" xfId="44912"/>
    <cellStyle name="Nota 2 4 4 7 7" xfId="44913"/>
    <cellStyle name="Nota 2 4 4 7 8" xfId="44914"/>
    <cellStyle name="Nota 2 4 4 7 9" xfId="44915"/>
    <cellStyle name="Nota 2 4 4 8" xfId="44916"/>
    <cellStyle name="Nota 2 4 4 8 10" xfId="44917"/>
    <cellStyle name="Nota 2 4 4 8 11" xfId="44918"/>
    <cellStyle name="Nota 2 4 4 8 12" xfId="44919"/>
    <cellStyle name="Nota 2 4 4 8 13" xfId="44920"/>
    <cellStyle name="Nota 2 4 4 8 14" xfId="44921"/>
    <cellStyle name="Nota 2 4 4 8 2" xfId="44922"/>
    <cellStyle name="Nota 2 4 4 8 2 10" xfId="44923"/>
    <cellStyle name="Nota 2 4 4 8 2 11" xfId="44924"/>
    <cellStyle name="Nota 2 4 4 8 2 12" xfId="44925"/>
    <cellStyle name="Nota 2 4 4 8 2 13" xfId="44926"/>
    <cellStyle name="Nota 2 4 4 8 2 2" xfId="44927"/>
    <cellStyle name="Nota 2 4 4 8 2 2 10" xfId="44928"/>
    <cellStyle name="Nota 2 4 4 8 2 2 11" xfId="44929"/>
    <cellStyle name="Nota 2 4 4 8 2 2 12" xfId="44930"/>
    <cellStyle name="Nota 2 4 4 8 2 2 2" xfId="44931"/>
    <cellStyle name="Nota 2 4 4 8 2 2 3" xfId="44932"/>
    <cellStyle name="Nota 2 4 4 8 2 2 4" xfId="44933"/>
    <cellStyle name="Nota 2 4 4 8 2 2 5" xfId="44934"/>
    <cellStyle name="Nota 2 4 4 8 2 2 6" xfId="44935"/>
    <cellStyle name="Nota 2 4 4 8 2 2 7" xfId="44936"/>
    <cellStyle name="Nota 2 4 4 8 2 2 8" xfId="44937"/>
    <cellStyle name="Nota 2 4 4 8 2 2 9" xfId="44938"/>
    <cellStyle name="Nota 2 4 4 8 2 3" xfId="44939"/>
    <cellStyle name="Nota 2 4 4 8 2 4" xfId="44940"/>
    <cellStyle name="Nota 2 4 4 8 2 5" xfId="44941"/>
    <cellStyle name="Nota 2 4 4 8 2 6" xfId="44942"/>
    <cellStyle name="Nota 2 4 4 8 2 7" xfId="44943"/>
    <cellStyle name="Nota 2 4 4 8 2 8" xfId="44944"/>
    <cellStyle name="Nota 2 4 4 8 2 9" xfId="44945"/>
    <cellStyle name="Nota 2 4 4 8 3" xfId="44946"/>
    <cellStyle name="Nota 2 4 4 8 3 10" xfId="44947"/>
    <cellStyle name="Nota 2 4 4 8 3 11" xfId="44948"/>
    <cellStyle name="Nota 2 4 4 8 3 12" xfId="44949"/>
    <cellStyle name="Nota 2 4 4 8 3 2" xfId="44950"/>
    <cellStyle name="Nota 2 4 4 8 3 3" xfId="44951"/>
    <cellStyle name="Nota 2 4 4 8 3 4" xfId="44952"/>
    <cellStyle name="Nota 2 4 4 8 3 5" xfId="44953"/>
    <cellStyle name="Nota 2 4 4 8 3 6" xfId="44954"/>
    <cellStyle name="Nota 2 4 4 8 3 7" xfId="44955"/>
    <cellStyle name="Nota 2 4 4 8 3 8" xfId="44956"/>
    <cellStyle name="Nota 2 4 4 8 3 9" xfId="44957"/>
    <cellStyle name="Nota 2 4 4 8 4" xfId="44958"/>
    <cellStyle name="Nota 2 4 4 8 5" xfId="44959"/>
    <cellStyle name="Nota 2 4 4 8 6" xfId="44960"/>
    <cellStyle name="Nota 2 4 4 8 7" xfId="44961"/>
    <cellStyle name="Nota 2 4 4 8 8" xfId="44962"/>
    <cellStyle name="Nota 2 4 4 8 9" xfId="44963"/>
    <cellStyle name="Nota 2 4 4 9" xfId="44964"/>
    <cellStyle name="Nota 2 4 4 9 10" xfId="44965"/>
    <cellStyle name="Nota 2 4 4 9 11" xfId="44966"/>
    <cellStyle name="Nota 2 4 4 9 12" xfId="44967"/>
    <cellStyle name="Nota 2 4 4 9 13" xfId="44968"/>
    <cellStyle name="Nota 2 4 4 9 2" xfId="44969"/>
    <cellStyle name="Nota 2 4 4 9 2 10" xfId="44970"/>
    <cellStyle name="Nota 2 4 4 9 2 11" xfId="44971"/>
    <cellStyle name="Nota 2 4 4 9 2 12" xfId="44972"/>
    <cellStyle name="Nota 2 4 4 9 2 2" xfId="44973"/>
    <cellStyle name="Nota 2 4 4 9 2 3" xfId="44974"/>
    <cellStyle name="Nota 2 4 4 9 2 4" xfId="44975"/>
    <cellStyle name="Nota 2 4 4 9 2 5" xfId="44976"/>
    <cellStyle name="Nota 2 4 4 9 2 6" xfId="44977"/>
    <cellStyle name="Nota 2 4 4 9 2 7" xfId="44978"/>
    <cellStyle name="Nota 2 4 4 9 2 8" xfId="44979"/>
    <cellStyle name="Nota 2 4 4 9 2 9" xfId="44980"/>
    <cellStyle name="Nota 2 4 4 9 3" xfId="44981"/>
    <cellStyle name="Nota 2 4 4 9 4" xfId="44982"/>
    <cellStyle name="Nota 2 4 4 9 5" xfId="44983"/>
    <cellStyle name="Nota 2 4 4 9 6" xfId="44984"/>
    <cellStyle name="Nota 2 4 4 9 7" xfId="44985"/>
    <cellStyle name="Nota 2 4 4 9 8" xfId="44986"/>
    <cellStyle name="Nota 2 4 4 9 9" xfId="44987"/>
    <cellStyle name="Nota 2 4 5" xfId="44988"/>
    <cellStyle name="Nota 2 4 5 10" xfId="44989"/>
    <cellStyle name="Nota 2 4 5 11" xfId="44990"/>
    <cellStyle name="Nota 2 4 5 12" xfId="44991"/>
    <cellStyle name="Nota 2 4 5 13" xfId="44992"/>
    <cellStyle name="Nota 2 4 5 14" xfId="44993"/>
    <cellStyle name="Nota 2 4 5 15" xfId="44994"/>
    <cellStyle name="Nota 2 4 5 16" xfId="44995"/>
    <cellStyle name="Nota 2 4 5 17" xfId="44996"/>
    <cellStyle name="Nota 2 4 5 2" xfId="44997"/>
    <cellStyle name="Nota 2 4 5 2 10" xfId="44998"/>
    <cellStyle name="Nota 2 4 5 2 11" xfId="44999"/>
    <cellStyle name="Nota 2 4 5 2 12" xfId="45000"/>
    <cellStyle name="Nota 2 4 5 2 13" xfId="45001"/>
    <cellStyle name="Nota 2 4 5 2 14" xfId="45002"/>
    <cellStyle name="Nota 2 4 5 2 2" xfId="45003"/>
    <cellStyle name="Nota 2 4 5 2 2 10" xfId="45004"/>
    <cellStyle name="Nota 2 4 5 2 2 11" xfId="45005"/>
    <cellStyle name="Nota 2 4 5 2 2 12" xfId="45006"/>
    <cellStyle name="Nota 2 4 5 2 2 13" xfId="45007"/>
    <cellStyle name="Nota 2 4 5 2 2 2" xfId="45008"/>
    <cellStyle name="Nota 2 4 5 2 2 2 10" xfId="45009"/>
    <cellStyle name="Nota 2 4 5 2 2 2 11" xfId="45010"/>
    <cellStyle name="Nota 2 4 5 2 2 2 12" xfId="45011"/>
    <cellStyle name="Nota 2 4 5 2 2 2 2" xfId="45012"/>
    <cellStyle name="Nota 2 4 5 2 2 2 3" xfId="45013"/>
    <cellStyle name="Nota 2 4 5 2 2 2 4" xfId="45014"/>
    <cellStyle name="Nota 2 4 5 2 2 2 5" xfId="45015"/>
    <cellStyle name="Nota 2 4 5 2 2 2 6" xfId="45016"/>
    <cellStyle name="Nota 2 4 5 2 2 2 7" xfId="45017"/>
    <cellStyle name="Nota 2 4 5 2 2 2 8" xfId="45018"/>
    <cellStyle name="Nota 2 4 5 2 2 2 9" xfId="45019"/>
    <cellStyle name="Nota 2 4 5 2 2 3" xfId="45020"/>
    <cellStyle name="Nota 2 4 5 2 2 4" xfId="45021"/>
    <cellStyle name="Nota 2 4 5 2 2 5" xfId="45022"/>
    <cellStyle name="Nota 2 4 5 2 2 6" xfId="45023"/>
    <cellStyle name="Nota 2 4 5 2 2 7" xfId="45024"/>
    <cellStyle name="Nota 2 4 5 2 2 8" xfId="45025"/>
    <cellStyle name="Nota 2 4 5 2 2 9" xfId="45026"/>
    <cellStyle name="Nota 2 4 5 2 3" xfId="45027"/>
    <cellStyle name="Nota 2 4 5 2 3 10" xfId="45028"/>
    <cellStyle name="Nota 2 4 5 2 3 11" xfId="45029"/>
    <cellStyle name="Nota 2 4 5 2 3 12" xfId="45030"/>
    <cellStyle name="Nota 2 4 5 2 3 2" xfId="45031"/>
    <cellStyle name="Nota 2 4 5 2 3 3" xfId="45032"/>
    <cellStyle name="Nota 2 4 5 2 3 4" xfId="45033"/>
    <cellStyle name="Nota 2 4 5 2 3 5" xfId="45034"/>
    <cellStyle name="Nota 2 4 5 2 3 6" xfId="45035"/>
    <cellStyle name="Nota 2 4 5 2 3 7" xfId="45036"/>
    <cellStyle name="Nota 2 4 5 2 3 8" xfId="45037"/>
    <cellStyle name="Nota 2 4 5 2 3 9" xfId="45038"/>
    <cellStyle name="Nota 2 4 5 2 4" xfId="45039"/>
    <cellStyle name="Nota 2 4 5 2 5" xfId="45040"/>
    <cellStyle name="Nota 2 4 5 2 6" xfId="45041"/>
    <cellStyle name="Nota 2 4 5 2 7" xfId="45042"/>
    <cellStyle name="Nota 2 4 5 2 8" xfId="45043"/>
    <cellStyle name="Nota 2 4 5 2 9" xfId="45044"/>
    <cellStyle name="Nota 2 4 5 3" xfId="45045"/>
    <cellStyle name="Nota 2 4 5 3 10" xfId="45046"/>
    <cellStyle name="Nota 2 4 5 3 11" xfId="45047"/>
    <cellStyle name="Nota 2 4 5 3 12" xfId="45048"/>
    <cellStyle name="Nota 2 4 5 3 13" xfId="45049"/>
    <cellStyle name="Nota 2 4 5 3 14" xfId="45050"/>
    <cellStyle name="Nota 2 4 5 3 2" xfId="45051"/>
    <cellStyle name="Nota 2 4 5 3 2 10" xfId="45052"/>
    <cellStyle name="Nota 2 4 5 3 2 11" xfId="45053"/>
    <cellStyle name="Nota 2 4 5 3 2 12" xfId="45054"/>
    <cellStyle name="Nota 2 4 5 3 2 13" xfId="45055"/>
    <cellStyle name="Nota 2 4 5 3 2 2" xfId="45056"/>
    <cellStyle name="Nota 2 4 5 3 2 2 10" xfId="45057"/>
    <cellStyle name="Nota 2 4 5 3 2 2 11" xfId="45058"/>
    <cellStyle name="Nota 2 4 5 3 2 2 12" xfId="45059"/>
    <cellStyle name="Nota 2 4 5 3 2 2 2" xfId="45060"/>
    <cellStyle name="Nota 2 4 5 3 2 2 3" xfId="45061"/>
    <cellStyle name="Nota 2 4 5 3 2 2 4" xfId="45062"/>
    <cellStyle name="Nota 2 4 5 3 2 2 5" xfId="45063"/>
    <cellStyle name="Nota 2 4 5 3 2 2 6" xfId="45064"/>
    <cellStyle name="Nota 2 4 5 3 2 2 7" xfId="45065"/>
    <cellStyle name="Nota 2 4 5 3 2 2 8" xfId="45066"/>
    <cellStyle name="Nota 2 4 5 3 2 2 9" xfId="45067"/>
    <cellStyle name="Nota 2 4 5 3 2 3" xfId="45068"/>
    <cellStyle name="Nota 2 4 5 3 2 4" xfId="45069"/>
    <cellStyle name="Nota 2 4 5 3 2 5" xfId="45070"/>
    <cellStyle name="Nota 2 4 5 3 2 6" xfId="45071"/>
    <cellStyle name="Nota 2 4 5 3 2 7" xfId="45072"/>
    <cellStyle name="Nota 2 4 5 3 2 8" xfId="45073"/>
    <cellStyle name="Nota 2 4 5 3 2 9" xfId="45074"/>
    <cellStyle name="Nota 2 4 5 3 3" xfId="45075"/>
    <cellStyle name="Nota 2 4 5 3 3 10" xfId="45076"/>
    <cellStyle name="Nota 2 4 5 3 3 11" xfId="45077"/>
    <cellStyle name="Nota 2 4 5 3 3 12" xfId="45078"/>
    <cellStyle name="Nota 2 4 5 3 3 2" xfId="45079"/>
    <cellStyle name="Nota 2 4 5 3 3 3" xfId="45080"/>
    <cellStyle name="Nota 2 4 5 3 3 4" xfId="45081"/>
    <cellStyle name="Nota 2 4 5 3 3 5" xfId="45082"/>
    <cellStyle name="Nota 2 4 5 3 3 6" xfId="45083"/>
    <cellStyle name="Nota 2 4 5 3 3 7" xfId="45084"/>
    <cellStyle name="Nota 2 4 5 3 3 8" xfId="45085"/>
    <cellStyle name="Nota 2 4 5 3 3 9" xfId="45086"/>
    <cellStyle name="Nota 2 4 5 3 4" xfId="45087"/>
    <cellStyle name="Nota 2 4 5 3 5" xfId="45088"/>
    <cellStyle name="Nota 2 4 5 3 6" xfId="45089"/>
    <cellStyle name="Nota 2 4 5 3 7" xfId="45090"/>
    <cellStyle name="Nota 2 4 5 3 8" xfId="45091"/>
    <cellStyle name="Nota 2 4 5 3 9" xfId="45092"/>
    <cellStyle name="Nota 2 4 5 4" xfId="45093"/>
    <cellStyle name="Nota 2 4 5 4 10" xfId="45094"/>
    <cellStyle name="Nota 2 4 5 4 11" xfId="45095"/>
    <cellStyle name="Nota 2 4 5 4 12" xfId="45096"/>
    <cellStyle name="Nota 2 4 5 4 13" xfId="45097"/>
    <cellStyle name="Nota 2 4 5 4 2" xfId="45098"/>
    <cellStyle name="Nota 2 4 5 4 2 10" xfId="45099"/>
    <cellStyle name="Nota 2 4 5 4 2 11" xfId="45100"/>
    <cellStyle name="Nota 2 4 5 4 2 12" xfId="45101"/>
    <cellStyle name="Nota 2 4 5 4 2 2" xfId="45102"/>
    <cellStyle name="Nota 2 4 5 4 2 3" xfId="45103"/>
    <cellStyle name="Nota 2 4 5 4 2 4" xfId="45104"/>
    <cellStyle name="Nota 2 4 5 4 2 5" xfId="45105"/>
    <cellStyle name="Nota 2 4 5 4 2 6" xfId="45106"/>
    <cellStyle name="Nota 2 4 5 4 2 7" xfId="45107"/>
    <cellStyle name="Nota 2 4 5 4 2 8" xfId="45108"/>
    <cellStyle name="Nota 2 4 5 4 2 9" xfId="45109"/>
    <cellStyle name="Nota 2 4 5 4 3" xfId="45110"/>
    <cellStyle name="Nota 2 4 5 4 4" xfId="45111"/>
    <cellStyle name="Nota 2 4 5 4 5" xfId="45112"/>
    <cellStyle name="Nota 2 4 5 4 6" xfId="45113"/>
    <cellStyle name="Nota 2 4 5 4 7" xfId="45114"/>
    <cellStyle name="Nota 2 4 5 4 8" xfId="45115"/>
    <cellStyle name="Nota 2 4 5 4 9" xfId="45116"/>
    <cellStyle name="Nota 2 4 5 5" xfId="45117"/>
    <cellStyle name="Nota 2 4 5 6" xfId="45118"/>
    <cellStyle name="Nota 2 4 5 6 10" xfId="45119"/>
    <cellStyle name="Nota 2 4 5 6 11" xfId="45120"/>
    <cellStyle name="Nota 2 4 5 6 12" xfId="45121"/>
    <cellStyle name="Nota 2 4 5 6 2" xfId="45122"/>
    <cellStyle name="Nota 2 4 5 6 3" xfId="45123"/>
    <cellStyle name="Nota 2 4 5 6 4" xfId="45124"/>
    <cellStyle name="Nota 2 4 5 6 5" xfId="45125"/>
    <cellStyle name="Nota 2 4 5 6 6" xfId="45126"/>
    <cellStyle name="Nota 2 4 5 6 7" xfId="45127"/>
    <cellStyle name="Nota 2 4 5 6 8" xfId="45128"/>
    <cellStyle name="Nota 2 4 5 6 9" xfId="45129"/>
    <cellStyle name="Nota 2 4 5 7" xfId="45130"/>
    <cellStyle name="Nota 2 4 5 8" xfId="45131"/>
    <cellStyle name="Nota 2 4 5 9" xfId="45132"/>
    <cellStyle name="Nota 2 4 6" xfId="45133"/>
    <cellStyle name="Nota 2 4 6 10" xfId="45134"/>
    <cellStyle name="Nota 2 4 6 11" xfId="45135"/>
    <cellStyle name="Nota 2 4 6 12" xfId="45136"/>
    <cellStyle name="Nota 2 4 6 13" xfId="45137"/>
    <cellStyle name="Nota 2 4 6 14" xfId="45138"/>
    <cellStyle name="Nota 2 4 6 2" xfId="45139"/>
    <cellStyle name="Nota 2 4 6 2 10" xfId="45140"/>
    <cellStyle name="Nota 2 4 6 2 11" xfId="45141"/>
    <cellStyle name="Nota 2 4 6 2 12" xfId="45142"/>
    <cellStyle name="Nota 2 4 6 2 13" xfId="45143"/>
    <cellStyle name="Nota 2 4 6 2 2" xfId="45144"/>
    <cellStyle name="Nota 2 4 6 2 2 10" xfId="45145"/>
    <cellStyle name="Nota 2 4 6 2 2 11" xfId="45146"/>
    <cellStyle name="Nota 2 4 6 2 2 12" xfId="45147"/>
    <cellStyle name="Nota 2 4 6 2 2 2" xfId="45148"/>
    <cellStyle name="Nota 2 4 6 2 2 3" xfId="45149"/>
    <cellStyle name="Nota 2 4 6 2 2 4" xfId="45150"/>
    <cellStyle name="Nota 2 4 6 2 2 5" xfId="45151"/>
    <cellStyle name="Nota 2 4 6 2 2 6" xfId="45152"/>
    <cellStyle name="Nota 2 4 6 2 2 7" xfId="45153"/>
    <cellStyle name="Nota 2 4 6 2 2 8" xfId="45154"/>
    <cellStyle name="Nota 2 4 6 2 2 9" xfId="45155"/>
    <cellStyle name="Nota 2 4 6 2 3" xfId="45156"/>
    <cellStyle name="Nota 2 4 6 2 4" xfId="45157"/>
    <cellStyle name="Nota 2 4 6 2 5" xfId="45158"/>
    <cellStyle name="Nota 2 4 6 2 6" xfId="45159"/>
    <cellStyle name="Nota 2 4 6 2 7" xfId="45160"/>
    <cellStyle name="Nota 2 4 6 2 8" xfId="45161"/>
    <cellStyle name="Nota 2 4 6 2 9" xfId="45162"/>
    <cellStyle name="Nota 2 4 6 3" xfId="45163"/>
    <cellStyle name="Nota 2 4 6 3 10" xfId="45164"/>
    <cellStyle name="Nota 2 4 6 3 11" xfId="45165"/>
    <cellStyle name="Nota 2 4 6 3 12" xfId="45166"/>
    <cellStyle name="Nota 2 4 6 3 2" xfId="45167"/>
    <cellStyle name="Nota 2 4 6 3 3" xfId="45168"/>
    <cellStyle name="Nota 2 4 6 3 4" xfId="45169"/>
    <cellStyle name="Nota 2 4 6 3 5" xfId="45170"/>
    <cellStyle name="Nota 2 4 6 3 6" xfId="45171"/>
    <cellStyle name="Nota 2 4 6 3 7" xfId="45172"/>
    <cellStyle name="Nota 2 4 6 3 8" xfId="45173"/>
    <cellStyle name="Nota 2 4 6 3 9" xfId="45174"/>
    <cellStyle name="Nota 2 4 6 4" xfId="45175"/>
    <cellStyle name="Nota 2 4 6 5" xfId="45176"/>
    <cellStyle name="Nota 2 4 6 6" xfId="45177"/>
    <cellStyle name="Nota 2 4 6 7" xfId="45178"/>
    <cellStyle name="Nota 2 4 6 8" xfId="45179"/>
    <cellStyle name="Nota 2 4 6 9" xfId="45180"/>
    <cellStyle name="Nota 2 4 7" xfId="45181"/>
    <cellStyle name="Nota 2 4 7 10" xfId="45182"/>
    <cellStyle name="Nota 2 4 7 11" xfId="45183"/>
    <cellStyle name="Nota 2 4 7 12" xfId="45184"/>
    <cellStyle name="Nota 2 4 7 13" xfId="45185"/>
    <cellStyle name="Nota 2 4 7 14" xfId="45186"/>
    <cellStyle name="Nota 2 4 7 2" xfId="45187"/>
    <cellStyle name="Nota 2 4 7 2 10" xfId="45188"/>
    <cellStyle name="Nota 2 4 7 2 11" xfId="45189"/>
    <cellStyle name="Nota 2 4 7 2 12" xfId="45190"/>
    <cellStyle name="Nota 2 4 7 2 13" xfId="45191"/>
    <cellStyle name="Nota 2 4 7 2 2" xfId="45192"/>
    <cellStyle name="Nota 2 4 7 2 2 10" xfId="45193"/>
    <cellStyle name="Nota 2 4 7 2 2 11" xfId="45194"/>
    <cellStyle name="Nota 2 4 7 2 2 12" xfId="45195"/>
    <cellStyle name="Nota 2 4 7 2 2 2" xfId="45196"/>
    <cellStyle name="Nota 2 4 7 2 2 3" xfId="45197"/>
    <cellStyle name="Nota 2 4 7 2 2 4" xfId="45198"/>
    <cellStyle name="Nota 2 4 7 2 2 5" xfId="45199"/>
    <cellStyle name="Nota 2 4 7 2 2 6" xfId="45200"/>
    <cellStyle name="Nota 2 4 7 2 2 7" xfId="45201"/>
    <cellStyle name="Nota 2 4 7 2 2 8" xfId="45202"/>
    <cellStyle name="Nota 2 4 7 2 2 9" xfId="45203"/>
    <cellStyle name="Nota 2 4 7 2 3" xfId="45204"/>
    <cellStyle name="Nota 2 4 7 2 4" xfId="45205"/>
    <cellStyle name="Nota 2 4 7 2 5" xfId="45206"/>
    <cellStyle name="Nota 2 4 7 2 6" xfId="45207"/>
    <cellStyle name="Nota 2 4 7 2 7" xfId="45208"/>
    <cellStyle name="Nota 2 4 7 2 8" xfId="45209"/>
    <cellStyle name="Nota 2 4 7 2 9" xfId="45210"/>
    <cellStyle name="Nota 2 4 7 3" xfId="45211"/>
    <cellStyle name="Nota 2 4 7 3 10" xfId="45212"/>
    <cellStyle name="Nota 2 4 7 3 11" xfId="45213"/>
    <cellStyle name="Nota 2 4 7 3 12" xfId="45214"/>
    <cellStyle name="Nota 2 4 7 3 2" xfId="45215"/>
    <cellStyle name="Nota 2 4 7 3 3" xfId="45216"/>
    <cellStyle name="Nota 2 4 7 3 4" xfId="45217"/>
    <cellStyle name="Nota 2 4 7 3 5" xfId="45218"/>
    <cellStyle name="Nota 2 4 7 3 6" xfId="45219"/>
    <cellStyle name="Nota 2 4 7 3 7" xfId="45220"/>
    <cellStyle name="Nota 2 4 7 3 8" xfId="45221"/>
    <cellStyle name="Nota 2 4 7 3 9" xfId="45222"/>
    <cellStyle name="Nota 2 4 7 4" xfId="45223"/>
    <cellStyle name="Nota 2 4 7 5" xfId="45224"/>
    <cellStyle name="Nota 2 4 7 6" xfId="45225"/>
    <cellStyle name="Nota 2 4 7 7" xfId="45226"/>
    <cellStyle name="Nota 2 4 7 8" xfId="45227"/>
    <cellStyle name="Nota 2 4 7 9" xfId="45228"/>
    <cellStyle name="Nota 2 4 8" xfId="45229"/>
    <cellStyle name="Nota 2 4 8 10" xfId="45230"/>
    <cellStyle name="Nota 2 4 8 11" xfId="45231"/>
    <cellStyle name="Nota 2 4 8 12" xfId="45232"/>
    <cellStyle name="Nota 2 4 8 13" xfId="45233"/>
    <cellStyle name="Nota 2 4 8 14" xfId="45234"/>
    <cellStyle name="Nota 2 4 8 2" xfId="45235"/>
    <cellStyle name="Nota 2 4 8 2 10" xfId="45236"/>
    <cellStyle name="Nota 2 4 8 2 11" xfId="45237"/>
    <cellStyle name="Nota 2 4 8 2 12" xfId="45238"/>
    <cellStyle name="Nota 2 4 8 2 13" xfId="45239"/>
    <cellStyle name="Nota 2 4 8 2 2" xfId="45240"/>
    <cellStyle name="Nota 2 4 8 2 2 10" xfId="45241"/>
    <cellStyle name="Nota 2 4 8 2 2 11" xfId="45242"/>
    <cellStyle name="Nota 2 4 8 2 2 12" xfId="45243"/>
    <cellStyle name="Nota 2 4 8 2 2 2" xfId="45244"/>
    <cellStyle name="Nota 2 4 8 2 2 3" xfId="45245"/>
    <cellStyle name="Nota 2 4 8 2 2 4" xfId="45246"/>
    <cellStyle name="Nota 2 4 8 2 2 5" xfId="45247"/>
    <cellStyle name="Nota 2 4 8 2 2 6" xfId="45248"/>
    <cellStyle name="Nota 2 4 8 2 2 7" xfId="45249"/>
    <cellStyle name="Nota 2 4 8 2 2 8" xfId="45250"/>
    <cellStyle name="Nota 2 4 8 2 2 9" xfId="45251"/>
    <cellStyle name="Nota 2 4 8 2 3" xfId="45252"/>
    <cellStyle name="Nota 2 4 8 2 4" xfId="45253"/>
    <cellStyle name="Nota 2 4 8 2 5" xfId="45254"/>
    <cellStyle name="Nota 2 4 8 2 6" xfId="45255"/>
    <cellStyle name="Nota 2 4 8 2 7" xfId="45256"/>
    <cellStyle name="Nota 2 4 8 2 8" xfId="45257"/>
    <cellStyle name="Nota 2 4 8 2 9" xfId="45258"/>
    <cellStyle name="Nota 2 4 8 3" xfId="45259"/>
    <cellStyle name="Nota 2 4 8 3 10" xfId="45260"/>
    <cellStyle name="Nota 2 4 8 3 11" xfId="45261"/>
    <cellStyle name="Nota 2 4 8 3 12" xfId="45262"/>
    <cellStyle name="Nota 2 4 8 3 2" xfId="45263"/>
    <cellStyle name="Nota 2 4 8 3 3" xfId="45264"/>
    <cellStyle name="Nota 2 4 8 3 4" xfId="45265"/>
    <cellStyle name="Nota 2 4 8 3 5" xfId="45266"/>
    <cellStyle name="Nota 2 4 8 3 6" xfId="45267"/>
    <cellStyle name="Nota 2 4 8 3 7" xfId="45268"/>
    <cellStyle name="Nota 2 4 8 3 8" xfId="45269"/>
    <cellStyle name="Nota 2 4 8 3 9" xfId="45270"/>
    <cellStyle name="Nota 2 4 8 4" xfId="45271"/>
    <cellStyle name="Nota 2 4 8 5" xfId="45272"/>
    <cellStyle name="Nota 2 4 8 6" xfId="45273"/>
    <cellStyle name="Nota 2 4 8 7" xfId="45274"/>
    <cellStyle name="Nota 2 4 8 8" xfId="45275"/>
    <cellStyle name="Nota 2 4 8 9" xfId="45276"/>
    <cellStyle name="Nota 2 4 9" xfId="45277"/>
    <cellStyle name="Nota 2 40" xfId="45278"/>
    <cellStyle name="Nota 2 41" xfId="45279"/>
    <cellStyle name="Nota 2 5" xfId="45280"/>
    <cellStyle name="Nota 2 5 10" xfId="45281"/>
    <cellStyle name="Nota 2 5 10 10" xfId="45282"/>
    <cellStyle name="Nota 2 5 10 11" xfId="45283"/>
    <cellStyle name="Nota 2 5 10 12" xfId="45284"/>
    <cellStyle name="Nota 2 5 10 13" xfId="45285"/>
    <cellStyle name="Nota 2 5 10 14" xfId="45286"/>
    <cellStyle name="Nota 2 5 10 2" xfId="45287"/>
    <cellStyle name="Nota 2 5 10 2 10" xfId="45288"/>
    <cellStyle name="Nota 2 5 10 2 11" xfId="45289"/>
    <cellStyle name="Nota 2 5 10 2 12" xfId="45290"/>
    <cellStyle name="Nota 2 5 10 2 13" xfId="45291"/>
    <cellStyle name="Nota 2 5 10 2 2" xfId="45292"/>
    <cellStyle name="Nota 2 5 10 2 2 10" xfId="45293"/>
    <cellStyle name="Nota 2 5 10 2 2 11" xfId="45294"/>
    <cellStyle name="Nota 2 5 10 2 2 12" xfId="45295"/>
    <cellStyle name="Nota 2 5 10 2 2 2" xfId="45296"/>
    <cellStyle name="Nota 2 5 10 2 2 3" xfId="45297"/>
    <cellStyle name="Nota 2 5 10 2 2 4" xfId="45298"/>
    <cellStyle name="Nota 2 5 10 2 2 5" xfId="45299"/>
    <cellStyle name="Nota 2 5 10 2 2 6" xfId="45300"/>
    <cellStyle name="Nota 2 5 10 2 2 7" xfId="45301"/>
    <cellStyle name="Nota 2 5 10 2 2 8" xfId="45302"/>
    <cellStyle name="Nota 2 5 10 2 2 9" xfId="45303"/>
    <cellStyle name="Nota 2 5 10 2 3" xfId="45304"/>
    <cellStyle name="Nota 2 5 10 2 4" xfId="45305"/>
    <cellStyle name="Nota 2 5 10 2 5" xfId="45306"/>
    <cellStyle name="Nota 2 5 10 2 6" xfId="45307"/>
    <cellStyle name="Nota 2 5 10 2 7" xfId="45308"/>
    <cellStyle name="Nota 2 5 10 2 8" xfId="45309"/>
    <cellStyle name="Nota 2 5 10 2 9" xfId="45310"/>
    <cellStyle name="Nota 2 5 10 3" xfId="45311"/>
    <cellStyle name="Nota 2 5 10 3 10" xfId="45312"/>
    <cellStyle name="Nota 2 5 10 3 11" xfId="45313"/>
    <cellStyle name="Nota 2 5 10 3 12" xfId="45314"/>
    <cellStyle name="Nota 2 5 10 3 2" xfId="45315"/>
    <cellStyle name="Nota 2 5 10 3 3" xfId="45316"/>
    <cellStyle name="Nota 2 5 10 3 4" xfId="45317"/>
    <cellStyle name="Nota 2 5 10 3 5" xfId="45318"/>
    <cellStyle name="Nota 2 5 10 3 6" xfId="45319"/>
    <cellStyle name="Nota 2 5 10 3 7" xfId="45320"/>
    <cellStyle name="Nota 2 5 10 3 8" xfId="45321"/>
    <cellStyle name="Nota 2 5 10 3 9" xfId="45322"/>
    <cellStyle name="Nota 2 5 10 4" xfId="45323"/>
    <cellStyle name="Nota 2 5 10 5" xfId="45324"/>
    <cellStyle name="Nota 2 5 10 6" xfId="45325"/>
    <cellStyle name="Nota 2 5 10 7" xfId="45326"/>
    <cellStyle name="Nota 2 5 10 8" xfId="45327"/>
    <cellStyle name="Nota 2 5 10 9" xfId="45328"/>
    <cellStyle name="Nota 2 5 11" xfId="45329"/>
    <cellStyle name="Nota 2 5 11 10" xfId="45330"/>
    <cellStyle name="Nota 2 5 11 11" xfId="45331"/>
    <cellStyle name="Nota 2 5 11 12" xfId="45332"/>
    <cellStyle name="Nota 2 5 11 13" xfId="45333"/>
    <cellStyle name="Nota 2 5 11 14" xfId="45334"/>
    <cellStyle name="Nota 2 5 11 2" xfId="45335"/>
    <cellStyle name="Nota 2 5 11 2 10" xfId="45336"/>
    <cellStyle name="Nota 2 5 11 2 11" xfId="45337"/>
    <cellStyle name="Nota 2 5 11 2 12" xfId="45338"/>
    <cellStyle name="Nota 2 5 11 2 13" xfId="45339"/>
    <cellStyle name="Nota 2 5 11 2 2" xfId="45340"/>
    <cellStyle name="Nota 2 5 11 2 2 10" xfId="45341"/>
    <cellStyle name="Nota 2 5 11 2 2 11" xfId="45342"/>
    <cellStyle name="Nota 2 5 11 2 2 12" xfId="45343"/>
    <cellStyle name="Nota 2 5 11 2 2 2" xfId="45344"/>
    <cellStyle name="Nota 2 5 11 2 2 3" xfId="45345"/>
    <cellStyle name="Nota 2 5 11 2 2 4" xfId="45346"/>
    <cellStyle name="Nota 2 5 11 2 2 5" xfId="45347"/>
    <cellStyle name="Nota 2 5 11 2 2 6" xfId="45348"/>
    <cellStyle name="Nota 2 5 11 2 2 7" xfId="45349"/>
    <cellStyle name="Nota 2 5 11 2 2 8" xfId="45350"/>
    <cellStyle name="Nota 2 5 11 2 2 9" xfId="45351"/>
    <cellStyle name="Nota 2 5 11 2 3" xfId="45352"/>
    <cellStyle name="Nota 2 5 11 2 4" xfId="45353"/>
    <cellStyle name="Nota 2 5 11 2 5" xfId="45354"/>
    <cellStyle name="Nota 2 5 11 2 6" xfId="45355"/>
    <cellStyle name="Nota 2 5 11 2 7" xfId="45356"/>
    <cellStyle name="Nota 2 5 11 2 8" xfId="45357"/>
    <cellStyle name="Nota 2 5 11 2 9" xfId="45358"/>
    <cellStyle name="Nota 2 5 11 3" xfId="45359"/>
    <cellStyle name="Nota 2 5 11 3 10" xfId="45360"/>
    <cellStyle name="Nota 2 5 11 3 11" xfId="45361"/>
    <cellStyle name="Nota 2 5 11 3 12" xfId="45362"/>
    <cellStyle name="Nota 2 5 11 3 2" xfId="45363"/>
    <cellStyle name="Nota 2 5 11 3 3" xfId="45364"/>
    <cellStyle name="Nota 2 5 11 3 4" xfId="45365"/>
    <cellStyle name="Nota 2 5 11 3 5" xfId="45366"/>
    <cellStyle name="Nota 2 5 11 3 6" xfId="45367"/>
    <cellStyle name="Nota 2 5 11 3 7" xfId="45368"/>
    <cellStyle name="Nota 2 5 11 3 8" xfId="45369"/>
    <cellStyle name="Nota 2 5 11 3 9" xfId="45370"/>
    <cellStyle name="Nota 2 5 11 4" xfId="45371"/>
    <cellStyle name="Nota 2 5 11 5" xfId="45372"/>
    <cellStyle name="Nota 2 5 11 6" xfId="45373"/>
    <cellStyle name="Nota 2 5 11 7" xfId="45374"/>
    <cellStyle name="Nota 2 5 11 8" xfId="45375"/>
    <cellStyle name="Nota 2 5 11 9" xfId="45376"/>
    <cellStyle name="Nota 2 5 12" xfId="45377"/>
    <cellStyle name="Nota 2 5 12 10" xfId="45378"/>
    <cellStyle name="Nota 2 5 12 11" xfId="45379"/>
    <cellStyle name="Nota 2 5 12 12" xfId="45380"/>
    <cellStyle name="Nota 2 5 12 13" xfId="45381"/>
    <cellStyle name="Nota 2 5 12 14" xfId="45382"/>
    <cellStyle name="Nota 2 5 12 2" xfId="45383"/>
    <cellStyle name="Nota 2 5 12 2 10" xfId="45384"/>
    <cellStyle name="Nota 2 5 12 2 11" xfId="45385"/>
    <cellStyle name="Nota 2 5 12 2 12" xfId="45386"/>
    <cellStyle name="Nota 2 5 12 2 13" xfId="45387"/>
    <cellStyle name="Nota 2 5 12 2 2" xfId="45388"/>
    <cellStyle name="Nota 2 5 12 2 2 10" xfId="45389"/>
    <cellStyle name="Nota 2 5 12 2 2 11" xfId="45390"/>
    <cellStyle name="Nota 2 5 12 2 2 12" xfId="45391"/>
    <cellStyle name="Nota 2 5 12 2 2 2" xfId="45392"/>
    <cellStyle name="Nota 2 5 12 2 2 3" xfId="45393"/>
    <cellStyle name="Nota 2 5 12 2 2 4" xfId="45394"/>
    <cellStyle name="Nota 2 5 12 2 2 5" xfId="45395"/>
    <cellStyle name="Nota 2 5 12 2 2 6" xfId="45396"/>
    <cellStyle name="Nota 2 5 12 2 2 7" xfId="45397"/>
    <cellStyle name="Nota 2 5 12 2 2 8" xfId="45398"/>
    <cellStyle name="Nota 2 5 12 2 2 9" xfId="45399"/>
    <cellStyle name="Nota 2 5 12 2 3" xfId="45400"/>
    <cellStyle name="Nota 2 5 12 2 4" xfId="45401"/>
    <cellStyle name="Nota 2 5 12 2 5" xfId="45402"/>
    <cellStyle name="Nota 2 5 12 2 6" xfId="45403"/>
    <cellStyle name="Nota 2 5 12 2 7" xfId="45404"/>
    <cellStyle name="Nota 2 5 12 2 8" xfId="45405"/>
    <cellStyle name="Nota 2 5 12 2 9" xfId="45406"/>
    <cellStyle name="Nota 2 5 12 3" xfId="45407"/>
    <cellStyle name="Nota 2 5 12 3 10" xfId="45408"/>
    <cellStyle name="Nota 2 5 12 3 11" xfId="45409"/>
    <cellStyle name="Nota 2 5 12 3 12" xfId="45410"/>
    <cellStyle name="Nota 2 5 12 3 2" xfId="45411"/>
    <cellStyle name="Nota 2 5 12 3 3" xfId="45412"/>
    <cellStyle name="Nota 2 5 12 3 4" xfId="45413"/>
    <cellStyle name="Nota 2 5 12 3 5" xfId="45414"/>
    <cellStyle name="Nota 2 5 12 3 6" xfId="45415"/>
    <cellStyle name="Nota 2 5 12 3 7" xfId="45416"/>
    <cellStyle name="Nota 2 5 12 3 8" xfId="45417"/>
    <cellStyle name="Nota 2 5 12 3 9" xfId="45418"/>
    <cellStyle name="Nota 2 5 12 4" xfId="45419"/>
    <cellStyle name="Nota 2 5 12 5" xfId="45420"/>
    <cellStyle name="Nota 2 5 12 6" xfId="45421"/>
    <cellStyle name="Nota 2 5 12 7" xfId="45422"/>
    <cellStyle name="Nota 2 5 12 8" xfId="45423"/>
    <cellStyle name="Nota 2 5 12 9" xfId="45424"/>
    <cellStyle name="Nota 2 5 13" xfId="45425"/>
    <cellStyle name="Nota 2 5 13 10" xfId="45426"/>
    <cellStyle name="Nota 2 5 13 11" xfId="45427"/>
    <cellStyle name="Nota 2 5 13 12" xfId="45428"/>
    <cellStyle name="Nota 2 5 13 13" xfId="45429"/>
    <cellStyle name="Nota 2 5 13 14" xfId="45430"/>
    <cellStyle name="Nota 2 5 13 2" xfId="45431"/>
    <cellStyle name="Nota 2 5 13 2 10" xfId="45432"/>
    <cellStyle name="Nota 2 5 13 2 11" xfId="45433"/>
    <cellStyle name="Nota 2 5 13 2 12" xfId="45434"/>
    <cellStyle name="Nota 2 5 13 2 13" xfId="45435"/>
    <cellStyle name="Nota 2 5 13 2 2" xfId="45436"/>
    <cellStyle name="Nota 2 5 13 2 2 10" xfId="45437"/>
    <cellStyle name="Nota 2 5 13 2 2 11" xfId="45438"/>
    <cellStyle name="Nota 2 5 13 2 2 12" xfId="45439"/>
    <cellStyle name="Nota 2 5 13 2 2 2" xfId="45440"/>
    <cellStyle name="Nota 2 5 13 2 2 3" xfId="45441"/>
    <cellStyle name="Nota 2 5 13 2 2 4" xfId="45442"/>
    <cellStyle name="Nota 2 5 13 2 2 5" xfId="45443"/>
    <cellStyle name="Nota 2 5 13 2 2 6" xfId="45444"/>
    <cellStyle name="Nota 2 5 13 2 2 7" xfId="45445"/>
    <cellStyle name="Nota 2 5 13 2 2 8" xfId="45446"/>
    <cellStyle name="Nota 2 5 13 2 2 9" xfId="45447"/>
    <cellStyle name="Nota 2 5 13 2 3" xfId="45448"/>
    <cellStyle name="Nota 2 5 13 2 4" xfId="45449"/>
    <cellStyle name="Nota 2 5 13 2 5" xfId="45450"/>
    <cellStyle name="Nota 2 5 13 2 6" xfId="45451"/>
    <cellStyle name="Nota 2 5 13 2 7" xfId="45452"/>
    <cellStyle name="Nota 2 5 13 2 8" xfId="45453"/>
    <cellStyle name="Nota 2 5 13 2 9" xfId="45454"/>
    <cellStyle name="Nota 2 5 13 3" xfId="45455"/>
    <cellStyle name="Nota 2 5 13 3 10" xfId="45456"/>
    <cellStyle name="Nota 2 5 13 3 11" xfId="45457"/>
    <cellStyle name="Nota 2 5 13 3 12" xfId="45458"/>
    <cellStyle name="Nota 2 5 13 3 2" xfId="45459"/>
    <cellStyle name="Nota 2 5 13 3 3" xfId="45460"/>
    <cellStyle name="Nota 2 5 13 3 4" xfId="45461"/>
    <cellStyle name="Nota 2 5 13 3 5" xfId="45462"/>
    <cellStyle name="Nota 2 5 13 3 6" xfId="45463"/>
    <cellStyle name="Nota 2 5 13 3 7" xfId="45464"/>
    <cellStyle name="Nota 2 5 13 3 8" xfId="45465"/>
    <cellStyle name="Nota 2 5 13 3 9" xfId="45466"/>
    <cellStyle name="Nota 2 5 13 4" xfId="45467"/>
    <cellStyle name="Nota 2 5 13 5" xfId="45468"/>
    <cellStyle name="Nota 2 5 13 6" xfId="45469"/>
    <cellStyle name="Nota 2 5 13 7" xfId="45470"/>
    <cellStyle name="Nota 2 5 13 8" xfId="45471"/>
    <cellStyle name="Nota 2 5 13 9" xfId="45472"/>
    <cellStyle name="Nota 2 5 14" xfId="45473"/>
    <cellStyle name="Nota 2 5 14 10" xfId="45474"/>
    <cellStyle name="Nota 2 5 14 11" xfId="45475"/>
    <cellStyle name="Nota 2 5 14 12" xfId="45476"/>
    <cellStyle name="Nota 2 5 14 13" xfId="45477"/>
    <cellStyle name="Nota 2 5 14 14" xfId="45478"/>
    <cellStyle name="Nota 2 5 14 2" xfId="45479"/>
    <cellStyle name="Nota 2 5 14 2 10" xfId="45480"/>
    <cellStyle name="Nota 2 5 14 2 11" xfId="45481"/>
    <cellStyle name="Nota 2 5 14 2 12" xfId="45482"/>
    <cellStyle name="Nota 2 5 14 2 13" xfId="45483"/>
    <cellStyle name="Nota 2 5 14 2 2" xfId="45484"/>
    <cellStyle name="Nota 2 5 14 2 2 10" xfId="45485"/>
    <cellStyle name="Nota 2 5 14 2 2 11" xfId="45486"/>
    <cellStyle name="Nota 2 5 14 2 2 12" xfId="45487"/>
    <cellStyle name="Nota 2 5 14 2 2 2" xfId="45488"/>
    <cellStyle name="Nota 2 5 14 2 2 3" xfId="45489"/>
    <cellStyle name="Nota 2 5 14 2 2 4" xfId="45490"/>
    <cellStyle name="Nota 2 5 14 2 2 5" xfId="45491"/>
    <cellStyle name="Nota 2 5 14 2 2 6" xfId="45492"/>
    <cellStyle name="Nota 2 5 14 2 2 7" xfId="45493"/>
    <cellStyle name="Nota 2 5 14 2 2 8" xfId="45494"/>
    <cellStyle name="Nota 2 5 14 2 2 9" xfId="45495"/>
    <cellStyle name="Nota 2 5 14 2 3" xfId="45496"/>
    <cellStyle name="Nota 2 5 14 2 4" xfId="45497"/>
    <cellStyle name="Nota 2 5 14 2 5" xfId="45498"/>
    <cellStyle name="Nota 2 5 14 2 6" xfId="45499"/>
    <cellStyle name="Nota 2 5 14 2 7" xfId="45500"/>
    <cellStyle name="Nota 2 5 14 2 8" xfId="45501"/>
    <cellStyle name="Nota 2 5 14 2 9" xfId="45502"/>
    <cellStyle name="Nota 2 5 14 3" xfId="45503"/>
    <cellStyle name="Nota 2 5 14 3 10" xfId="45504"/>
    <cellStyle name="Nota 2 5 14 3 11" xfId="45505"/>
    <cellStyle name="Nota 2 5 14 3 12" xfId="45506"/>
    <cellStyle name="Nota 2 5 14 3 2" xfId="45507"/>
    <cellStyle name="Nota 2 5 14 3 3" xfId="45508"/>
    <cellStyle name="Nota 2 5 14 3 4" xfId="45509"/>
    <cellStyle name="Nota 2 5 14 3 5" xfId="45510"/>
    <cellStyle name="Nota 2 5 14 3 6" xfId="45511"/>
    <cellStyle name="Nota 2 5 14 3 7" xfId="45512"/>
    <cellStyle name="Nota 2 5 14 3 8" xfId="45513"/>
    <cellStyle name="Nota 2 5 14 3 9" xfId="45514"/>
    <cellStyle name="Nota 2 5 14 4" xfId="45515"/>
    <cellStyle name="Nota 2 5 14 5" xfId="45516"/>
    <cellStyle name="Nota 2 5 14 6" xfId="45517"/>
    <cellStyle name="Nota 2 5 14 7" xfId="45518"/>
    <cellStyle name="Nota 2 5 14 8" xfId="45519"/>
    <cellStyle name="Nota 2 5 14 9" xfId="45520"/>
    <cellStyle name="Nota 2 5 15" xfId="45521"/>
    <cellStyle name="Nota 2 5 15 10" xfId="45522"/>
    <cellStyle name="Nota 2 5 15 11" xfId="45523"/>
    <cellStyle name="Nota 2 5 15 12" xfId="45524"/>
    <cellStyle name="Nota 2 5 15 13" xfId="45525"/>
    <cellStyle name="Nota 2 5 15 2" xfId="45526"/>
    <cellStyle name="Nota 2 5 15 2 10" xfId="45527"/>
    <cellStyle name="Nota 2 5 15 2 11" xfId="45528"/>
    <cellStyle name="Nota 2 5 15 2 12" xfId="45529"/>
    <cellStyle name="Nota 2 5 15 2 2" xfId="45530"/>
    <cellStyle name="Nota 2 5 15 2 3" xfId="45531"/>
    <cellStyle name="Nota 2 5 15 2 4" xfId="45532"/>
    <cellStyle name="Nota 2 5 15 2 5" xfId="45533"/>
    <cellStyle name="Nota 2 5 15 2 6" xfId="45534"/>
    <cellStyle name="Nota 2 5 15 2 7" xfId="45535"/>
    <cellStyle name="Nota 2 5 15 2 8" xfId="45536"/>
    <cellStyle name="Nota 2 5 15 2 9" xfId="45537"/>
    <cellStyle name="Nota 2 5 15 3" xfId="45538"/>
    <cellStyle name="Nota 2 5 15 4" xfId="45539"/>
    <cellStyle name="Nota 2 5 15 5" xfId="45540"/>
    <cellStyle name="Nota 2 5 15 6" xfId="45541"/>
    <cellStyle name="Nota 2 5 15 7" xfId="45542"/>
    <cellStyle name="Nota 2 5 15 8" xfId="45543"/>
    <cellStyle name="Nota 2 5 15 9" xfId="45544"/>
    <cellStyle name="Nota 2 5 16" xfId="45545"/>
    <cellStyle name="Nota 2 5 16 10" xfId="45546"/>
    <cellStyle name="Nota 2 5 16 11" xfId="45547"/>
    <cellStyle name="Nota 2 5 16 12" xfId="45548"/>
    <cellStyle name="Nota 2 5 16 13" xfId="45549"/>
    <cellStyle name="Nota 2 5 16 2" xfId="45550"/>
    <cellStyle name="Nota 2 5 16 2 10" xfId="45551"/>
    <cellStyle name="Nota 2 5 16 2 11" xfId="45552"/>
    <cellStyle name="Nota 2 5 16 2 12" xfId="45553"/>
    <cellStyle name="Nota 2 5 16 2 2" xfId="45554"/>
    <cellStyle name="Nota 2 5 16 2 3" xfId="45555"/>
    <cellStyle name="Nota 2 5 16 2 4" xfId="45556"/>
    <cellStyle name="Nota 2 5 16 2 5" xfId="45557"/>
    <cellStyle name="Nota 2 5 16 2 6" xfId="45558"/>
    <cellStyle name="Nota 2 5 16 2 7" xfId="45559"/>
    <cellStyle name="Nota 2 5 16 2 8" xfId="45560"/>
    <cellStyle name="Nota 2 5 16 2 9" xfId="45561"/>
    <cellStyle name="Nota 2 5 16 3" xfId="45562"/>
    <cellStyle name="Nota 2 5 16 4" xfId="45563"/>
    <cellStyle name="Nota 2 5 16 5" xfId="45564"/>
    <cellStyle name="Nota 2 5 16 6" xfId="45565"/>
    <cellStyle name="Nota 2 5 16 7" xfId="45566"/>
    <cellStyle name="Nota 2 5 16 8" xfId="45567"/>
    <cellStyle name="Nota 2 5 16 9" xfId="45568"/>
    <cellStyle name="Nota 2 5 17" xfId="45569"/>
    <cellStyle name="Nota 2 5 17 10" xfId="45570"/>
    <cellStyle name="Nota 2 5 17 11" xfId="45571"/>
    <cellStyle name="Nota 2 5 17 12" xfId="45572"/>
    <cellStyle name="Nota 2 5 17 2" xfId="45573"/>
    <cellStyle name="Nota 2 5 17 3" xfId="45574"/>
    <cellStyle name="Nota 2 5 17 4" xfId="45575"/>
    <cellStyle name="Nota 2 5 17 5" xfId="45576"/>
    <cellStyle name="Nota 2 5 17 6" xfId="45577"/>
    <cellStyle name="Nota 2 5 17 7" xfId="45578"/>
    <cellStyle name="Nota 2 5 17 8" xfId="45579"/>
    <cellStyle name="Nota 2 5 17 9" xfId="45580"/>
    <cellStyle name="Nota 2 5 18" xfId="45581"/>
    <cellStyle name="Nota 2 5 19" xfId="45582"/>
    <cellStyle name="Nota 2 5 2" xfId="45583"/>
    <cellStyle name="Nota 2 5 2 10" xfId="45584"/>
    <cellStyle name="Nota 2 5 2 10 10" xfId="45585"/>
    <cellStyle name="Nota 2 5 2 10 11" xfId="45586"/>
    <cellStyle name="Nota 2 5 2 10 12" xfId="45587"/>
    <cellStyle name="Nota 2 5 2 10 13" xfId="45588"/>
    <cellStyle name="Nota 2 5 2 10 14" xfId="45589"/>
    <cellStyle name="Nota 2 5 2 10 2" xfId="45590"/>
    <cellStyle name="Nota 2 5 2 10 2 10" xfId="45591"/>
    <cellStyle name="Nota 2 5 2 10 2 11" xfId="45592"/>
    <cellStyle name="Nota 2 5 2 10 2 12" xfId="45593"/>
    <cellStyle name="Nota 2 5 2 10 2 13" xfId="45594"/>
    <cellStyle name="Nota 2 5 2 10 2 2" xfId="45595"/>
    <cellStyle name="Nota 2 5 2 10 2 2 10" xfId="45596"/>
    <cellStyle name="Nota 2 5 2 10 2 2 11" xfId="45597"/>
    <cellStyle name="Nota 2 5 2 10 2 2 12" xfId="45598"/>
    <cellStyle name="Nota 2 5 2 10 2 2 2" xfId="45599"/>
    <cellStyle name="Nota 2 5 2 10 2 2 3" xfId="45600"/>
    <cellStyle name="Nota 2 5 2 10 2 2 4" xfId="45601"/>
    <cellStyle name="Nota 2 5 2 10 2 2 5" xfId="45602"/>
    <cellStyle name="Nota 2 5 2 10 2 2 6" xfId="45603"/>
    <cellStyle name="Nota 2 5 2 10 2 2 7" xfId="45604"/>
    <cellStyle name="Nota 2 5 2 10 2 2 8" xfId="45605"/>
    <cellStyle name="Nota 2 5 2 10 2 2 9" xfId="45606"/>
    <cellStyle name="Nota 2 5 2 10 2 3" xfId="45607"/>
    <cellStyle name="Nota 2 5 2 10 2 4" xfId="45608"/>
    <cellStyle name="Nota 2 5 2 10 2 5" xfId="45609"/>
    <cellStyle name="Nota 2 5 2 10 2 6" xfId="45610"/>
    <cellStyle name="Nota 2 5 2 10 2 7" xfId="45611"/>
    <cellStyle name="Nota 2 5 2 10 2 8" xfId="45612"/>
    <cellStyle name="Nota 2 5 2 10 2 9" xfId="45613"/>
    <cellStyle name="Nota 2 5 2 10 3" xfId="45614"/>
    <cellStyle name="Nota 2 5 2 10 3 10" xfId="45615"/>
    <cellStyle name="Nota 2 5 2 10 3 11" xfId="45616"/>
    <cellStyle name="Nota 2 5 2 10 3 12" xfId="45617"/>
    <cellStyle name="Nota 2 5 2 10 3 2" xfId="45618"/>
    <cellStyle name="Nota 2 5 2 10 3 3" xfId="45619"/>
    <cellStyle name="Nota 2 5 2 10 3 4" xfId="45620"/>
    <cellStyle name="Nota 2 5 2 10 3 5" xfId="45621"/>
    <cellStyle name="Nota 2 5 2 10 3 6" xfId="45622"/>
    <cellStyle name="Nota 2 5 2 10 3 7" xfId="45623"/>
    <cellStyle name="Nota 2 5 2 10 3 8" xfId="45624"/>
    <cellStyle name="Nota 2 5 2 10 3 9" xfId="45625"/>
    <cellStyle name="Nota 2 5 2 10 4" xfId="45626"/>
    <cellStyle name="Nota 2 5 2 10 5" xfId="45627"/>
    <cellStyle name="Nota 2 5 2 10 6" xfId="45628"/>
    <cellStyle name="Nota 2 5 2 10 7" xfId="45629"/>
    <cellStyle name="Nota 2 5 2 10 8" xfId="45630"/>
    <cellStyle name="Nota 2 5 2 10 9" xfId="45631"/>
    <cellStyle name="Nota 2 5 2 11" xfId="45632"/>
    <cellStyle name="Nota 2 5 2 11 10" xfId="45633"/>
    <cellStyle name="Nota 2 5 2 11 11" xfId="45634"/>
    <cellStyle name="Nota 2 5 2 11 12" xfId="45635"/>
    <cellStyle name="Nota 2 5 2 11 13" xfId="45636"/>
    <cellStyle name="Nota 2 5 2 11 14" xfId="45637"/>
    <cellStyle name="Nota 2 5 2 11 2" xfId="45638"/>
    <cellStyle name="Nota 2 5 2 11 2 10" xfId="45639"/>
    <cellStyle name="Nota 2 5 2 11 2 11" xfId="45640"/>
    <cellStyle name="Nota 2 5 2 11 2 12" xfId="45641"/>
    <cellStyle name="Nota 2 5 2 11 2 13" xfId="45642"/>
    <cellStyle name="Nota 2 5 2 11 2 2" xfId="45643"/>
    <cellStyle name="Nota 2 5 2 11 2 2 10" xfId="45644"/>
    <cellStyle name="Nota 2 5 2 11 2 2 11" xfId="45645"/>
    <cellStyle name="Nota 2 5 2 11 2 2 12" xfId="45646"/>
    <cellStyle name="Nota 2 5 2 11 2 2 2" xfId="45647"/>
    <cellStyle name="Nota 2 5 2 11 2 2 3" xfId="45648"/>
    <cellStyle name="Nota 2 5 2 11 2 2 4" xfId="45649"/>
    <cellStyle name="Nota 2 5 2 11 2 2 5" xfId="45650"/>
    <cellStyle name="Nota 2 5 2 11 2 2 6" xfId="45651"/>
    <cellStyle name="Nota 2 5 2 11 2 2 7" xfId="45652"/>
    <cellStyle name="Nota 2 5 2 11 2 2 8" xfId="45653"/>
    <cellStyle name="Nota 2 5 2 11 2 2 9" xfId="45654"/>
    <cellStyle name="Nota 2 5 2 11 2 3" xfId="45655"/>
    <cellStyle name="Nota 2 5 2 11 2 4" xfId="45656"/>
    <cellStyle name="Nota 2 5 2 11 2 5" xfId="45657"/>
    <cellStyle name="Nota 2 5 2 11 2 6" xfId="45658"/>
    <cellStyle name="Nota 2 5 2 11 2 7" xfId="45659"/>
    <cellStyle name="Nota 2 5 2 11 2 8" xfId="45660"/>
    <cellStyle name="Nota 2 5 2 11 2 9" xfId="45661"/>
    <cellStyle name="Nota 2 5 2 11 3" xfId="45662"/>
    <cellStyle name="Nota 2 5 2 11 3 10" xfId="45663"/>
    <cellStyle name="Nota 2 5 2 11 3 11" xfId="45664"/>
    <cellStyle name="Nota 2 5 2 11 3 12" xfId="45665"/>
    <cellStyle name="Nota 2 5 2 11 3 2" xfId="45666"/>
    <cellStyle name="Nota 2 5 2 11 3 3" xfId="45667"/>
    <cellStyle name="Nota 2 5 2 11 3 4" xfId="45668"/>
    <cellStyle name="Nota 2 5 2 11 3 5" xfId="45669"/>
    <cellStyle name="Nota 2 5 2 11 3 6" xfId="45670"/>
    <cellStyle name="Nota 2 5 2 11 3 7" xfId="45671"/>
    <cellStyle name="Nota 2 5 2 11 3 8" xfId="45672"/>
    <cellStyle name="Nota 2 5 2 11 3 9" xfId="45673"/>
    <cellStyle name="Nota 2 5 2 11 4" xfId="45674"/>
    <cellStyle name="Nota 2 5 2 11 5" xfId="45675"/>
    <cellStyle name="Nota 2 5 2 11 6" xfId="45676"/>
    <cellStyle name="Nota 2 5 2 11 7" xfId="45677"/>
    <cellStyle name="Nota 2 5 2 11 8" xfId="45678"/>
    <cellStyle name="Nota 2 5 2 11 9" xfId="45679"/>
    <cellStyle name="Nota 2 5 2 12" xfId="45680"/>
    <cellStyle name="Nota 2 5 2 12 10" xfId="45681"/>
    <cellStyle name="Nota 2 5 2 12 11" xfId="45682"/>
    <cellStyle name="Nota 2 5 2 12 12" xfId="45683"/>
    <cellStyle name="Nota 2 5 2 12 13" xfId="45684"/>
    <cellStyle name="Nota 2 5 2 12 2" xfId="45685"/>
    <cellStyle name="Nota 2 5 2 12 2 10" xfId="45686"/>
    <cellStyle name="Nota 2 5 2 12 2 11" xfId="45687"/>
    <cellStyle name="Nota 2 5 2 12 2 12" xfId="45688"/>
    <cellStyle name="Nota 2 5 2 12 2 2" xfId="45689"/>
    <cellStyle name="Nota 2 5 2 12 2 3" xfId="45690"/>
    <cellStyle name="Nota 2 5 2 12 2 4" xfId="45691"/>
    <cellStyle name="Nota 2 5 2 12 2 5" xfId="45692"/>
    <cellStyle name="Nota 2 5 2 12 2 6" xfId="45693"/>
    <cellStyle name="Nota 2 5 2 12 2 7" xfId="45694"/>
    <cellStyle name="Nota 2 5 2 12 2 8" xfId="45695"/>
    <cellStyle name="Nota 2 5 2 12 2 9" xfId="45696"/>
    <cellStyle name="Nota 2 5 2 12 3" xfId="45697"/>
    <cellStyle name="Nota 2 5 2 12 4" xfId="45698"/>
    <cellStyle name="Nota 2 5 2 12 5" xfId="45699"/>
    <cellStyle name="Nota 2 5 2 12 6" xfId="45700"/>
    <cellStyle name="Nota 2 5 2 12 7" xfId="45701"/>
    <cellStyle name="Nota 2 5 2 12 8" xfId="45702"/>
    <cellStyle name="Nota 2 5 2 12 9" xfId="45703"/>
    <cellStyle name="Nota 2 5 2 13" xfId="45704"/>
    <cellStyle name="Nota 2 5 2 13 10" xfId="45705"/>
    <cellStyle name="Nota 2 5 2 13 11" xfId="45706"/>
    <cellStyle name="Nota 2 5 2 13 12" xfId="45707"/>
    <cellStyle name="Nota 2 5 2 13 13" xfId="45708"/>
    <cellStyle name="Nota 2 5 2 13 2" xfId="45709"/>
    <cellStyle name="Nota 2 5 2 13 2 10" xfId="45710"/>
    <cellStyle name="Nota 2 5 2 13 2 11" xfId="45711"/>
    <cellStyle name="Nota 2 5 2 13 2 12" xfId="45712"/>
    <cellStyle name="Nota 2 5 2 13 2 2" xfId="45713"/>
    <cellStyle name="Nota 2 5 2 13 2 3" xfId="45714"/>
    <cellStyle name="Nota 2 5 2 13 2 4" xfId="45715"/>
    <cellStyle name="Nota 2 5 2 13 2 5" xfId="45716"/>
    <cellStyle name="Nota 2 5 2 13 2 6" xfId="45717"/>
    <cellStyle name="Nota 2 5 2 13 2 7" xfId="45718"/>
    <cellStyle name="Nota 2 5 2 13 2 8" xfId="45719"/>
    <cellStyle name="Nota 2 5 2 13 2 9" xfId="45720"/>
    <cellStyle name="Nota 2 5 2 13 3" xfId="45721"/>
    <cellStyle name="Nota 2 5 2 13 4" xfId="45722"/>
    <cellStyle name="Nota 2 5 2 13 5" xfId="45723"/>
    <cellStyle name="Nota 2 5 2 13 6" xfId="45724"/>
    <cellStyle name="Nota 2 5 2 13 7" xfId="45725"/>
    <cellStyle name="Nota 2 5 2 13 8" xfId="45726"/>
    <cellStyle name="Nota 2 5 2 13 9" xfId="45727"/>
    <cellStyle name="Nota 2 5 2 14" xfId="45728"/>
    <cellStyle name="Nota 2 5 2 14 10" xfId="45729"/>
    <cellStyle name="Nota 2 5 2 14 11" xfId="45730"/>
    <cellStyle name="Nota 2 5 2 14 12" xfId="45731"/>
    <cellStyle name="Nota 2 5 2 14 2" xfId="45732"/>
    <cellStyle name="Nota 2 5 2 14 3" xfId="45733"/>
    <cellStyle name="Nota 2 5 2 14 4" xfId="45734"/>
    <cellStyle name="Nota 2 5 2 14 5" xfId="45735"/>
    <cellStyle name="Nota 2 5 2 14 6" xfId="45736"/>
    <cellStyle name="Nota 2 5 2 14 7" xfId="45737"/>
    <cellStyle name="Nota 2 5 2 14 8" xfId="45738"/>
    <cellStyle name="Nota 2 5 2 14 9" xfId="45739"/>
    <cellStyle name="Nota 2 5 2 15" xfId="45740"/>
    <cellStyle name="Nota 2 5 2 16" xfId="45741"/>
    <cellStyle name="Nota 2 5 2 17" xfId="45742"/>
    <cellStyle name="Nota 2 5 2 18" xfId="45743"/>
    <cellStyle name="Nota 2 5 2 19" xfId="45744"/>
    <cellStyle name="Nota 2 5 2 2" xfId="45745"/>
    <cellStyle name="Nota 2 5 2 2 10" xfId="45746"/>
    <cellStyle name="Nota 2 5 2 2 11" xfId="45747"/>
    <cellStyle name="Nota 2 5 2 2 12" xfId="45748"/>
    <cellStyle name="Nota 2 5 2 2 13" xfId="45749"/>
    <cellStyle name="Nota 2 5 2 2 14" xfId="45750"/>
    <cellStyle name="Nota 2 5 2 2 15" xfId="45751"/>
    <cellStyle name="Nota 2 5 2 2 16" xfId="45752"/>
    <cellStyle name="Nota 2 5 2 2 17" xfId="45753"/>
    <cellStyle name="Nota 2 5 2 2 2" xfId="45754"/>
    <cellStyle name="Nota 2 5 2 2 2 10" xfId="45755"/>
    <cellStyle name="Nota 2 5 2 2 2 11" xfId="45756"/>
    <cellStyle name="Nota 2 5 2 2 2 12" xfId="45757"/>
    <cellStyle name="Nota 2 5 2 2 2 13" xfId="45758"/>
    <cellStyle name="Nota 2 5 2 2 2 14" xfId="45759"/>
    <cellStyle name="Nota 2 5 2 2 2 2" xfId="45760"/>
    <cellStyle name="Nota 2 5 2 2 2 2 10" xfId="45761"/>
    <cellStyle name="Nota 2 5 2 2 2 2 11" xfId="45762"/>
    <cellStyle name="Nota 2 5 2 2 2 2 12" xfId="45763"/>
    <cellStyle name="Nota 2 5 2 2 2 2 13" xfId="45764"/>
    <cellStyle name="Nota 2 5 2 2 2 2 2" xfId="45765"/>
    <cellStyle name="Nota 2 5 2 2 2 2 2 10" xfId="45766"/>
    <cellStyle name="Nota 2 5 2 2 2 2 2 11" xfId="45767"/>
    <cellStyle name="Nota 2 5 2 2 2 2 2 12" xfId="45768"/>
    <cellStyle name="Nota 2 5 2 2 2 2 2 2" xfId="45769"/>
    <cellStyle name="Nota 2 5 2 2 2 2 2 3" xfId="45770"/>
    <cellStyle name="Nota 2 5 2 2 2 2 2 4" xfId="45771"/>
    <cellStyle name="Nota 2 5 2 2 2 2 2 5" xfId="45772"/>
    <cellStyle name="Nota 2 5 2 2 2 2 2 6" xfId="45773"/>
    <cellStyle name="Nota 2 5 2 2 2 2 2 7" xfId="45774"/>
    <cellStyle name="Nota 2 5 2 2 2 2 2 8" xfId="45775"/>
    <cellStyle name="Nota 2 5 2 2 2 2 2 9" xfId="45776"/>
    <cellStyle name="Nota 2 5 2 2 2 2 3" xfId="45777"/>
    <cellStyle name="Nota 2 5 2 2 2 2 4" xfId="45778"/>
    <cellStyle name="Nota 2 5 2 2 2 2 5" xfId="45779"/>
    <cellStyle name="Nota 2 5 2 2 2 2 6" xfId="45780"/>
    <cellStyle name="Nota 2 5 2 2 2 2 7" xfId="45781"/>
    <cellStyle name="Nota 2 5 2 2 2 2 8" xfId="45782"/>
    <cellStyle name="Nota 2 5 2 2 2 2 9" xfId="45783"/>
    <cellStyle name="Nota 2 5 2 2 2 3" xfId="45784"/>
    <cellStyle name="Nota 2 5 2 2 2 3 10" xfId="45785"/>
    <cellStyle name="Nota 2 5 2 2 2 3 11" xfId="45786"/>
    <cellStyle name="Nota 2 5 2 2 2 3 12" xfId="45787"/>
    <cellStyle name="Nota 2 5 2 2 2 3 2" xfId="45788"/>
    <cellStyle name="Nota 2 5 2 2 2 3 3" xfId="45789"/>
    <cellStyle name="Nota 2 5 2 2 2 3 4" xfId="45790"/>
    <cellStyle name="Nota 2 5 2 2 2 3 5" xfId="45791"/>
    <cellStyle name="Nota 2 5 2 2 2 3 6" xfId="45792"/>
    <cellStyle name="Nota 2 5 2 2 2 3 7" xfId="45793"/>
    <cellStyle name="Nota 2 5 2 2 2 3 8" xfId="45794"/>
    <cellStyle name="Nota 2 5 2 2 2 3 9" xfId="45795"/>
    <cellStyle name="Nota 2 5 2 2 2 4" xfId="45796"/>
    <cellStyle name="Nota 2 5 2 2 2 5" xfId="45797"/>
    <cellStyle name="Nota 2 5 2 2 2 6" xfId="45798"/>
    <cellStyle name="Nota 2 5 2 2 2 7" xfId="45799"/>
    <cellStyle name="Nota 2 5 2 2 2 8" xfId="45800"/>
    <cellStyle name="Nota 2 5 2 2 2 9" xfId="45801"/>
    <cellStyle name="Nota 2 5 2 2 3" xfId="45802"/>
    <cellStyle name="Nota 2 5 2 2 3 10" xfId="45803"/>
    <cellStyle name="Nota 2 5 2 2 3 11" xfId="45804"/>
    <cellStyle name="Nota 2 5 2 2 3 12" xfId="45805"/>
    <cellStyle name="Nota 2 5 2 2 3 13" xfId="45806"/>
    <cellStyle name="Nota 2 5 2 2 3 14" xfId="45807"/>
    <cellStyle name="Nota 2 5 2 2 3 2" xfId="45808"/>
    <cellStyle name="Nota 2 5 2 2 3 2 10" xfId="45809"/>
    <cellStyle name="Nota 2 5 2 2 3 2 11" xfId="45810"/>
    <cellStyle name="Nota 2 5 2 2 3 2 12" xfId="45811"/>
    <cellStyle name="Nota 2 5 2 2 3 2 13" xfId="45812"/>
    <cellStyle name="Nota 2 5 2 2 3 2 2" xfId="45813"/>
    <cellStyle name="Nota 2 5 2 2 3 2 2 10" xfId="45814"/>
    <cellStyle name="Nota 2 5 2 2 3 2 2 11" xfId="45815"/>
    <cellStyle name="Nota 2 5 2 2 3 2 2 12" xfId="45816"/>
    <cellStyle name="Nota 2 5 2 2 3 2 2 2" xfId="45817"/>
    <cellStyle name="Nota 2 5 2 2 3 2 2 3" xfId="45818"/>
    <cellStyle name="Nota 2 5 2 2 3 2 2 4" xfId="45819"/>
    <cellStyle name="Nota 2 5 2 2 3 2 2 5" xfId="45820"/>
    <cellStyle name="Nota 2 5 2 2 3 2 2 6" xfId="45821"/>
    <cellStyle name="Nota 2 5 2 2 3 2 2 7" xfId="45822"/>
    <cellStyle name="Nota 2 5 2 2 3 2 2 8" xfId="45823"/>
    <cellStyle name="Nota 2 5 2 2 3 2 2 9" xfId="45824"/>
    <cellStyle name="Nota 2 5 2 2 3 2 3" xfId="45825"/>
    <cellStyle name="Nota 2 5 2 2 3 2 4" xfId="45826"/>
    <cellStyle name="Nota 2 5 2 2 3 2 5" xfId="45827"/>
    <cellStyle name="Nota 2 5 2 2 3 2 6" xfId="45828"/>
    <cellStyle name="Nota 2 5 2 2 3 2 7" xfId="45829"/>
    <cellStyle name="Nota 2 5 2 2 3 2 8" xfId="45830"/>
    <cellStyle name="Nota 2 5 2 2 3 2 9" xfId="45831"/>
    <cellStyle name="Nota 2 5 2 2 3 3" xfId="45832"/>
    <cellStyle name="Nota 2 5 2 2 3 3 10" xfId="45833"/>
    <cellStyle name="Nota 2 5 2 2 3 3 11" xfId="45834"/>
    <cellStyle name="Nota 2 5 2 2 3 3 12" xfId="45835"/>
    <cellStyle name="Nota 2 5 2 2 3 3 2" xfId="45836"/>
    <cellStyle name="Nota 2 5 2 2 3 3 3" xfId="45837"/>
    <cellStyle name="Nota 2 5 2 2 3 3 4" xfId="45838"/>
    <cellStyle name="Nota 2 5 2 2 3 3 5" xfId="45839"/>
    <cellStyle name="Nota 2 5 2 2 3 3 6" xfId="45840"/>
    <cellStyle name="Nota 2 5 2 2 3 3 7" xfId="45841"/>
    <cellStyle name="Nota 2 5 2 2 3 3 8" xfId="45842"/>
    <cellStyle name="Nota 2 5 2 2 3 3 9" xfId="45843"/>
    <cellStyle name="Nota 2 5 2 2 3 4" xfId="45844"/>
    <cellStyle name="Nota 2 5 2 2 3 5" xfId="45845"/>
    <cellStyle name="Nota 2 5 2 2 3 6" xfId="45846"/>
    <cellStyle name="Nota 2 5 2 2 3 7" xfId="45847"/>
    <cellStyle name="Nota 2 5 2 2 3 8" xfId="45848"/>
    <cellStyle name="Nota 2 5 2 2 3 9" xfId="45849"/>
    <cellStyle name="Nota 2 5 2 2 4" xfId="45850"/>
    <cellStyle name="Nota 2 5 2 2 4 10" xfId="45851"/>
    <cellStyle name="Nota 2 5 2 2 4 11" xfId="45852"/>
    <cellStyle name="Nota 2 5 2 2 4 12" xfId="45853"/>
    <cellStyle name="Nota 2 5 2 2 4 13" xfId="45854"/>
    <cellStyle name="Nota 2 5 2 2 4 2" xfId="45855"/>
    <cellStyle name="Nota 2 5 2 2 4 2 10" xfId="45856"/>
    <cellStyle name="Nota 2 5 2 2 4 2 11" xfId="45857"/>
    <cellStyle name="Nota 2 5 2 2 4 2 12" xfId="45858"/>
    <cellStyle name="Nota 2 5 2 2 4 2 2" xfId="45859"/>
    <cellStyle name="Nota 2 5 2 2 4 2 3" xfId="45860"/>
    <cellStyle name="Nota 2 5 2 2 4 2 4" xfId="45861"/>
    <cellStyle name="Nota 2 5 2 2 4 2 5" xfId="45862"/>
    <cellStyle name="Nota 2 5 2 2 4 2 6" xfId="45863"/>
    <cellStyle name="Nota 2 5 2 2 4 2 7" xfId="45864"/>
    <cellStyle name="Nota 2 5 2 2 4 2 8" xfId="45865"/>
    <cellStyle name="Nota 2 5 2 2 4 2 9" xfId="45866"/>
    <cellStyle name="Nota 2 5 2 2 4 3" xfId="45867"/>
    <cellStyle name="Nota 2 5 2 2 4 4" xfId="45868"/>
    <cellStyle name="Nota 2 5 2 2 4 5" xfId="45869"/>
    <cellStyle name="Nota 2 5 2 2 4 6" xfId="45870"/>
    <cellStyle name="Nota 2 5 2 2 4 7" xfId="45871"/>
    <cellStyle name="Nota 2 5 2 2 4 8" xfId="45872"/>
    <cellStyle name="Nota 2 5 2 2 4 9" xfId="45873"/>
    <cellStyle name="Nota 2 5 2 2 5" xfId="45874"/>
    <cellStyle name="Nota 2 5 2 2 6" xfId="45875"/>
    <cellStyle name="Nota 2 5 2 2 6 10" xfId="45876"/>
    <cellStyle name="Nota 2 5 2 2 6 11" xfId="45877"/>
    <cellStyle name="Nota 2 5 2 2 6 12" xfId="45878"/>
    <cellStyle name="Nota 2 5 2 2 6 2" xfId="45879"/>
    <cellStyle name="Nota 2 5 2 2 6 3" xfId="45880"/>
    <cellStyle name="Nota 2 5 2 2 6 4" xfId="45881"/>
    <cellStyle name="Nota 2 5 2 2 6 5" xfId="45882"/>
    <cellStyle name="Nota 2 5 2 2 6 6" xfId="45883"/>
    <cellStyle name="Nota 2 5 2 2 6 7" xfId="45884"/>
    <cellStyle name="Nota 2 5 2 2 6 8" xfId="45885"/>
    <cellStyle name="Nota 2 5 2 2 6 9" xfId="45886"/>
    <cellStyle name="Nota 2 5 2 2 7" xfId="45887"/>
    <cellStyle name="Nota 2 5 2 2 8" xfId="45888"/>
    <cellStyle name="Nota 2 5 2 2 9" xfId="45889"/>
    <cellStyle name="Nota 2 5 2 20" xfId="45890"/>
    <cellStyle name="Nota 2 5 2 21" xfId="45891"/>
    <cellStyle name="Nota 2 5 2 22" xfId="45892"/>
    <cellStyle name="Nota 2 5 2 23" xfId="45893"/>
    <cellStyle name="Nota 2 5 2 24" xfId="45894"/>
    <cellStyle name="Nota 2 5 2 25" xfId="45895"/>
    <cellStyle name="Nota 2 5 2 26" xfId="45896"/>
    <cellStyle name="Nota 2 5 2 3" xfId="45897"/>
    <cellStyle name="Nota 2 5 2 3 2" xfId="45898"/>
    <cellStyle name="Nota 2 5 2 4" xfId="45899"/>
    <cellStyle name="Nota 2 5 2 4 10" xfId="45900"/>
    <cellStyle name="Nota 2 5 2 4 11" xfId="45901"/>
    <cellStyle name="Nota 2 5 2 4 12" xfId="45902"/>
    <cellStyle name="Nota 2 5 2 4 13" xfId="45903"/>
    <cellStyle name="Nota 2 5 2 4 14" xfId="45904"/>
    <cellStyle name="Nota 2 5 2 4 2" xfId="45905"/>
    <cellStyle name="Nota 2 5 2 4 2 10" xfId="45906"/>
    <cellStyle name="Nota 2 5 2 4 2 11" xfId="45907"/>
    <cellStyle name="Nota 2 5 2 4 2 12" xfId="45908"/>
    <cellStyle name="Nota 2 5 2 4 2 13" xfId="45909"/>
    <cellStyle name="Nota 2 5 2 4 2 2" xfId="45910"/>
    <cellStyle name="Nota 2 5 2 4 2 2 10" xfId="45911"/>
    <cellStyle name="Nota 2 5 2 4 2 2 11" xfId="45912"/>
    <cellStyle name="Nota 2 5 2 4 2 2 12" xfId="45913"/>
    <cellStyle name="Nota 2 5 2 4 2 2 2" xfId="45914"/>
    <cellStyle name="Nota 2 5 2 4 2 2 3" xfId="45915"/>
    <cellStyle name="Nota 2 5 2 4 2 2 4" xfId="45916"/>
    <cellStyle name="Nota 2 5 2 4 2 2 5" xfId="45917"/>
    <cellStyle name="Nota 2 5 2 4 2 2 6" xfId="45918"/>
    <cellStyle name="Nota 2 5 2 4 2 2 7" xfId="45919"/>
    <cellStyle name="Nota 2 5 2 4 2 2 8" xfId="45920"/>
    <cellStyle name="Nota 2 5 2 4 2 2 9" xfId="45921"/>
    <cellStyle name="Nota 2 5 2 4 2 3" xfId="45922"/>
    <cellStyle name="Nota 2 5 2 4 2 4" xfId="45923"/>
    <cellStyle name="Nota 2 5 2 4 2 5" xfId="45924"/>
    <cellStyle name="Nota 2 5 2 4 2 6" xfId="45925"/>
    <cellStyle name="Nota 2 5 2 4 2 7" xfId="45926"/>
    <cellStyle name="Nota 2 5 2 4 2 8" xfId="45927"/>
    <cellStyle name="Nota 2 5 2 4 2 9" xfId="45928"/>
    <cellStyle name="Nota 2 5 2 4 3" xfId="45929"/>
    <cellStyle name="Nota 2 5 2 4 3 10" xfId="45930"/>
    <cellStyle name="Nota 2 5 2 4 3 11" xfId="45931"/>
    <cellStyle name="Nota 2 5 2 4 3 12" xfId="45932"/>
    <cellStyle name="Nota 2 5 2 4 3 2" xfId="45933"/>
    <cellStyle name="Nota 2 5 2 4 3 3" xfId="45934"/>
    <cellStyle name="Nota 2 5 2 4 3 4" xfId="45935"/>
    <cellStyle name="Nota 2 5 2 4 3 5" xfId="45936"/>
    <cellStyle name="Nota 2 5 2 4 3 6" xfId="45937"/>
    <cellStyle name="Nota 2 5 2 4 3 7" xfId="45938"/>
    <cellStyle name="Nota 2 5 2 4 3 8" xfId="45939"/>
    <cellStyle name="Nota 2 5 2 4 3 9" xfId="45940"/>
    <cellStyle name="Nota 2 5 2 4 4" xfId="45941"/>
    <cellStyle name="Nota 2 5 2 4 5" xfId="45942"/>
    <cellStyle name="Nota 2 5 2 4 6" xfId="45943"/>
    <cellStyle name="Nota 2 5 2 4 7" xfId="45944"/>
    <cellStyle name="Nota 2 5 2 4 8" xfId="45945"/>
    <cellStyle name="Nota 2 5 2 4 9" xfId="45946"/>
    <cellStyle name="Nota 2 5 2 5" xfId="45947"/>
    <cellStyle name="Nota 2 5 2 5 10" xfId="45948"/>
    <cellStyle name="Nota 2 5 2 5 11" xfId="45949"/>
    <cellStyle name="Nota 2 5 2 5 12" xfId="45950"/>
    <cellStyle name="Nota 2 5 2 5 13" xfId="45951"/>
    <cellStyle name="Nota 2 5 2 5 14" xfId="45952"/>
    <cellStyle name="Nota 2 5 2 5 2" xfId="45953"/>
    <cellStyle name="Nota 2 5 2 5 2 10" xfId="45954"/>
    <cellStyle name="Nota 2 5 2 5 2 11" xfId="45955"/>
    <cellStyle name="Nota 2 5 2 5 2 12" xfId="45956"/>
    <cellStyle name="Nota 2 5 2 5 2 13" xfId="45957"/>
    <cellStyle name="Nota 2 5 2 5 2 2" xfId="45958"/>
    <cellStyle name="Nota 2 5 2 5 2 2 10" xfId="45959"/>
    <cellStyle name="Nota 2 5 2 5 2 2 11" xfId="45960"/>
    <cellStyle name="Nota 2 5 2 5 2 2 12" xfId="45961"/>
    <cellStyle name="Nota 2 5 2 5 2 2 2" xfId="45962"/>
    <cellStyle name="Nota 2 5 2 5 2 2 3" xfId="45963"/>
    <cellStyle name="Nota 2 5 2 5 2 2 4" xfId="45964"/>
    <cellStyle name="Nota 2 5 2 5 2 2 5" xfId="45965"/>
    <cellStyle name="Nota 2 5 2 5 2 2 6" xfId="45966"/>
    <cellStyle name="Nota 2 5 2 5 2 2 7" xfId="45967"/>
    <cellStyle name="Nota 2 5 2 5 2 2 8" xfId="45968"/>
    <cellStyle name="Nota 2 5 2 5 2 2 9" xfId="45969"/>
    <cellStyle name="Nota 2 5 2 5 2 3" xfId="45970"/>
    <cellStyle name="Nota 2 5 2 5 2 4" xfId="45971"/>
    <cellStyle name="Nota 2 5 2 5 2 5" xfId="45972"/>
    <cellStyle name="Nota 2 5 2 5 2 6" xfId="45973"/>
    <cellStyle name="Nota 2 5 2 5 2 7" xfId="45974"/>
    <cellStyle name="Nota 2 5 2 5 2 8" xfId="45975"/>
    <cellStyle name="Nota 2 5 2 5 2 9" xfId="45976"/>
    <cellStyle name="Nota 2 5 2 5 3" xfId="45977"/>
    <cellStyle name="Nota 2 5 2 5 3 10" xfId="45978"/>
    <cellStyle name="Nota 2 5 2 5 3 11" xfId="45979"/>
    <cellStyle name="Nota 2 5 2 5 3 12" xfId="45980"/>
    <cellStyle name="Nota 2 5 2 5 3 2" xfId="45981"/>
    <cellStyle name="Nota 2 5 2 5 3 3" xfId="45982"/>
    <cellStyle name="Nota 2 5 2 5 3 4" xfId="45983"/>
    <cellStyle name="Nota 2 5 2 5 3 5" xfId="45984"/>
    <cellStyle name="Nota 2 5 2 5 3 6" xfId="45985"/>
    <cellStyle name="Nota 2 5 2 5 3 7" xfId="45986"/>
    <cellStyle name="Nota 2 5 2 5 3 8" xfId="45987"/>
    <cellStyle name="Nota 2 5 2 5 3 9" xfId="45988"/>
    <cellStyle name="Nota 2 5 2 5 4" xfId="45989"/>
    <cellStyle name="Nota 2 5 2 5 5" xfId="45990"/>
    <cellStyle name="Nota 2 5 2 5 6" xfId="45991"/>
    <cellStyle name="Nota 2 5 2 5 7" xfId="45992"/>
    <cellStyle name="Nota 2 5 2 5 8" xfId="45993"/>
    <cellStyle name="Nota 2 5 2 5 9" xfId="45994"/>
    <cellStyle name="Nota 2 5 2 6" xfId="45995"/>
    <cellStyle name="Nota 2 5 2 6 10" xfId="45996"/>
    <cellStyle name="Nota 2 5 2 6 11" xfId="45997"/>
    <cellStyle name="Nota 2 5 2 6 12" xfId="45998"/>
    <cellStyle name="Nota 2 5 2 6 13" xfId="45999"/>
    <cellStyle name="Nota 2 5 2 6 14" xfId="46000"/>
    <cellStyle name="Nota 2 5 2 6 2" xfId="46001"/>
    <cellStyle name="Nota 2 5 2 6 2 10" xfId="46002"/>
    <cellStyle name="Nota 2 5 2 6 2 11" xfId="46003"/>
    <cellStyle name="Nota 2 5 2 6 2 12" xfId="46004"/>
    <cellStyle name="Nota 2 5 2 6 2 13" xfId="46005"/>
    <cellStyle name="Nota 2 5 2 6 2 2" xfId="46006"/>
    <cellStyle name="Nota 2 5 2 6 2 2 10" xfId="46007"/>
    <cellStyle name="Nota 2 5 2 6 2 2 11" xfId="46008"/>
    <cellStyle name="Nota 2 5 2 6 2 2 12" xfId="46009"/>
    <cellStyle name="Nota 2 5 2 6 2 2 2" xfId="46010"/>
    <cellStyle name="Nota 2 5 2 6 2 2 3" xfId="46011"/>
    <cellStyle name="Nota 2 5 2 6 2 2 4" xfId="46012"/>
    <cellStyle name="Nota 2 5 2 6 2 2 5" xfId="46013"/>
    <cellStyle name="Nota 2 5 2 6 2 2 6" xfId="46014"/>
    <cellStyle name="Nota 2 5 2 6 2 2 7" xfId="46015"/>
    <cellStyle name="Nota 2 5 2 6 2 2 8" xfId="46016"/>
    <cellStyle name="Nota 2 5 2 6 2 2 9" xfId="46017"/>
    <cellStyle name="Nota 2 5 2 6 2 3" xfId="46018"/>
    <cellStyle name="Nota 2 5 2 6 2 4" xfId="46019"/>
    <cellStyle name="Nota 2 5 2 6 2 5" xfId="46020"/>
    <cellStyle name="Nota 2 5 2 6 2 6" xfId="46021"/>
    <cellStyle name="Nota 2 5 2 6 2 7" xfId="46022"/>
    <cellStyle name="Nota 2 5 2 6 2 8" xfId="46023"/>
    <cellStyle name="Nota 2 5 2 6 2 9" xfId="46024"/>
    <cellStyle name="Nota 2 5 2 6 3" xfId="46025"/>
    <cellStyle name="Nota 2 5 2 6 3 10" xfId="46026"/>
    <cellStyle name="Nota 2 5 2 6 3 11" xfId="46027"/>
    <cellStyle name="Nota 2 5 2 6 3 12" xfId="46028"/>
    <cellStyle name="Nota 2 5 2 6 3 2" xfId="46029"/>
    <cellStyle name="Nota 2 5 2 6 3 3" xfId="46030"/>
    <cellStyle name="Nota 2 5 2 6 3 4" xfId="46031"/>
    <cellStyle name="Nota 2 5 2 6 3 5" xfId="46032"/>
    <cellStyle name="Nota 2 5 2 6 3 6" xfId="46033"/>
    <cellStyle name="Nota 2 5 2 6 3 7" xfId="46034"/>
    <cellStyle name="Nota 2 5 2 6 3 8" xfId="46035"/>
    <cellStyle name="Nota 2 5 2 6 3 9" xfId="46036"/>
    <cellStyle name="Nota 2 5 2 6 4" xfId="46037"/>
    <cellStyle name="Nota 2 5 2 6 5" xfId="46038"/>
    <cellStyle name="Nota 2 5 2 6 6" xfId="46039"/>
    <cellStyle name="Nota 2 5 2 6 7" xfId="46040"/>
    <cellStyle name="Nota 2 5 2 6 8" xfId="46041"/>
    <cellStyle name="Nota 2 5 2 6 9" xfId="46042"/>
    <cellStyle name="Nota 2 5 2 7" xfId="46043"/>
    <cellStyle name="Nota 2 5 2 7 10" xfId="46044"/>
    <cellStyle name="Nota 2 5 2 7 11" xfId="46045"/>
    <cellStyle name="Nota 2 5 2 7 12" xfId="46046"/>
    <cellStyle name="Nota 2 5 2 7 13" xfId="46047"/>
    <cellStyle name="Nota 2 5 2 7 14" xfId="46048"/>
    <cellStyle name="Nota 2 5 2 7 2" xfId="46049"/>
    <cellStyle name="Nota 2 5 2 7 2 10" xfId="46050"/>
    <cellStyle name="Nota 2 5 2 7 2 11" xfId="46051"/>
    <cellStyle name="Nota 2 5 2 7 2 12" xfId="46052"/>
    <cellStyle name="Nota 2 5 2 7 2 13" xfId="46053"/>
    <cellStyle name="Nota 2 5 2 7 2 2" xfId="46054"/>
    <cellStyle name="Nota 2 5 2 7 2 2 10" xfId="46055"/>
    <cellStyle name="Nota 2 5 2 7 2 2 11" xfId="46056"/>
    <cellStyle name="Nota 2 5 2 7 2 2 12" xfId="46057"/>
    <cellStyle name="Nota 2 5 2 7 2 2 2" xfId="46058"/>
    <cellStyle name="Nota 2 5 2 7 2 2 3" xfId="46059"/>
    <cellStyle name="Nota 2 5 2 7 2 2 4" xfId="46060"/>
    <cellStyle name="Nota 2 5 2 7 2 2 5" xfId="46061"/>
    <cellStyle name="Nota 2 5 2 7 2 2 6" xfId="46062"/>
    <cellStyle name="Nota 2 5 2 7 2 2 7" xfId="46063"/>
    <cellStyle name="Nota 2 5 2 7 2 2 8" xfId="46064"/>
    <cellStyle name="Nota 2 5 2 7 2 2 9" xfId="46065"/>
    <cellStyle name="Nota 2 5 2 7 2 3" xfId="46066"/>
    <cellStyle name="Nota 2 5 2 7 2 4" xfId="46067"/>
    <cellStyle name="Nota 2 5 2 7 2 5" xfId="46068"/>
    <cellStyle name="Nota 2 5 2 7 2 6" xfId="46069"/>
    <cellStyle name="Nota 2 5 2 7 2 7" xfId="46070"/>
    <cellStyle name="Nota 2 5 2 7 2 8" xfId="46071"/>
    <cellStyle name="Nota 2 5 2 7 2 9" xfId="46072"/>
    <cellStyle name="Nota 2 5 2 7 3" xfId="46073"/>
    <cellStyle name="Nota 2 5 2 7 3 10" xfId="46074"/>
    <cellStyle name="Nota 2 5 2 7 3 11" xfId="46075"/>
    <cellStyle name="Nota 2 5 2 7 3 12" xfId="46076"/>
    <cellStyle name="Nota 2 5 2 7 3 2" xfId="46077"/>
    <cellStyle name="Nota 2 5 2 7 3 3" xfId="46078"/>
    <cellStyle name="Nota 2 5 2 7 3 4" xfId="46079"/>
    <cellStyle name="Nota 2 5 2 7 3 5" xfId="46080"/>
    <cellStyle name="Nota 2 5 2 7 3 6" xfId="46081"/>
    <cellStyle name="Nota 2 5 2 7 3 7" xfId="46082"/>
    <cellStyle name="Nota 2 5 2 7 3 8" xfId="46083"/>
    <cellStyle name="Nota 2 5 2 7 3 9" xfId="46084"/>
    <cellStyle name="Nota 2 5 2 7 4" xfId="46085"/>
    <cellStyle name="Nota 2 5 2 7 5" xfId="46086"/>
    <cellStyle name="Nota 2 5 2 7 6" xfId="46087"/>
    <cellStyle name="Nota 2 5 2 7 7" xfId="46088"/>
    <cellStyle name="Nota 2 5 2 7 8" xfId="46089"/>
    <cellStyle name="Nota 2 5 2 7 9" xfId="46090"/>
    <cellStyle name="Nota 2 5 2 8" xfId="46091"/>
    <cellStyle name="Nota 2 5 2 8 10" xfId="46092"/>
    <cellStyle name="Nota 2 5 2 8 11" xfId="46093"/>
    <cellStyle name="Nota 2 5 2 8 12" xfId="46094"/>
    <cellStyle name="Nota 2 5 2 8 13" xfId="46095"/>
    <cellStyle name="Nota 2 5 2 8 14" xfId="46096"/>
    <cellStyle name="Nota 2 5 2 8 2" xfId="46097"/>
    <cellStyle name="Nota 2 5 2 8 2 10" xfId="46098"/>
    <cellStyle name="Nota 2 5 2 8 2 11" xfId="46099"/>
    <cellStyle name="Nota 2 5 2 8 2 12" xfId="46100"/>
    <cellStyle name="Nota 2 5 2 8 2 13" xfId="46101"/>
    <cellStyle name="Nota 2 5 2 8 2 2" xfId="46102"/>
    <cellStyle name="Nota 2 5 2 8 2 2 10" xfId="46103"/>
    <cellStyle name="Nota 2 5 2 8 2 2 11" xfId="46104"/>
    <cellStyle name="Nota 2 5 2 8 2 2 12" xfId="46105"/>
    <cellStyle name="Nota 2 5 2 8 2 2 2" xfId="46106"/>
    <cellStyle name="Nota 2 5 2 8 2 2 3" xfId="46107"/>
    <cellStyle name="Nota 2 5 2 8 2 2 4" xfId="46108"/>
    <cellStyle name="Nota 2 5 2 8 2 2 5" xfId="46109"/>
    <cellStyle name="Nota 2 5 2 8 2 2 6" xfId="46110"/>
    <cellStyle name="Nota 2 5 2 8 2 2 7" xfId="46111"/>
    <cellStyle name="Nota 2 5 2 8 2 2 8" xfId="46112"/>
    <cellStyle name="Nota 2 5 2 8 2 2 9" xfId="46113"/>
    <cellStyle name="Nota 2 5 2 8 2 3" xfId="46114"/>
    <cellStyle name="Nota 2 5 2 8 2 4" xfId="46115"/>
    <cellStyle name="Nota 2 5 2 8 2 5" xfId="46116"/>
    <cellStyle name="Nota 2 5 2 8 2 6" xfId="46117"/>
    <cellStyle name="Nota 2 5 2 8 2 7" xfId="46118"/>
    <cellStyle name="Nota 2 5 2 8 2 8" xfId="46119"/>
    <cellStyle name="Nota 2 5 2 8 2 9" xfId="46120"/>
    <cellStyle name="Nota 2 5 2 8 3" xfId="46121"/>
    <cellStyle name="Nota 2 5 2 8 3 10" xfId="46122"/>
    <cellStyle name="Nota 2 5 2 8 3 11" xfId="46123"/>
    <cellStyle name="Nota 2 5 2 8 3 12" xfId="46124"/>
    <cellStyle name="Nota 2 5 2 8 3 2" xfId="46125"/>
    <cellStyle name="Nota 2 5 2 8 3 3" xfId="46126"/>
    <cellStyle name="Nota 2 5 2 8 3 4" xfId="46127"/>
    <cellStyle name="Nota 2 5 2 8 3 5" xfId="46128"/>
    <cellStyle name="Nota 2 5 2 8 3 6" xfId="46129"/>
    <cellStyle name="Nota 2 5 2 8 3 7" xfId="46130"/>
    <cellStyle name="Nota 2 5 2 8 3 8" xfId="46131"/>
    <cellStyle name="Nota 2 5 2 8 3 9" xfId="46132"/>
    <cellStyle name="Nota 2 5 2 8 4" xfId="46133"/>
    <cellStyle name="Nota 2 5 2 8 5" xfId="46134"/>
    <cellStyle name="Nota 2 5 2 8 6" xfId="46135"/>
    <cellStyle name="Nota 2 5 2 8 7" xfId="46136"/>
    <cellStyle name="Nota 2 5 2 8 8" xfId="46137"/>
    <cellStyle name="Nota 2 5 2 8 9" xfId="46138"/>
    <cellStyle name="Nota 2 5 2 9" xfId="46139"/>
    <cellStyle name="Nota 2 5 2 9 10" xfId="46140"/>
    <cellStyle name="Nota 2 5 2 9 11" xfId="46141"/>
    <cellStyle name="Nota 2 5 2 9 12" xfId="46142"/>
    <cellStyle name="Nota 2 5 2 9 13" xfId="46143"/>
    <cellStyle name="Nota 2 5 2 9 14" xfId="46144"/>
    <cellStyle name="Nota 2 5 2 9 2" xfId="46145"/>
    <cellStyle name="Nota 2 5 2 9 2 10" xfId="46146"/>
    <cellStyle name="Nota 2 5 2 9 2 11" xfId="46147"/>
    <cellStyle name="Nota 2 5 2 9 2 12" xfId="46148"/>
    <cellStyle name="Nota 2 5 2 9 2 13" xfId="46149"/>
    <cellStyle name="Nota 2 5 2 9 2 2" xfId="46150"/>
    <cellStyle name="Nota 2 5 2 9 2 2 10" xfId="46151"/>
    <cellStyle name="Nota 2 5 2 9 2 2 11" xfId="46152"/>
    <cellStyle name="Nota 2 5 2 9 2 2 12" xfId="46153"/>
    <cellStyle name="Nota 2 5 2 9 2 2 2" xfId="46154"/>
    <cellStyle name="Nota 2 5 2 9 2 2 3" xfId="46155"/>
    <cellStyle name="Nota 2 5 2 9 2 2 4" xfId="46156"/>
    <cellStyle name="Nota 2 5 2 9 2 2 5" xfId="46157"/>
    <cellStyle name="Nota 2 5 2 9 2 2 6" xfId="46158"/>
    <cellStyle name="Nota 2 5 2 9 2 2 7" xfId="46159"/>
    <cellStyle name="Nota 2 5 2 9 2 2 8" xfId="46160"/>
    <cellStyle name="Nota 2 5 2 9 2 2 9" xfId="46161"/>
    <cellStyle name="Nota 2 5 2 9 2 3" xfId="46162"/>
    <cellStyle name="Nota 2 5 2 9 2 4" xfId="46163"/>
    <cellStyle name="Nota 2 5 2 9 2 5" xfId="46164"/>
    <cellStyle name="Nota 2 5 2 9 2 6" xfId="46165"/>
    <cellStyle name="Nota 2 5 2 9 2 7" xfId="46166"/>
    <cellStyle name="Nota 2 5 2 9 2 8" xfId="46167"/>
    <cellStyle name="Nota 2 5 2 9 2 9" xfId="46168"/>
    <cellStyle name="Nota 2 5 2 9 3" xfId="46169"/>
    <cellStyle name="Nota 2 5 2 9 3 10" xfId="46170"/>
    <cellStyle name="Nota 2 5 2 9 3 11" xfId="46171"/>
    <cellStyle name="Nota 2 5 2 9 3 12" xfId="46172"/>
    <cellStyle name="Nota 2 5 2 9 3 2" xfId="46173"/>
    <cellStyle name="Nota 2 5 2 9 3 3" xfId="46174"/>
    <cellStyle name="Nota 2 5 2 9 3 4" xfId="46175"/>
    <cellStyle name="Nota 2 5 2 9 3 5" xfId="46176"/>
    <cellStyle name="Nota 2 5 2 9 3 6" xfId="46177"/>
    <cellStyle name="Nota 2 5 2 9 3 7" xfId="46178"/>
    <cellStyle name="Nota 2 5 2 9 3 8" xfId="46179"/>
    <cellStyle name="Nota 2 5 2 9 3 9" xfId="46180"/>
    <cellStyle name="Nota 2 5 2 9 4" xfId="46181"/>
    <cellStyle name="Nota 2 5 2 9 5" xfId="46182"/>
    <cellStyle name="Nota 2 5 2 9 6" xfId="46183"/>
    <cellStyle name="Nota 2 5 2 9 7" xfId="46184"/>
    <cellStyle name="Nota 2 5 2 9 8" xfId="46185"/>
    <cellStyle name="Nota 2 5 2 9 9" xfId="46186"/>
    <cellStyle name="Nota 2 5 20" xfId="46187"/>
    <cellStyle name="Nota 2 5 21" xfId="46188"/>
    <cellStyle name="Nota 2 5 22" xfId="46189"/>
    <cellStyle name="Nota 2 5 23" xfId="46190"/>
    <cellStyle name="Nota 2 5 24" xfId="46191"/>
    <cellStyle name="Nota 2 5 25" xfId="46192"/>
    <cellStyle name="Nota 2 5 26" xfId="46193"/>
    <cellStyle name="Nota 2 5 27" xfId="46194"/>
    <cellStyle name="Nota 2 5 28" xfId="46195"/>
    <cellStyle name="Nota 2 5 29" xfId="46196"/>
    <cellStyle name="Nota 2 5 3" xfId="46197"/>
    <cellStyle name="Nota 2 5 3 10" xfId="46198"/>
    <cellStyle name="Nota 2 5 3 10 10" xfId="46199"/>
    <cellStyle name="Nota 2 5 3 10 11" xfId="46200"/>
    <cellStyle name="Nota 2 5 3 10 12" xfId="46201"/>
    <cellStyle name="Nota 2 5 3 10 13" xfId="46202"/>
    <cellStyle name="Nota 2 5 3 10 2" xfId="46203"/>
    <cellStyle name="Nota 2 5 3 10 2 10" xfId="46204"/>
    <cellStyle name="Nota 2 5 3 10 2 11" xfId="46205"/>
    <cellStyle name="Nota 2 5 3 10 2 12" xfId="46206"/>
    <cellStyle name="Nota 2 5 3 10 2 2" xfId="46207"/>
    <cellStyle name="Nota 2 5 3 10 2 3" xfId="46208"/>
    <cellStyle name="Nota 2 5 3 10 2 4" xfId="46209"/>
    <cellStyle name="Nota 2 5 3 10 2 5" xfId="46210"/>
    <cellStyle name="Nota 2 5 3 10 2 6" xfId="46211"/>
    <cellStyle name="Nota 2 5 3 10 2 7" xfId="46212"/>
    <cellStyle name="Nota 2 5 3 10 2 8" xfId="46213"/>
    <cellStyle name="Nota 2 5 3 10 2 9" xfId="46214"/>
    <cellStyle name="Nota 2 5 3 10 3" xfId="46215"/>
    <cellStyle name="Nota 2 5 3 10 4" xfId="46216"/>
    <cellStyle name="Nota 2 5 3 10 5" xfId="46217"/>
    <cellStyle name="Nota 2 5 3 10 6" xfId="46218"/>
    <cellStyle name="Nota 2 5 3 10 7" xfId="46219"/>
    <cellStyle name="Nota 2 5 3 10 8" xfId="46220"/>
    <cellStyle name="Nota 2 5 3 10 9" xfId="46221"/>
    <cellStyle name="Nota 2 5 3 11" xfId="46222"/>
    <cellStyle name="Nota 2 5 3 11 10" xfId="46223"/>
    <cellStyle name="Nota 2 5 3 11 11" xfId="46224"/>
    <cellStyle name="Nota 2 5 3 11 12" xfId="46225"/>
    <cellStyle name="Nota 2 5 3 11 13" xfId="46226"/>
    <cellStyle name="Nota 2 5 3 11 2" xfId="46227"/>
    <cellStyle name="Nota 2 5 3 11 2 10" xfId="46228"/>
    <cellStyle name="Nota 2 5 3 11 2 11" xfId="46229"/>
    <cellStyle name="Nota 2 5 3 11 2 12" xfId="46230"/>
    <cellStyle name="Nota 2 5 3 11 2 2" xfId="46231"/>
    <cellStyle name="Nota 2 5 3 11 2 3" xfId="46232"/>
    <cellStyle name="Nota 2 5 3 11 2 4" xfId="46233"/>
    <cellStyle name="Nota 2 5 3 11 2 5" xfId="46234"/>
    <cellStyle name="Nota 2 5 3 11 2 6" xfId="46235"/>
    <cellStyle name="Nota 2 5 3 11 2 7" xfId="46236"/>
    <cellStyle name="Nota 2 5 3 11 2 8" xfId="46237"/>
    <cellStyle name="Nota 2 5 3 11 2 9" xfId="46238"/>
    <cellStyle name="Nota 2 5 3 11 3" xfId="46239"/>
    <cellStyle name="Nota 2 5 3 11 4" xfId="46240"/>
    <cellStyle name="Nota 2 5 3 11 5" xfId="46241"/>
    <cellStyle name="Nota 2 5 3 11 6" xfId="46242"/>
    <cellStyle name="Nota 2 5 3 11 7" xfId="46243"/>
    <cellStyle name="Nota 2 5 3 11 8" xfId="46244"/>
    <cellStyle name="Nota 2 5 3 11 9" xfId="46245"/>
    <cellStyle name="Nota 2 5 3 12" xfId="46246"/>
    <cellStyle name="Nota 2 5 3 12 10" xfId="46247"/>
    <cellStyle name="Nota 2 5 3 12 11" xfId="46248"/>
    <cellStyle name="Nota 2 5 3 12 12" xfId="46249"/>
    <cellStyle name="Nota 2 5 3 12 2" xfId="46250"/>
    <cellStyle name="Nota 2 5 3 12 3" xfId="46251"/>
    <cellStyle name="Nota 2 5 3 12 4" xfId="46252"/>
    <cellStyle name="Nota 2 5 3 12 5" xfId="46253"/>
    <cellStyle name="Nota 2 5 3 12 6" xfId="46254"/>
    <cellStyle name="Nota 2 5 3 12 7" xfId="46255"/>
    <cellStyle name="Nota 2 5 3 12 8" xfId="46256"/>
    <cellStyle name="Nota 2 5 3 12 9" xfId="46257"/>
    <cellStyle name="Nota 2 5 3 13" xfId="46258"/>
    <cellStyle name="Nota 2 5 3 14" xfId="46259"/>
    <cellStyle name="Nota 2 5 3 15" xfId="46260"/>
    <cellStyle name="Nota 2 5 3 16" xfId="46261"/>
    <cellStyle name="Nota 2 5 3 17" xfId="46262"/>
    <cellStyle name="Nota 2 5 3 18" xfId="46263"/>
    <cellStyle name="Nota 2 5 3 19" xfId="46264"/>
    <cellStyle name="Nota 2 5 3 2" xfId="46265"/>
    <cellStyle name="Nota 2 5 3 2 10" xfId="46266"/>
    <cellStyle name="Nota 2 5 3 2 11" xfId="46267"/>
    <cellStyle name="Nota 2 5 3 2 12" xfId="46268"/>
    <cellStyle name="Nota 2 5 3 2 13" xfId="46269"/>
    <cellStyle name="Nota 2 5 3 2 14" xfId="46270"/>
    <cellStyle name="Nota 2 5 3 2 15" xfId="46271"/>
    <cellStyle name="Nota 2 5 3 2 16" xfId="46272"/>
    <cellStyle name="Nota 2 5 3 2 17" xfId="46273"/>
    <cellStyle name="Nota 2 5 3 2 2" xfId="46274"/>
    <cellStyle name="Nota 2 5 3 2 2 10" xfId="46275"/>
    <cellStyle name="Nota 2 5 3 2 2 11" xfId="46276"/>
    <cellStyle name="Nota 2 5 3 2 2 12" xfId="46277"/>
    <cellStyle name="Nota 2 5 3 2 2 13" xfId="46278"/>
    <cellStyle name="Nota 2 5 3 2 2 14" xfId="46279"/>
    <cellStyle name="Nota 2 5 3 2 2 2" xfId="46280"/>
    <cellStyle name="Nota 2 5 3 2 2 2 10" xfId="46281"/>
    <cellStyle name="Nota 2 5 3 2 2 2 11" xfId="46282"/>
    <cellStyle name="Nota 2 5 3 2 2 2 12" xfId="46283"/>
    <cellStyle name="Nota 2 5 3 2 2 2 13" xfId="46284"/>
    <cellStyle name="Nota 2 5 3 2 2 2 2" xfId="46285"/>
    <cellStyle name="Nota 2 5 3 2 2 2 2 10" xfId="46286"/>
    <cellStyle name="Nota 2 5 3 2 2 2 2 11" xfId="46287"/>
    <cellStyle name="Nota 2 5 3 2 2 2 2 12" xfId="46288"/>
    <cellStyle name="Nota 2 5 3 2 2 2 2 2" xfId="46289"/>
    <cellStyle name="Nota 2 5 3 2 2 2 2 3" xfId="46290"/>
    <cellStyle name="Nota 2 5 3 2 2 2 2 4" xfId="46291"/>
    <cellStyle name="Nota 2 5 3 2 2 2 2 5" xfId="46292"/>
    <cellStyle name="Nota 2 5 3 2 2 2 2 6" xfId="46293"/>
    <cellStyle name="Nota 2 5 3 2 2 2 2 7" xfId="46294"/>
    <cellStyle name="Nota 2 5 3 2 2 2 2 8" xfId="46295"/>
    <cellStyle name="Nota 2 5 3 2 2 2 2 9" xfId="46296"/>
    <cellStyle name="Nota 2 5 3 2 2 2 3" xfId="46297"/>
    <cellStyle name="Nota 2 5 3 2 2 2 4" xfId="46298"/>
    <cellStyle name="Nota 2 5 3 2 2 2 5" xfId="46299"/>
    <cellStyle name="Nota 2 5 3 2 2 2 6" xfId="46300"/>
    <cellStyle name="Nota 2 5 3 2 2 2 7" xfId="46301"/>
    <cellStyle name="Nota 2 5 3 2 2 2 8" xfId="46302"/>
    <cellStyle name="Nota 2 5 3 2 2 2 9" xfId="46303"/>
    <cellStyle name="Nota 2 5 3 2 2 3" xfId="46304"/>
    <cellStyle name="Nota 2 5 3 2 2 3 10" xfId="46305"/>
    <cellStyle name="Nota 2 5 3 2 2 3 11" xfId="46306"/>
    <cellStyle name="Nota 2 5 3 2 2 3 12" xfId="46307"/>
    <cellStyle name="Nota 2 5 3 2 2 3 2" xfId="46308"/>
    <cellStyle name="Nota 2 5 3 2 2 3 3" xfId="46309"/>
    <cellStyle name="Nota 2 5 3 2 2 3 4" xfId="46310"/>
    <cellStyle name="Nota 2 5 3 2 2 3 5" xfId="46311"/>
    <cellStyle name="Nota 2 5 3 2 2 3 6" xfId="46312"/>
    <cellStyle name="Nota 2 5 3 2 2 3 7" xfId="46313"/>
    <cellStyle name="Nota 2 5 3 2 2 3 8" xfId="46314"/>
    <cellStyle name="Nota 2 5 3 2 2 3 9" xfId="46315"/>
    <cellStyle name="Nota 2 5 3 2 2 4" xfId="46316"/>
    <cellStyle name="Nota 2 5 3 2 2 5" xfId="46317"/>
    <cellStyle name="Nota 2 5 3 2 2 6" xfId="46318"/>
    <cellStyle name="Nota 2 5 3 2 2 7" xfId="46319"/>
    <cellStyle name="Nota 2 5 3 2 2 8" xfId="46320"/>
    <cellStyle name="Nota 2 5 3 2 2 9" xfId="46321"/>
    <cellStyle name="Nota 2 5 3 2 3" xfId="46322"/>
    <cellStyle name="Nota 2 5 3 2 3 10" xfId="46323"/>
    <cellStyle name="Nota 2 5 3 2 3 11" xfId="46324"/>
    <cellStyle name="Nota 2 5 3 2 3 12" xfId="46325"/>
    <cellStyle name="Nota 2 5 3 2 3 13" xfId="46326"/>
    <cellStyle name="Nota 2 5 3 2 3 14" xfId="46327"/>
    <cellStyle name="Nota 2 5 3 2 3 2" xfId="46328"/>
    <cellStyle name="Nota 2 5 3 2 3 2 10" xfId="46329"/>
    <cellStyle name="Nota 2 5 3 2 3 2 11" xfId="46330"/>
    <cellStyle name="Nota 2 5 3 2 3 2 12" xfId="46331"/>
    <cellStyle name="Nota 2 5 3 2 3 2 13" xfId="46332"/>
    <cellStyle name="Nota 2 5 3 2 3 2 2" xfId="46333"/>
    <cellStyle name="Nota 2 5 3 2 3 2 2 10" xfId="46334"/>
    <cellStyle name="Nota 2 5 3 2 3 2 2 11" xfId="46335"/>
    <cellStyle name="Nota 2 5 3 2 3 2 2 12" xfId="46336"/>
    <cellStyle name="Nota 2 5 3 2 3 2 2 2" xfId="46337"/>
    <cellStyle name="Nota 2 5 3 2 3 2 2 3" xfId="46338"/>
    <cellStyle name="Nota 2 5 3 2 3 2 2 4" xfId="46339"/>
    <cellStyle name="Nota 2 5 3 2 3 2 2 5" xfId="46340"/>
    <cellStyle name="Nota 2 5 3 2 3 2 2 6" xfId="46341"/>
    <cellStyle name="Nota 2 5 3 2 3 2 2 7" xfId="46342"/>
    <cellStyle name="Nota 2 5 3 2 3 2 2 8" xfId="46343"/>
    <cellStyle name="Nota 2 5 3 2 3 2 2 9" xfId="46344"/>
    <cellStyle name="Nota 2 5 3 2 3 2 3" xfId="46345"/>
    <cellStyle name="Nota 2 5 3 2 3 2 4" xfId="46346"/>
    <cellStyle name="Nota 2 5 3 2 3 2 5" xfId="46347"/>
    <cellStyle name="Nota 2 5 3 2 3 2 6" xfId="46348"/>
    <cellStyle name="Nota 2 5 3 2 3 2 7" xfId="46349"/>
    <cellStyle name="Nota 2 5 3 2 3 2 8" xfId="46350"/>
    <cellStyle name="Nota 2 5 3 2 3 2 9" xfId="46351"/>
    <cellStyle name="Nota 2 5 3 2 3 3" xfId="46352"/>
    <cellStyle name="Nota 2 5 3 2 3 3 10" xfId="46353"/>
    <cellStyle name="Nota 2 5 3 2 3 3 11" xfId="46354"/>
    <cellStyle name="Nota 2 5 3 2 3 3 12" xfId="46355"/>
    <cellStyle name="Nota 2 5 3 2 3 3 2" xfId="46356"/>
    <cellStyle name="Nota 2 5 3 2 3 3 3" xfId="46357"/>
    <cellStyle name="Nota 2 5 3 2 3 3 4" xfId="46358"/>
    <cellStyle name="Nota 2 5 3 2 3 3 5" xfId="46359"/>
    <cellStyle name="Nota 2 5 3 2 3 3 6" xfId="46360"/>
    <cellStyle name="Nota 2 5 3 2 3 3 7" xfId="46361"/>
    <cellStyle name="Nota 2 5 3 2 3 3 8" xfId="46362"/>
    <cellStyle name="Nota 2 5 3 2 3 3 9" xfId="46363"/>
    <cellStyle name="Nota 2 5 3 2 3 4" xfId="46364"/>
    <cellStyle name="Nota 2 5 3 2 3 5" xfId="46365"/>
    <cellStyle name="Nota 2 5 3 2 3 6" xfId="46366"/>
    <cellStyle name="Nota 2 5 3 2 3 7" xfId="46367"/>
    <cellStyle name="Nota 2 5 3 2 3 8" xfId="46368"/>
    <cellStyle name="Nota 2 5 3 2 3 9" xfId="46369"/>
    <cellStyle name="Nota 2 5 3 2 4" xfId="46370"/>
    <cellStyle name="Nota 2 5 3 2 4 10" xfId="46371"/>
    <cellStyle name="Nota 2 5 3 2 4 11" xfId="46372"/>
    <cellStyle name="Nota 2 5 3 2 4 12" xfId="46373"/>
    <cellStyle name="Nota 2 5 3 2 4 13" xfId="46374"/>
    <cellStyle name="Nota 2 5 3 2 4 2" xfId="46375"/>
    <cellStyle name="Nota 2 5 3 2 4 2 10" xfId="46376"/>
    <cellStyle name="Nota 2 5 3 2 4 2 11" xfId="46377"/>
    <cellStyle name="Nota 2 5 3 2 4 2 12" xfId="46378"/>
    <cellStyle name="Nota 2 5 3 2 4 2 2" xfId="46379"/>
    <cellStyle name="Nota 2 5 3 2 4 2 3" xfId="46380"/>
    <cellStyle name="Nota 2 5 3 2 4 2 4" xfId="46381"/>
    <cellStyle name="Nota 2 5 3 2 4 2 5" xfId="46382"/>
    <cellStyle name="Nota 2 5 3 2 4 2 6" xfId="46383"/>
    <cellStyle name="Nota 2 5 3 2 4 2 7" xfId="46384"/>
    <cellStyle name="Nota 2 5 3 2 4 2 8" xfId="46385"/>
    <cellStyle name="Nota 2 5 3 2 4 2 9" xfId="46386"/>
    <cellStyle name="Nota 2 5 3 2 4 3" xfId="46387"/>
    <cellStyle name="Nota 2 5 3 2 4 4" xfId="46388"/>
    <cellStyle name="Nota 2 5 3 2 4 5" xfId="46389"/>
    <cellStyle name="Nota 2 5 3 2 4 6" xfId="46390"/>
    <cellStyle name="Nota 2 5 3 2 4 7" xfId="46391"/>
    <cellStyle name="Nota 2 5 3 2 4 8" xfId="46392"/>
    <cellStyle name="Nota 2 5 3 2 4 9" xfId="46393"/>
    <cellStyle name="Nota 2 5 3 2 5" xfId="46394"/>
    <cellStyle name="Nota 2 5 3 2 5 10" xfId="46395"/>
    <cellStyle name="Nota 2 5 3 2 5 11" xfId="46396"/>
    <cellStyle name="Nota 2 5 3 2 5 12" xfId="46397"/>
    <cellStyle name="Nota 2 5 3 2 5 13" xfId="46398"/>
    <cellStyle name="Nota 2 5 3 2 5 2" xfId="46399"/>
    <cellStyle name="Nota 2 5 3 2 5 2 10" xfId="46400"/>
    <cellStyle name="Nota 2 5 3 2 5 2 11" xfId="46401"/>
    <cellStyle name="Nota 2 5 3 2 5 2 12" xfId="46402"/>
    <cellStyle name="Nota 2 5 3 2 5 2 2" xfId="46403"/>
    <cellStyle name="Nota 2 5 3 2 5 2 3" xfId="46404"/>
    <cellStyle name="Nota 2 5 3 2 5 2 4" xfId="46405"/>
    <cellStyle name="Nota 2 5 3 2 5 2 5" xfId="46406"/>
    <cellStyle name="Nota 2 5 3 2 5 2 6" xfId="46407"/>
    <cellStyle name="Nota 2 5 3 2 5 2 7" xfId="46408"/>
    <cellStyle name="Nota 2 5 3 2 5 2 8" xfId="46409"/>
    <cellStyle name="Nota 2 5 3 2 5 2 9" xfId="46410"/>
    <cellStyle name="Nota 2 5 3 2 5 3" xfId="46411"/>
    <cellStyle name="Nota 2 5 3 2 5 4" xfId="46412"/>
    <cellStyle name="Nota 2 5 3 2 5 5" xfId="46413"/>
    <cellStyle name="Nota 2 5 3 2 5 6" xfId="46414"/>
    <cellStyle name="Nota 2 5 3 2 5 7" xfId="46415"/>
    <cellStyle name="Nota 2 5 3 2 5 8" xfId="46416"/>
    <cellStyle name="Nota 2 5 3 2 5 9" xfId="46417"/>
    <cellStyle name="Nota 2 5 3 2 6" xfId="46418"/>
    <cellStyle name="Nota 2 5 3 2 6 10" xfId="46419"/>
    <cellStyle name="Nota 2 5 3 2 6 11" xfId="46420"/>
    <cellStyle name="Nota 2 5 3 2 6 12" xfId="46421"/>
    <cellStyle name="Nota 2 5 3 2 6 2" xfId="46422"/>
    <cellStyle name="Nota 2 5 3 2 6 3" xfId="46423"/>
    <cellStyle name="Nota 2 5 3 2 6 4" xfId="46424"/>
    <cellStyle name="Nota 2 5 3 2 6 5" xfId="46425"/>
    <cellStyle name="Nota 2 5 3 2 6 6" xfId="46426"/>
    <cellStyle name="Nota 2 5 3 2 6 7" xfId="46427"/>
    <cellStyle name="Nota 2 5 3 2 6 8" xfId="46428"/>
    <cellStyle name="Nota 2 5 3 2 6 9" xfId="46429"/>
    <cellStyle name="Nota 2 5 3 2 7" xfId="46430"/>
    <cellStyle name="Nota 2 5 3 2 8" xfId="46431"/>
    <cellStyle name="Nota 2 5 3 2 9" xfId="46432"/>
    <cellStyle name="Nota 2 5 3 20" xfId="46433"/>
    <cellStyle name="Nota 2 5 3 21" xfId="46434"/>
    <cellStyle name="Nota 2 5 3 22" xfId="46435"/>
    <cellStyle name="Nota 2 5 3 23" xfId="46436"/>
    <cellStyle name="Nota 2 5 3 24" xfId="46437"/>
    <cellStyle name="Nota 2 5 3 3" xfId="46438"/>
    <cellStyle name="Nota 2 5 3 3 10" xfId="46439"/>
    <cellStyle name="Nota 2 5 3 3 11" xfId="46440"/>
    <cellStyle name="Nota 2 5 3 3 12" xfId="46441"/>
    <cellStyle name="Nota 2 5 3 3 13" xfId="46442"/>
    <cellStyle name="Nota 2 5 3 3 14" xfId="46443"/>
    <cellStyle name="Nota 2 5 3 3 2" xfId="46444"/>
    <cellStyle name="Nota 2 5 3 3 2 10" xfId="46445"/>
    <cellStyle name="Nota 2 5 3 3 2 11" xfId="46446"/>
    <cellStyle name="Nota 2 5 3 3 2 12" xfId="46447"/>
    <cellStyle name="Nota 2 5 3 3 2 13" xfId="46448"/>
    <cellStyle name="Nota 2 5 3 3 2 2" xfId="46449"/>
    <cellStyle name="Nota 2 5 3 3 2 2 10" xfId="46450"/>
    <cellStyle name="Nota 2 5 3 3 2 2 11" xfId="46451"/>
    <cellStyle name="Nota 2 5 3 3 2 2 12" xfId="46452"/>
    <cellStyle name="Nota 2 5 3 3 2 2 2" xfId="46453"/>
    <cellStyle name="Nota 2 5 3 3 2 2 3" xfId="46454"/>
    <cellStyle name="Nota 2 5 3 3 2 2 4" xfId="46455"/>
    <cellStyle name="Nota 2 5 3 3 2 2 5" xfId="46456"/>
    <cellStyle name="Nota 2 5 3 3 2 2 6" xfId="46457"/>
    <cellStyle name="Nota 2 5 3 3 2 2 7" xfId="46458"/>
    <cellStyle name="Nota 2 5 3 3 2 2 8" xfId="46459"/>
    <cellStyle name="Nota 2 5 3 3 2 2 9" xfId="46460"/>
    <cellStyle name="Nota 2 5 3 3 2 3" xfId="46461"/>
    <cellStyle name="Nota 2 5 3 3 2 4" xfId="46462"/>
    <cellStyle name="Nota 2 5 3 3 2 5" xfId="46463"/>
    <cellStyle name="Nota 2 5 3 3 2 6" xfId="46464"/>
    <cellStyle name="Nota 2 5 3 3 2 7" xfId="46465"/>
    <cellStyle name="Nota 2 5 3 3 2 8" xfId="46466"/>
    <cellStyle name="Nota 2 5 3 3 2 9" xfId="46467"/>
    <cellStyle name="Nota 2 5 3 3 3" xfId="46468"/>
    <cellStyle name="Nota 2 5 3 3 3 10" xfId="46469"/>
    <cellStyle name="Nota 2 5 3 3 3 11" xfId="46470"/>
    <cellStyle name="Nota 2 5 3 3 3 12" xfId="46471"/>
    <cellStyle name="Nota 2 5 3 3 3 2" xfId="46472"/>
    <cellStyle name="Nota 2 5 3 3 3 3" xfId="46473"/>
    <cellStyle name="Nota 2 5 3 3 3 4" xfId="46474"/>
    <cellStyle name="Nota 2 5 3 3 3 5" xfId="46475"/>
    <cellStyle name="Nota 2 5 3 3 3 6" xfId="46476"/>
    <cellStyle name="Nota 2 5 3 3 3 7" xfId="46477"/>
    <cellStyle name="Nota 2 5 3 3 3 8" xfId="46478"/>
    <cellStyle name="Nota 2 5 3 3 3 9" xfId="46479"/>
    <cellStyle name="Nota 2 5 3 3 4" xfId="46480"/>
    <cellStyle name="Nota 2 5 3 3 5" xfId="46481"/>
    <cellStyle name="Nota 2 5 3 3 6" xfId="46482"/>
    <cellStyle name="Nota 2 5 3 3 7" xfId="46483"/>
    <cellStyle name="Nota 2 5 3 3 8" xfId="46484"/>
    <cellStyle name="Nota 2 5 3 3 9" xfId="46485"/>
    <cellStyle name="Nota 2 5 3 4" xfId="46486"/>
    <cellStyle name="Nota 2 5 3 4 10" xfId="46487"/>
    <cellStyle name="Nota 2 5 3 4 11" xfId="46488"/>
    <cellStyle name="Nota 2 5 3 4 12" xfId="46489"/>
    <cellStyle name="Nota 2 5 3 4 13" xfId="46490"/>
    <cellStyle name="Nota 2 5 3 4 14" xfId="46491"/>
    <cellStyle name="Nota 2 5 3 4 2" xfId="46492"/>
    <cellStyle name="Nota 2 5 3 4 2 10" xfId="46493"/>
    <cellStyle name="Nota 2 5 3 4 2 11" xfId="46494"/>
    <cellStyle name="Nota 2 5 3 4 2 12" xfId="46495"/>
    <cellStyle name="Nota 2 5 3 4 2 13" xfId="46496"/>
    <cellStyle name="Nota 2 5 3 4 2 2" xfId="46497"/>
    <cellStyle name="Nota 2 5 3 4 2 2 10" xfId="46498"/>
    <cellStyle name="Nota 2 5 3 4 2 2 11" xfId="46499"/>
    <cellStyle name="Nota 2 5 3 4 2 2 12" xfId="46500"/>
    <cellStyle name="Nota 2 5 3 4 2 2 2" xfId="46501"/>
    <cellStyle name="Nota 2 5 3 4 2 2 3" xfId="46502"/>
    <cellStyle name="Nota 2 5 3 4 2 2 4" xfId="46503"/>
    <cellStyle name="Nota 2 5 3 4 2 2 5" xfId="46504"/>
    <cellStyle name="Nota 2 5 3 4 2 2 6" xfId="46505"/>
    <cellStyle name="Nota 2 5 3 4 2 2 7" xfId="46506"/>
    <cellStyle name="Nota 2 5 3 4 2 2 8" xfId="46507"/>
    <cellStyle name="Nota 2 5 3 4 2 2 9" xfId="46508"/>
    <cellStyle name="Nota 2 5 3 4 2 3" xfId="46509"/>
    <cellStyle name="Nota 2 5 3 4 2 4" xfId="46510"/>
    <cellStyle name="Nota 2 5 3 4 2 5" xfId="46511"/>
    <cellStyle name="Nota 2 5 3 4 2 6" xfId="46512"/>
    <cellStyle name="Nota 2 5 3 4 2 7" xfId="46513"/>
    <cellStyle name="Nota 2 5 3 4 2 8" xfId="46514"/>
    <cellStyle name="Nota 2 5 3 4 2 9" xfId="46515"/>
    <cellStyle name="Nota 2 5 3 4 3" xfId="46516"/>
    <cellStyle name="Nota 2 5 3 4 3 10" xfId="46517"/>
    <cellStyle name="Nota 2 5 3 4 3 11" xfId="46518"/>
    <cellStyle name="Nota 2 5 3 4 3 12" xfId="46519"/>
    <cellStyle name="Nota 2 5 3 4 3 2" xfId="46520"/>
    <cellStyle name="Nota 2 5 3 4 3 3" xfId="46521"/>
    <cellStyle name="Nota 2 5 3 4 3 4" xfId="46522"/>
    <cellStyle name="Nota 2 5 3 4 3 5" xfId="46523"/>
    <cellStyle name="Nota 2 5 3 4 3 6" xfId="46524"/>
    <cellStyle name="Nota 2 5 3 4 3 7" xfId="46525"/>
    <cellStyle name="Nota 2 5 3 4 3 8" xfId="46526"/>
    <cellStyle name="Nota 2 5 3 4 3 9" xfId="46527"/>
    <cellStyle name="Nota 2 5 3 4 4" xfId="46528"/>
    <cellStyle name="Nota 2 5 3 4 5" xfId="46529"/>
    <cellStyle name="Nota 2 5 3 4 6" xfId="46530"/>
    <cellStyle name="Nota 2 5 3 4 7" xfId="46531"/>
    <cellStyle name="Nota 2 5 3 4 8" xfId="46532"/>
    <cellStyle name="Nota 2 5 3 4 9" xfId="46533"/>
    <cellStyle name="Nota 2 5 3 5" xfId="46534"/>
    <cellStyle name="Nota 2 5 3 5 10" xfId="46535"/>
    <cellStyle name="Nota 2 5 3 5 11" xfId="46536"/>
    <cellStyle name="Nota 2 5 3 5 12" xfId="46537"/>
    <cellStyle name="Nota 2 5 3 5 13" xfId="46538"/>
    <cellStyle name="Nota 2 5 3 5 14" xfId="46539"/>
    <cellStyle name="Nota 2 5 3 5 2" xfId="46540"/>
    <cellStyle name="Nota 2 5 3 5 2 10" xfId="46541"/>
    <cellStyle name="Nota 2 5 3 5 2 11" xfId="46542"/>
    <cellStyle name="Nota 2 5 3 5 2 12" xfId="46543"/>
    <cellStyle name="Nota 2 5 3 5 2 13" xfId="46544"/>
    <cellStyle name="Nota 2 5 3 5 2 2" xfId="46545"/>
    <cellStyle name="Nota 2 5 3 5 2 2 10" xfId="46546"/>
    <cellStyle name="Nota 2 5 3 5 2 2 11" xfId="46547"/>
    <cellStyle name="Nota 2 5 3 5 2 2 12" xfId="46548"/>
    <cellStyle name="Nota 2 5 3 5 2 2 2" xfId="46549"/>
    <cellStyle name="Nota 2 5 3 5 2 2 3" xfId="46550"/>
    <cellStyle name="Nota 2 5 3 5 2 2 4" xfId="46551"/>
    <cellStyle name="Nota 2 5 3 5 2 2 5" xfId="46552"/>
    <cellStyle name="Nota 2 5 3 5 2 2 6" xfId="46553"/>
    <cellStyle name="Nota 2 5 3 5 2 2 7" xfId="46554"/>
    <cellStyle name="Nota 2 5 3 5 2 2 8" xfId="46555"/>
    <cellStyle name="Nota 2 5 3 5 2 2 9" xfId="46556"/>
    <cellStyle name="Nota 2 5 3 5 2 3" xfId="46557"/>
    <cellStyle name="Nota 2 5 3 5 2 4" xfId="46558"/>
    <cellStyle name="Nota 2 5 3 5 2 5" xfId="46559"/>
    <cellStyle name="Nota 2 5 3 5 2 6" xfId="46560"/>
    <cellStyle name="Nota 2 5 3 5 2 7" xfId="46561"/>
    <cellStyle name="Nota 2 5 3 5 2 8" xfId="46562"/>
    <cellStyle name="Nota 2 5 3 5 2 9" xfId="46563"/>
    <cellStyle name="Nota 2 5 3 5 3" xfId="46564"/>
    <cellStyle name="Nota 2 5 3 5 3 10" xfId="46565"/>
    <cellStyle name="Nota 2 5 3 5 3 11" xfId="46566"/>
    <cellStyle name="Nota 2 5 3 5 3 12" xfId="46567"/>
    <cellStyle name="Nota 2 5 3 5 3 2" xfId="46568"/>
    <cellStyle name="Nota 2 5 3 5 3 3" xfId="46569"/>
    <cellStyle name="Nota 2 5 3 5 3 4" xfId="46570"/>
    <cellStyle name="Nota 2 5 3 5 3 5" xfId="46571"/>
    <cellStyle name="Nota 2 5 3 5 3 6" xfId="46572"/>
    <cellStyle name="Nota 2 5 3 5 3 7" xfId="46573"/>
    <cellStyle name="Nota 2 5 3 5 3 8" xfId="46574"/>
    <cellStyle name="Nota 2 5 3 5 3 9" xfId="46575"/>
    <cellStyle name="Nota 2 5 3 5 4" xfId="46576"/>
    <cellStyle name="Nota 2 5 3 5 5" xfId="46577"/>
    <cellStyle name="Nota 2 5 3 5 6" xfId="46578"/>
    <cellStyle name="Nota 2 5 3 5 7" xfId="46579"/>
    <cellStyle name="Nota 2 5 3 5 8" xfId="46580"/>
    <cellStyle name="Nota 2 5 3 5 9" xfId="46581"/>
    <cellStyle name="Nota 2 5 3 6" xfId="46582"/>
    <cellStyle name="Nota 2 5 3 6 10" xfId="46583"/>
    <cellStyle name="Nota 2 5 3 6 11" xfId="46584"/>
    <cellStyle name="Nota 2 5 3 6 12" xfId="46585"/>
    <cellStyle name="Nota 2 5 3 6 13" xfId="46586"/>
    <cellStyle name="Nota 2 5 3 6 14" xfId="46587"/>
    <cellStyle name="Nota 2 5 3 6 2" xfId="46588"/>
    <cellStyle name="Nota 2 5 3 6 2 10" xfId="46589"/>
    <cellStyle name="Nota 2 5 3 6 2 11" xfId="46590"/>
    <cellStyle name="Nota 2 5 3 6 2 12" xfId="46591"/>
    <cellStyle name="Nota 2 5 3 6 2 13" xfId="46592"/>
    <cellStyle name="Nota 2 5 3 6 2 2" xfId="46593"/>
    <cellStyle name="Nota 2 5 3 6 2 2 10" xfId="46594"/>
    <cellStyle name="Nota 2 5 3 6 2 2 11" xfId="46595"/>
    <cellStyle name="Nota 2 5 3 6 2 2 12" xfId="46596"/>
    <cellStyle name="Nota 2 5 3 6 2 2 2" xfId="46597"/>
    <cellStyle name="Nota 2 5 3 6 2 2 3" xfId="46598"/>
    <cellStyle name="Nota 2 5 3 6 2 2 4" xfId="46599"/>
    <cellStyle name="Nota 2 5 3 6 2 2 5" xfId="46600"/>
    <cellStyle name="Nota 2 5 3 6 2 2 6" xfId="46601"/>
    <cellStyle name="Nota 2 5 3 6 2 2 7" xfId="46602"/>
    <cellStyle name="Nota 2 5 3 6 2 2 8" xfId="46603"/>
    <cellStyle name="Nota 2 5 3 6 2 2 9" xfId="46604"/>
    <cellStyle name="Nota 2 5 3 6 2 3" xfId="46605"/>
    <cellStyle name="Nota 2 5 3 6 2 4" xfId="46606"/>
    <cellStyle name="Nota 2 5 3 6 2 5" xfId="46607"/>
    <cellStyle name="Nota 2 5 3 6 2 6" xfId="46608"/>
    <cellStyle name="Nota 2 5 3 6 2 7" xfId="46609"/>
    <cellStyle name="Nota 2 5 3 6 2 8" xfId="46610"/>
    <cellStyle name="Nota 2 5 3 6 2 9" xfId="46611"/>
    <cellStyle name="Nota 2 5 3 6 3" xfId="46612"/>
    <cellStyle name="Nota 2 5 3 6 3 10" xfId="46613"/>
    <cellStyle name="Nota 2 5 3 6 3 11" xfId="46614"/>
    <cellStyle name="Nota 2 5 3 6 3 12" xfId="46615"/>
    <cellStyle name="Nota 2 5 3 6 3 2" xfId="46616"/>
    <cellStyle name="Nota 2 5 3 6 3 3" xfId="46617"/>
    <cellStyle name="Nota 2 5 3 6 3 4" xfId="46618"/>
    <cellStyle name="Nota 2 5 3 6 3 5" xfId="46619"/>
    <cellStyle name="Nota 2 5 3 6 3 6" xfId="46620"/>
    <cellStyle name="Nota 2 5 3 6 3 7" xfId="46621"/>
    <cellStyle name="Nota 2 5 3 6 3 8" xfId="46622"/>
    <cellStyle name="Nota 2 5 3 6 3 9" xfId="46623"/>
    <cellStyle name="Nota 2 5 3 6 4" xfId="46624"/>
    <cellStyle name="Nota 2 5 3 6 5" xfId="46625"/>
    <cellStyle name="Nota 2 5 3 6 6" xfId="46626"/>
    <cellStyle name="Nota 2 5 3 6 7" xfId="46627"/>
    <cellStyle name="Nota 2 5 3 6 8" xfId="46628"/>
    <cellStyle name="Nota 2 5 3 6 9" xfId="46629"/>
    <cellStyle name="Nota 2 5 3 7" xfId="46630"/>
    <cellStyle name="Nota 2 5 3 7 10" xfId="46631"/>
    <cellStyle name="Nota 2 5 3 7 11" xfId="46632"/>
    <cellStyle name="Nota 2 5 3 7 12" xfId="46633"/>
    <cellStyle name="Nota 2 5 3 7 13" xfId="46634"/>
    <cellStyle name="Nota 2 5 3 7 14" xfId="46635"/>
    <cellStyle name="Nota 2 5 3 7 2" xfId="46636"/>
    <cellStyle name="Nota 2 5 3 7 2 10" xfId="46637"/>
    <cellStyle name="Nota 2 5 3 7 2 11" xfId="46638"/>
    <cellStyle name="Nota 2 5 3 7 2 12" xfId="46639"/>
    <cellStyle name="Nota 2 5 3 7 2 13" xfId="46640"/>
    <cellStyle name="Nota 2 5 3 7 2 2" xfId="46641"/>
    <cellStyle name="Nota 2 5 3 7 2 2 10" xfId="46642"/>
    <cellStyle name="Nota 2 5 3 7 2 2 11" xfId="46643"/>
    <cellStyle name="Nota 2 5 3 7 2 2 12" xfId="46644"/>
    <cellStyle name="Nota 2 5 3 7 2 2 2" xfId="46645"/>
    <cellStyle name="Nota 2 5 3 7 2 2 3" xfId="46646"/>
    <cellStyle name="Nota 2 5 3 7 2 2 4" xfId="46647"/>
    <cellStyle name="Nota 2 5 3 7 2 2 5" xfId="46648"/>
    <cellStyle name="Nota 2 5 3 7 2 2 6" xfId="46649"/>
    <cellStyle name="Nota 2 5 3 7 2 2 7" xfId="46650"/>
    <cellStyle name="Nota 2 5 3 7 2 2 8" xfId="46651"/>
    <cellStyle name="Nota 2 5 3 7 2 2 9" xfId="46652"/>
    <cellStyle name="Nota 2 5 3 7 2 3" xfId="46653"/>
    <cellStyle name="Nota 2 5 3 7 2 4" xfId="46654"/>
    <cellStyle name="Nota 2 5 3 7 2 5" xfId="46655"/>
    <cellStyle name="Nota 2 5 3 7 2 6" xfId="46656"/>
    <cellStyle name="Nota 2 5 3 7 2 7" xfId="46657"/>
    <cellStyle name="Nota 2 5 3 7 2 8" xfId="46658"/>
    <cellStyle name="Nota 2 5 3 7 2 9" xfId="46659"/>
    <cellStyle name="Nota 2 5 3 7 3" xfId="46660"/>
    <cellStyle name="Nota 2 5 3 7 3 10" xfId="46661"/>
    <cellStyle name="Nota 2 5 3 7 3 11" xfId="46662"/>
    <cellStyle name="Nota 2 5 3 7 3 12" xfId="46663"/>
    <cellStyle name="Nota 2 5 3 7 3 2" xfId="46664"/>
    <cellStyle name="Nota 2 5 3 7 3 3" xfId="46665"/>
    <cellStyle name="Nota 2 5 3 7 3 4" xfId="46666"/>
    <cellStyle name="Nota 2 5 3 7 3 5" xfId="46667"/>
    <cellStyle name="Nota 2 5 3 7 3 6" xfId="46668"/>
    <cellStyle name="Nota 2 5 3 7 3 7" xfId="46669"/>
    <cellStyle name="Nota 2 5 3 7 3 8" xfId="46670"/>
    <cellStyle name="Nota 2 5 3 7 3 9" xfId="46671"/>
    <cellStyle name="Nota 2 5 3 7 4" xfId="46672"/>
    <cellStyle name="Nota 2 5 3 7 5" xfId="46673"/>
    <cellStyle name="Nota 2 5 3 7 6" xfId="46674"/>
    <cellStyle name="Nota 2 5 3 7 7" xfId="46675"/>
    <cellStyle name="Nota 2 5 3 7 8" xfId="46676"/>
    <cellStyle name="Nota 2 5 3 7 9" xfId="46677"/>
    <cellStyle name="Nota 2 5 3 8" xfId="46678"/>
    <cellStyle name="Nota 2 5 3 8 10" xfId="46679"/>
    <cellStyle name="Nota 2 5 3 8 11" xfId="46680"/>
    <cellStyle name="Nota 2 5 3 8 12" xfId="46681"/>
    <cellStyle name="Nota 2 5 3 8 13" xfId="46682"/>
    <cellStyle name="Nota 2 5 3 8 14" xfId="46683"/>
    <cellStyle name="Nota 2 5 3 8 2" xfId="46684"/>
    <cellStyle name="Nota 2 5 3 8 2 10" xfId="46685"/>
    <cellStyle name="Nota 2 5 3 8 2 11" xfId="46686"/>
    <cellStyle name="Nota 2 5 3 8 2 12" xfId="46687"/>
    <cellStyle name="Nota 2 5 3 8 2 13" xfId="46688"/>
    <cellStyle name="Nota 2 5 3 8 2 2" xfId="46689"/>
    <cellStyle name="Nota 2 5 3 8 2 2 10" xfId="46690"/>
    <cellStyle name="Nota 2 5 3 8 2 2 11" xfId="46691"/>
    <cellStyle name="Nota 2 5 3 8 2 2 12" xfId="46692"/>
    <cellStyle name="Nota 2 5 3 8 2 2 2" xfId="46693"/>
    <cellStyle name="Nota 2 5 3 8 2 2 3" xfId="46694"/>
    <cellStyle name="Nota 2 5 3 8 2 2 4" xfId="46695"/>
    <cellStyle name="Nota 2 5 3 8 2 2 5" xfId="46696"/>
    <cellStyle name="Nota 2 5 3 8 2 2 6" xfId="46697"/>
    <cellStyle name="Nota 2 5 3 8 2 2 7" xfId="46698"/>
    <cellStyle name="Nota 2 5 3 8 2 2 8" xfId="46699"/>
    <cellStyle name="Nota 2 5 3 8 2 2 9" xfId="46700"/>
    <cellStyle name="Nota 2 5 3 8 2 3" xfId="46701"/>
    <cellStyle name="Nota 2 5 3 8 2 4" xfId="46702"/>
    <cellStyle name="Nota 2 5 3 8 2 5" xfId="46703"/>
    <cellStyle name="Nota 2 5 3 8 2 6" xfId="46704"/>
    <cellStyle name="Nota 2 5 3 8 2 7" xfId="46705"/>
    <cellStyle name="Nota 2 5 3 8 2 8" xfId="46706"/>
    <cellStyle name="Nota 2 5 3 8 2 9" xfId="46707"/>
    <cellStyle name="Nota 2 5 3 8 3" xfId="46708"/>
    <cellStyle name="Nota 2 5 3 8 3 10" xfId="46709"/>
    <cellStyle name="Nota 2 5 3 8 3 11" xfId="46710"/>
    <cellStyle name="Nota 2 5 3 8 3 12" xfId="46711"/>
    <cellStyle name="Nota 2 5 3 8 3 2" xfId="46712"/>
    <cellStyle name="Nota 2 5 3 8 3 3" xfId="46713"/>
    <cellStyle name="Nota 2 5 3 8 3 4" xfId="46714"/>
    <cellStyle name="Nota 2 5 3 8 3 5" xfId="46715"/>
    <cellStyle name="Nota 2 5 3 8 3 6" xfId="46716"/>
    <cellStyle name="Nota 2 5 3 8 3 7" xfId="46717"/>
    <cellStyle name="Nota 2 5 3 8 3 8" xfId="46718"/>
    <cellStyle name="Nota 2 5 3 8 3 9" xfId="46719"/>
    <cellStyle name="Nota 2 5 3 8 4" xfId="46720"/>
    <cellStyle name="Nota 2 5 3 8 5" xfId="46721"/>
    <cellStyle name="Nota 2 5 3 8 6" xfId="46722"/>
    <cellStyle name="Nota 2 5 3 8 7" xfId="46723"/>
    <cellStyle name="Nota 2 5 3 8 8" xfId="46724"/>
    <cellStyle name="Nota 2 5 3 8 9" xfId="46725"/>
    <cellStyle name="Nota 2 5 3 9" xfId="46726"/>
    <cellStyle name="Nota 2 5 3 9 10" xfId="46727"/>
    <cellStyle name="Nota 2 5 3 9 11" xfId="46728"/>
    <cellStyle name="Nota 2 5 3 9 12" xfId="46729"/>
    <cellStyle name="Nota 2 5 3 9 13" xfId="46730"/>
    <cellStyle name="Nota 2 5 3 9 14" xfId="46731"/>
    <cellStyle name="Nota 2 5 3 9 2" xfId="46732"/>
    <cellStyle name="Nota 2 5 3 9 2 10" xfId="46733"/>
    <cellStyle name="Nota 2 5 3 9 2 11" xfId="46734"/>
    <cellStyle name="Nota 2 5 3 9 2 12" xfId="46735"/>
    <cellStyle name="Nota 2 5 3 9 2 13" xfId="46736"/>
    <cellStyle name="Nota 2 5 3 9 2 2" xfId="46737"/>
    <cellStyle name="Nota 2 5 3 9 2 2 10" xfId="46738"/>
    <cellStyle name="Nota 2 5 3 9 2 2 11" xfId="46739"/>
    <cellStyle name="Nota 2 5 3 9 2 2 12" xfId="46740"/>
    <cellStyle name="Nota 2 5 3 9 2 2 2" xfId="46741"/>
    <cellStyle name="Nota 2 5 3 9 2 2 3" xfId="46742"/>
    <cellStyle name="Nota 2 5 3 9 2 2 4" xfId="46743"/>
    <cellStyle name="Nota 2 5 3 9 2 2 5" xfId="46744"/>
    <cellStyle name="Nota 2 5 3 9 2 2 6" xfId="46745"/>
    <cellStyle name="Nota 2 5 3 9 2 2 7" xfId="46746"/>
    <cellStyle name="Nota 2 5 3 9 2 2 8" xfId="46747"/>
    <cellStyle name="Nota 2 5 3 9 2 2 9" xfId="46748"/>
    <cellStyle name="Nota 2 5 3 9 2 3" xfId="46749"/>
    <cellStyle name="Nota 2 5 3 9 2 4" xfId="46750"/>
    <cellStyle name="Nota 2 5 3 9 2 5" xfId="46751"/>
    <cellStyle name="Nota 2 5 3 9 2 6" xfId="46752"/>
    <cellStyle name="Nota 2 5 3 9 2 7" xfId="46753"/>
    <cellStyle name="Nota 2 5 3 9 2 8" xfId="46754"/>
    <cellStyle name="Nota 2 5 3 9 2 9" xfId="46755"/>
    <cellStyle name="Nota 2 5 3 9 3" xfId="46756"/>
    <cellStyle name="Nota 2 5 3 9 3 10" xfId="46757"/>
    <cellStyle name="Nota 2 5 3 9 3 11" xfId="46758"/>
    <cellStyle name="Nota 2 5 3 9 3 12" xfId="46759"/>
    <cellStyle name="Nota 2 5 3 9 3 2" xfId="46760"/>
    <cellStyle name="Nota 2 5 3 9 3 3" xfId="46761"/>
    <cellStyle name="Nota 2 5 3 9 3 4" xfId="46762"/>
    <cellStyle name="Nota 2 5 3 9 3 5" xfId="46763"/>
    <cellStyle name="Nota 2 5 3 9 3 6" xfId="46764"/>
    <cellStyle name="Nota 2 5 3 9 3 7" xfId="46765"/>
    <cellStyle name="Nota 2 5 3 9 3 8" xfId="46766"/>
    <cellStyle name="Nota 2 5 3 9 3 9" xfId="46767"/>
    <cellStyle name="Nota 2 5 3 9 4" xfId="46768"/>
    <cellStyle name="Nota 2 5 3 9 5" xfId="46769"/>
    <cellStyle name="Nota 2 5 3 9 6" xfId="46770"/>
    <cellStyle name="Nota 2 5 3 9 7" xfId="46771"/>
    <cellStyle name="Nota 2 5 3 9 8" xfId="46772"/>
    <cellStyle name="Nota 2 5 3 9 9" xfId="46773"/>
    <cellStyle name="Nota 2 5 4" xfId="46774"/>
    <cellStyle name="Nota 2 5 4 10" xfId="46775"/>
    <cellStyle name="Nota 2 5 4 10 10" xfId="46776"/>
    <cellStyle name="Nota 2 5 4 10 11" xfId="46777"/>
    <cellStyle name="Nota 2 5 4 10 12" xfId="46778"/>
    <cellStyle name="Nota 2 5 4 10 13" xfId="46779"/>
    <cellStyle name="Nota 2 5 4 10 2" xfId="46780"/>
    <cellStyle name="Nota 2 5 4 10 2 10" xfId="46781"/>
    <cellStyle name="Nota 2 5 4 10 2 11" xfId="46782"/>
    <cellStyle name="Nota 2 5 4 10 2 12" xfId="46783"/>
    <cellStyle name="Nota 2 5 4 10 2 2" xfId="46784"/>
    <cellStyle name="Nota 2 5 4 10 2 3" xfId="46785"/>
    <cellStyle name="Nota 2 5 4 10 2 4" xfId="46786"/>
    <cellStyle name="Nota 2 5 4 10 2 5" xfId="46787"/>
    <cellStyle name="Nota 2 5 4 10 2 6" xfId="46788"/>
    <cellStyle name="Nota 2 5 4 10 2 7" xfId="46789"/>
    <cellStyle name="Nota 2 5 4 10 2 8" xfId="46790"/>
    <cellStyle name="Nota 2 5 4 10 2 9" xfId="46791"/>
    <cellStyle name="Nota 2 5 4 10 3" xfId="46792"/>
    <cellStyle name="Nota 2 5 4 10 4" xfId="46793"/>
    <cellStyle name="Nota 2 5 4 10 5" xfId="46794"/>
    <cellStyle name="Nota 2 5 4 10 6" xfId="46795"/>
    <cellStyle name="Nota 2 5 4 10 7" xfId="46796"/>
    <cellStyle name="Nota 2 5 4 10 8" xfId="46797"/>
    <cellStyle name="Nota 2 5 4 10 9" xfId="46798"/>
    <cellStyle name="Nota 2 5 4 11" xfId="46799"/>
    <cellStyle name="Nota 2 5 4 11 10" xfId="46800"/>
    <cellStyle name="Nota 2 5 4 11 11" xfId="46801"/>
    <cellStyle name="Nota 2 5 4 11 12" xfId="46802"/>
    <cellStyle name="Nota 2 5 4 11 2" xfId="46803"/>
    <cellStyle name="Nota 2 5 4 11 3" xfId="46804"/>
    <cellStyle name="Nota 2 5 4 11 4" xfId="46805"/>
    <cellStyle name="Nota 2 5 4 11 5" xfId="46806"/>
    <cellStyle name="Nota 2 5 4 11 6" xfId="46807"/>
    <cellStyle name="Nota 2 5 4 11 7" xfId="46808"/>
    <cellStyle name="Nota 2 5 4 11 8" xfId="46809"/>
    <cellStyle name="Nota 2 5 4 11 9" xfId="46810"/>
    <cellStyle name="Nota 2 5 4 12" xfId="46811"/>
    <cellStyle name="Nota 2 5 4 13" xfId="46812"/>
    <cellStyle name="Nota 2 5 4 14" xfId="46813"/>
    <cellStyle name="Nota 2 5 4 15" xfId="46814"/>
    <cellStyle name="Nota 2 5 4 16" xfId="46815"/>
    <cellStyle name="Nota 2 5 4 17" xfId="46816"/>
    <cellStyle name="Nota 2 5 4 18" xfId="46817"/>
    <cellStyle name="Nota 2 5 4 19" xfId="46818"/>
    <cellStyle name="Nota 2 5 4 2" xfId="46819"/>
    <cellStyle name="Nota 2 5 4 2 10" xfId="46820"/>
    <cellStyle name="Nota 2 5 4 2 11" xfId="46821"/>
    <cellStyle name="Nota 2 5 4 2 12" xfId="46822"/>
    <cellStyle name="Nota 2 5 4 2 13" xfId="46823"/>
    <cellStyle name="Nota 2 5 4 2 14" xfId="46824"/>
    <cellStyle name="Nota 2 5 4 2 15" xfId="46825"/>
    <cellStyle name="Nota 2 5 4 2 16" xfId="46826"/>
    <cellStyle name="Nota 2 5 4 2 17" xfId="46827"/>
    <cellStyle name="Nota 2 5 4 2 2" xfId="46828"/>
    <cellStyle name="Nota 2 5 4 2 2 10" xfId="46829"/>
    <cellStyle name="Nota 2 5 4 2 2 11" xfId="46830"/>
    <cellStyle name="Nota 2 5 4 2 2 12" xfId="46831"/>
    <cellStyle name="Nota 2 5 4 2 2 13" xfId="46832"/>
    <cellStyle name="Nota 2 5 4 2 2 14" xfId="46833"/>
    <cellStyle name="Nota 2 5 4 2 2 2" xfId="46834"/>
    <cellStyle name="Nota 2 5 4 2 2 2 10" xfId="46835"/>
    <cellStyle name="Nota 2 5 4 2 2 2 11" xfId="46836"/>
    <cellStyle name="Nota 2 5 4 2 2 2 12" xfId="46837"/>
    <cellStyle name="Nota 2 5 4 2 2 2 13" xfId="46838"/>
    <cellStyle name="Nota 2 5 4 2 2 2 2" xfId="46839"/>
    <cellStyle name="Nota 2 5 4 2 2 2 2 10" xfId="46840"/>
    <cellStyle name="Nota 2 5 4 2 2 2 2 11" xfId="46841"/>
    <cellStyle name="Nota 2 5 4 2 2 2 2 12" xfId="46842"/>
    <cellStyle name="Nota 2 5 4 2 2 2 2 2" xfId="46843"/>
    <cellStyle name="Nota 2 5 4 2 2 2 2 3" xfId="46844"/>
    <cellStyle name="Nota 2 5 4 2 2 2 2 4" xfId="46845"/>
    <cellStyle name="Nota 2 5 4 2 2 2 2 5" xfId="46846"/>
    <cellStyle name="Nota 2 5 4 2 2 2 2 6" xfId="46847"/>
    <cellStyle name="Nota 2 5 4 2 2 2 2 7" xfId="46848"/>
    <cellStyle name="Nota 2 5 4 2 2 2 2 8" xfId="46849"/>
    <cellStyle name="Nota 2 5 4 2 2 2 2 9" xfId="46850"/>
    <cellStyle name="Nota 2 5 4 2 2 2 3" xfId="46851"/>
    <cellStyle name="Nota 2 5 4 2 2 2 4" xfId="46852"/>
    <cellStyle name="Nota 2 5 4 2 2 2 5" xfId="46853"/>
    <cellStyle name="Nota 2 5 4 2 2 2 6" xfId="46854"/>
    <cellStyle name="Nota 2 5 4 2 2 2 7" xfId="46855"/>
    <cellStyle name="Nota 2 5 4 2 2 2 8" xfId="46856"/>
    <cellStyle name="Nota 2 5 4 2 2 2 9" xfId="46857"/>
    <cellStyle name="Nota 2 5 4 2 2 3" xfId="46858"/>
    <cellStyle name="Nota 2 5 4 2 2 3 10" xfId="46859"/>
    <cellStyle name="Nota 2 5 4 2 2 3 11" xfId="46860"/>
    <cellStyle name="Nota 2 5 4 2 2 3 12" xfId="46861"/>
    <cellStyle name="Nota 2 5 4 2 2 3 2" xfId="46862"/>
    <cellStyle name="Nota 2 5 4 2 2 3 3" xfId="46863"/>
    <cellStyle name="Nota 2 5 4 2 2 3 4" xfId="46864"/>
    <cellStyle name="Nota 2 5 4 2 2 3 5" xfId="46865"/>
    <cellStyle name="Nota 2 5 4 2 2 3 6" xfId="46866"/>
    <cellStyle name="Nota 2 5 4 2 2 3 7" xfId="46867"/>
    <cellStyle name="Nota 2 5 4 2 2 3 8" xfId="46868"/>
    <cellStyle name="Nota 2 5 4 2 2 3 9" xfId="46869"/>
    <cellStyle name="Nota 2 5 4 2 2 4" xfId="46870"/>
    <cellStyle name="Nota 2 5 4 2 2 5" xfId="46871"/>
    <cellStyle name="Nota 2 5 4 2 2 6" xfId="46872"/>
    <cellStyle name="Nota 2 5 4 2 2 7" xfId="46873"/>
    <cellStyle name="Nota 2 5 4 2 2 8" xfId="46874"/>
    <cellStyle name="Nota 2 5 4 2 2 9" xfId="46875"/>
    <cellStyle name="Nota 2 5 4 2 3" xfId="46876"/>
    <cellStyle name="Nota 2 5 4 2 3 10" xfId="46877"/>
    <cellStyle name="Nota 2 5 4 2 3 11" xfId="46878"/>
    <cellStyle name="Nota 2 5 4 2 3 12" xfId="46879"/>
    <cellStyle name="Nota 2 5 4 2 3 13" xfId="46880"/>
    <cellStyle name="Nota 2 5 4 2 3 14" xfId="46881"/>
    <cellStyle name="Nota 2 5 4 2 3 2" xfId="46882"/>
    <cellStyle name="Nota 2 5 4 2 3 2 10" xfId="46883"/>
    <cellStyle name="Nota 2 5 4 2 3 2 11" xfId="46884"/>
    <cellStyle name="Nota 2 5 4 2 3 2 12" xfId="46885"/>
    <cellStyle name="Nota 2 5 4 2 3 2 13" xfId="46886"/>
    <cellStyle name="Nota 2 5 4 2 3 2 2" xfId="46887"/>
    <cellStyle name="Nota 2 5 4 2 3 2 2 10" xfId="46888"/>
    <cellStyle name="Nota 2 5 4 2 3 2 2 11" xfId="46889"/>
    <cellStyle name="Nota 2 5 4 2 3 2 2 12" xfId="46890"/>
    <cellStyle name="Nota 2 5 4 2 3 2 2 2" xfId="46891"/>
    <cellStyle name="Nota 2 5 4 2 3 2 2 3" xfId="46892"/>
    <cellStyle name="Nota 2 5 4 2 3 2 2 4" xfId="46893"/>
    <cellStyle name="Nota 2 5 4 2 3 2 2 5" xfId="46894"/>
    <cellStyle name="Nota 2 5 4 2 3 2 2 6" xfId="46895"/>
    <cellStyle name="Nota 2 5 4 2 3 2 2 7" xfId="46896"/>
    <cellStyle name="Nota 2 5 4 2 3 2 2 8" xfId="46897"/>
    <cellStyle name="Nota 2 5 4 2 3 2 2 9" xfId="46898"/>
    <cellStyle name="Nota 2 5 4 2 3 2 3" xfId="46899"/>
    <cellStyle name="Nota 2 5 4 2 3 2 4" xfId="46900"/>
    <cellStyle name="Nota 2 5 4 2 3 2 5" xfId="46901"/>
    <cellStyle name="Nota 2 5 4 2 3 2 6" xfId="46902"/>
    <cellStyle name="Nota 2 5 4 2 3 2 7" xfId="46903"/>
    <cellStyle name="Nota 2 5 4 2 3 2 8" xfId="46904"/>
    <cellStyle name="Nota 2 5 4 2 3 2 9" xfId="46905"/>
    <cellStyle name="Nota 2 5 4 2 3 3" xfId="46906"/>
    <cellStyle name="Nota 2 5 4 2 3 3 10" xfId="46907"/>
    <cellStyle name="Nota 2 5 4 2 3 3 11" xfId="46908"/>
    <cellStyle name="Nota 2 5 4 2 3 3 12" xfId="46909"/>
    <cellStyle name="Nota 2 5 4 2 3 3 2" xfId="46910"/>
    <cellStyle name="Nota 2 5 4 2 3 3 3" xfId="46911"/>
    <cellStyle name="Nota 2 5 4 2 3 3 4" xfId="46912"/>
    <cellStyle name="Nota 2 5 4 2 3 3 5" xfId="46913"/>
    <cellStyle name="Nota 2 5 4 2 3 3 6" xfId="46914"/>
    <cellStyle name="Nota 2 5 4 2 3 3 7" xfId="46915"/>
    <cellStyle name="Nota 2 5 4 2 3 3 8" xfId="46916"/>
    <cellStyle name="Nota 2 5 4 2 3 3 9" xfId="46917"/>
    <cellStyle name="Nota 2 5 4 2 3 4" xfId="46918"/>
    <cellStyle name="Nota 2 5 4 2 3 5" xfId="46919"/>
    <cellStyle name="Nota 2 5 4 2 3 6" xfId="46920"/>
    <cellStyle name="Nota 2 5 4 2 3 7" xfId="46921"/>
    <cellStyle name="Nota 2 5 4 2 3 8" xfId="46922"/>
    <cellStyle name="Nota 2 5 4 2 3 9" xfId="46923"/>
    <cellStyle name="Nota 2 5 4 2 4" xfId="46924"/>
    <cellStyle name="Nota 2 5 4 2 4 10" xfId="46925"/>
    <cellStyle name="Nota 2 5 4 2 4 11" xfId="46926"/>
    <cellStyle name="Nota 2 5 4 2 4 12" xfId="46927"/>
    <cellStyle name="Nota 2 5 4 2 4 13" xfId="46928"/>
    <cellStyle name="Nota 2 5 4 2 4 2" xfId="46929"/>
    <cellStyle name="Nota 2 5 4 2 4 2 10" xfId="46930"/>
    <cellStyle name="Nota 2 5 4 2 4 2 11" xfId="46931"/>
    <cellStyle name="Nota 2 5 4 2 4 2 12" xfId="46932"/>
    <cellStyle name="Nota 2 5 4 2 4 2 2" xfId="46933"/>
    <cellStyle name="Nota 2 5 4 2 4 2 3" xfId="46934"/>
    <cellStyle name="Nota 2 5 4 2 4 2 4" xfId="46935"/>
    <cellStyle name="Nota 2 5 4 2 4 2 5" xfId="46936"/>
    <cellStyle name="Nota 2 5 4 2 4 2 6" xfId="46937"/>
    <cellStyle name="Nota 2 5 4 2 4 2 7" xfId="46938"/>
    <cellStyle name="Nota 2 5 4 2 4 2 8" xfId="46939"/>
    <cellStyle name="Nota 2 5 4 2 4 2 9" xfId="46940"/>
    <cellStyle name="Nota 2 5 4 2 4 3" xfId="46941"/>
    <cellStyle name="Nota 2 5 4 2 4 4" xfId="46942"/>
    <cellStyle name="Nota 2 5 4 2 4 5" xfId="46943"/>
    <cellStyle name="Nota 2 5 4 2 4 6" xfId="46944"/>
    <cellStyle name="Nota 2 5 4 2 4 7" xfId="46945"/>
    <cellStyle name="Nota 2 5 4 2 4 8" xfId="46946"/>
    <cellStyle name="Nota 2 5 4 2 4 9" xfId="46947"/>
    <cellStyle name="Nota 2 5 4 2 5" xfId="46948"/>
    <cellStyle name="Nota 2 5 4 2 5 10" xfId="46949"/>
    <cellStyle name="Nota 2 5 4 2 5 11" xfId="46950"/>
    <cellStyle name="Nota 2 5 4 2 5 12" xfId="46951"/>
    <cellStyle name="Nota 2 5 4 2 5 13" xfId="46952"/>
    <cellStyle name="Nota 2 5 4 2 5 2" xfId="46953"/>
    <cellStyle name="Nota 2 5 4 2 5 2 10" xfId="46954"/>
    <cellStyle name="Nota 2 5 4 2 5 2 11" xfId="46955"/>
    <cellStyle name="Nota 2 5 4 2 5 2 12" xfId="46956"/>
    <cellStyle name="Nota 2 5 4 2 5 2 2" xfId="46957"/>
    <cellStyle name="Nota 2 5 4 2 5 2 3" xfId="46958"/>
    <cellStyle name="Nota 2 5 4 2 5 2 4" xfId="46959"/>
    <cellStyle name="Nota 2 5 4 2 5 2 5" xfId="46960"/>
    <cellStyle name="Nota 2 5 4 2 5 2 6" xfId="46961"/>
    <cellStyle name="Nota 2 5 4 2 5 2 7" xfId="46962"/>
    <cellStyle name="Nota 2 5 4 2 5 2 8" xfId="46963"/>
    <cellStyle name="Nota 2 5 4 2 5 2 9" xfId="46964"/>
    <cellStyle name="Nota 2 5 4 2 5 3" xfId="46965"/>
    <cellStyle name="Nota 2 5 4 2 5 4" xfId="46966"/>
    <cellStyle name="Nota 2 5 4 2 5 5" xfId="46967"/>
    <cellStyle name="Nota 2 5 4 2 5 6" xfId="46968"/>
    <cellStyle name="Nota 2 5 4 2 5 7" xfId="46969"/>
    <cellStyle name="Nota 2 5 4 2 5 8" xfId="46970"/>
    <cellStyle name="Nota 2 5 4 2 5 9" xfId="46971"/>
    <cellStyle name="Nota 2 5 4 2 6" xfId="46972"/>
    <cellStyle name="Nota 2 5 4 2 6 10" xfId="46973"/>
    <cellStyle name="Nota 2 5 4 2 6 11" xfId="46974"/>
    <cellStyle name="Nota 2 5 4 2 6 12" xfId="46975"/>
    <cellStyle name="Nota 2 5 4 2 6 2" xfId="46976"/>
    <cellStyle name="Nota 2 5 4 2 6 3" xfId="46977"/>
    <cellStyle name="Nota 2 5 4 2 6 4" xfId="46978"/>
    <cellStyle name="Nota 2 5 4 2 6 5" xfId="46979"/>
    <cellStyle name="Nota 2 5 4 2 6 6" xfId="46980"/>
    <cellStyle name="Nota 2 5 4 2 6 7" xfId="46981"/>
    <cellStyle name="Nota 2 5 4 2 6 8" xfId="46982"/>
    <cellStyle name="Nota 2 5 4 2 6 9" xfId="46983"/>
    <cellStyle name="Nota 2 5 4 2 7" xfId="46984"/>
    <cellStyle name="Nota 2 5 4 2 8" xfId="46985"/>
    <cellStyle name="Nota 2 5 4 2 9" xfId="46986"/>
    <cellStyle name="Nota 2 5 4 20" xfId="46987"/>
    <cellStyle name="Nota 2 5 4 21" xfId="46988"/>
    <cellStyle name="Nota 2 5 4 22" xfId="46989"/>
    <cellStyle name="Nota 2 5 4 23" xfId="46990"/>
    <cellStyle name="Nota 2 5 4 3" xfId="46991"/>
    <cellStyle name="Nota 2 5 4 3 10" xfId="46992"/>
    <cellStyle name="Nota 2 5 4 3 11" xfId="46993"/>
    <cellStyle name="Nota 2 5 4 3 12" xfId="46994"/>
    <cellStyle name="Nota 2 5 4 3 13" xfId="46995"/>
    <cellStyle name="Nota 2 5 4 3 14" xfId="46996"/>
    <cellStyle name="Nota 2 5 4 3 2" xfId="46997"/>
    <cellStyle name="Nota 2 5 4 3 2 10" xfId="46998"/>
    <cellStyle name="Nota 2 5 4 3 2 11" xfId="46999"/>
    <cellStyle name="Nota 2 5 4 3 2 12" xfId="47000"/>
    <cellStyle name="Nota 2 5 4 3 2 13" xfId="47001"/>
    <cellStyle name="Nota 2 5 4 3 2 2" xfId="47002"/>
    <cellStyle name="Nota 2 5 4 3 2 2 10" xfId="47003"/>
    <cellStyle name="Nota 2 5 4 3 2 2 11" xfId="47004"/>
    <cellStyle name="Nota 2 5 4 3 2 2 12" xfId="47005"/>
    <cellStyle name="Nota 2 5 4 3 2 2 2" xfId="47006"/>
    <cellStyle name="Nota 2 5 4 3 2 2 3" xfId="47007"/>
    <cellStyle name="Nota 2 5 4 3 2 2 4" xfId="47008"/>
    <cellStyle name="Nota 2 5 4 3 2 2 5" xfId="47009"/>
    <cellStyle name="Nota 2 5 4 3 2 2 6" xfId="47010"/>
    <cellStyle name="Nota 2 5 4 3 2 2 7" xfId="47011"/>
    <cellStyle name="Nota 2 5 4 3 2 2 8" xfId="47012"/>
    <cellStyle name="Nota 2 5 4 3 2 2 9" xfId="47013"/>
    <cellStyle name="Nota 2 5 4 3 2 3" xfId="47014"/>
    <cellStyle name="Nota 2 5 4 3 2 4" xfId="47015"/>
    <cellStyle name="Nota 2 5 4 3 2 5" xfId="47016"/>
    <cellStyle name="Nota 2 5 4 3 2 6" xfId="47017"/>
    <cellStyle name="Nota 2 5 4 3 2 7" xfId="47018"/>
    <cellStyle name="Nota 2 5 4 3 2 8" xfId="47019"/>
    <cellStyle name="Nota 2 5 4 3 2 9" xfId="47020"/>
    <cellStyle name="Nota 2 5 4 3 3" xfId="47021"/>
    <cellStyle name="Nota 2 5 4 3 3 10" xfId="47022"/>
    <cellStyle name="Nota 2 5 4 3 3 11" xfId="47023"/>
    <cellStyle name="Nota 2 5 4 3 3 12" xfId="47024"/>
    <cellStyle name="Nota 2 5 4 3 3 2" xfId="47025"/>
    <cellStyle name="Nota 2 5 4 3 3 3" xfId="47026"/>
    <cellStyle name="Nota 2 5 4 3 3 4" xfId="47027"/>
    <cellStyle name="Nota 2 5 4 3 3 5" xfId="47028"/>
    <cellStyle name="Nota 2 5 4 3 3 6" xfId="47029"/>
    <cellStyle name="Nota 2 5 4 3 3 7" xfId="47030"/>
    <cellStyle name="Nota 2 5 4 3 3 8" xfId="47031"/>
    <cellStyle name="Nota 2 5 4 3 3 9" xfId="47032"/>
    <cellStyle name="Nota 2 5 4 3 4" xfId="47033"/>
    <cellStyle name="Nota 2 5 4 3 5" xfId="47034"/>
    <cellStyle name="Nota 2 5 4 3 6" xfId="47035"/>
    <cellStyle name="Nota 2 5 4 3 7" xfId="47036"/>
    <cellStyle name="Nota 2 5 4 3 8" xfId="47037"/>
    <cellStyle name="Nota 2 5 4 3 9" xfId="47038"/>
    <cellStyle name="Nota 2 5 4 4" xfId="47039"/>
    <cellStyle name="Nota 2 5 4 4 10" xfId="47040"/>
    <cellStyle name="Nota 2 5 4 4 11" xfId="47041"/>
    <cellStyle name="Nota 2 5 4 4 12" xfId="47042"/>
    <cellStyle name="Nota 2 5 4 4 13" xfId="47043"/>
    <cellStyle name="Nota 2 5 4 4 14" xfId="47044"/>
    <cellStyle name="Nota 2 5 4 4 2" xfId="47045"/>
    <cellStyle name="Nota 2 5 4 4 2 10" xfId="47046"/>
    <cellStyle name="Nota 2 5 4 4 2 11" xfId="47047"/>
    <cellStyle name="Nota 2 5 4 4 2 12" xfId="47048"/>
    <cellStyle name="Nota 2 5 4 4 2 13" xfId="47049"/>
    <cellStyle name="Nota 2 5 4 4 2 2" xfId="47050"/>
    <cellStyle name="Nota 2 5 4 4 2 2 10" xfId="47051"/>
    <cellStyle name="Nota 2 5 4 4 2 2 11" xfId="47052"/>
    <cellStyle name="Nota 2 5 4 4 2 2 12" xfId="47053"/>
    <cellStyle name="Nota 2 5 4 4 2 2 2" xfId="47054"/>
    <cellStyle name="Nota 2 5 4 4 2 2 3" xfId="47055"/>
    <cellStyle name="Nota 2 5 4 4 2 2 4" xfId="47056"/>
    <cellStyle name="Nota 2 5 4 4 2 2 5" xfId="47057"/>
    <cellStyle name="Nota 2 5 4 4 2 2 6" xfId="47058"/>
    <cellStyle name="Nota 2 5 4 4 2 2 7" xfId="47059"/>
    <cellStyle name="Nota 2 5 4 4 2 2 8" xfId="47060"/>
    <cellStyle name="Nota 2 5 4 4 2 2 9" xfId="47061"/>
    <cellStyle name="Nota 2 5 4 4 2 3" xfId="47062"/>
    <cellStyle name="Nota 2 5 4 4 2 4" xfId="47063"/>
    <cellStyle name="Nota 2 5 4 4 2 5" xfId="47064"/>
    <cellStyle name="Nota 2 5 4 4 2 6" xfId="47065"/>
    <cellStyle name="Nota 2 5 4 4 2 7" xfId="47066"/>
    <cellStyle name="Nota 2 5 4 4 2 8" xfId="47067"/>
    <cellStyle name="Nota 2 5 4 4 2 9" xfId="47068"/>
    <cellStyle name="Nota 2 5 4 4 3" xfId="47069"/>
    <cellStyle name="Nota 2 5 4 4 3 10" xfId="47070"/>
    <cellStyle name="Nota 2 5 4 4 3 11" xfId="47071"/>
    <cellStyle name="Nota 2 5 4 4 3 12" xfId="47072"/>
    <cellStyle name="Nota 2 5 4 4 3 2" xfId="47073"/>
    <cellStyle name="Nota 2 5 4 4 3 3" xfId="47074"/>
    <cellStyle name="Nota 2 5 4 4 3 4" xfId="47075"/>
    <cellStyle name="Nota 2 5 4 4 3 5" xfId="47076"/>
    <cellStyle name="Nota 2 5 4 4 3 6" xfId="47077"/>
    <cellStyle name="Nota 2 5 4 4 3 7" xfId="47078"/>
    <cellStyle name="Nota 2 5 4 4 3 8" xfId="47079"/>
    <cellStyle name="Nota 2 5 4 4 3 9" xfId="47080"/>
    <cellStyle name="Nota 2 5 4 4 4" xfId="47081"/>
    <cellStyle name="Nota 2 5 4 4 5" xfId="47082"/>
    <cellStyle name="Nota 2 5 4 4 6" xfId="47083"/>
    <cellStyle name="Nota 2 5 4 4 7" xfId="47084"/>
    <cellStyle name="Nota 2 5 4 4 8" xfId="47085"/>
    <cellStyle name="Nota 2 5 4 4 9" xfId="47086"/>
    <cellStyle name="Nota 2 5 4 5" xfId="47087"/>
    <cellStyle name="Nota 2 5 4 5 10" xfId="47088"/>
    <cellStyle name="Nota 2 5 4 5 11" xfId="47089"/>
    <cellStyle name="Nota 2 5 4 5 12" xfId="47090"/>
    <cellStyle name="Nota 2 5 4 5 13" xfId="47091"/>
    <cellStyle name="Nota 2 5 4 5 14" xfId="47092"/>
    <cellStyle name="Nota 2 5 4 5 2" xfId="47093"/>
    <cellStyle name="Nota 2 5 4 5 2 10" xfId="47094"/>
    <cellStyle name="Nota 2 5 4 5 2 11" xfId="47095"/>
    <cellStyle name="Nota 2 5 4 5 2 12" xfId="47096"/>
    <cellStyle name="Nota 2 5 4 5 2 13" xfId="47097"/>
    <cellStyle name="Nota 2 5 4 5 2 2" xfId="47098"/>
    <cellStyle name="Nota 2 5 4 5 2 2 10" xfId="47099"/>
    <cellStyle name="Nota 2 5 4 5 2 2 11" xfId="47100"/>
    <cellStyle name="Nota 2 5 4 5 2 2 12" xfId="47101"/>
    <cellStyle name="Nota 2 5 4 5 2 2 2" xfId="47102"/>
    <cellStyle name="Nota 2 5 4 5 2 2 3" xfId="47103"/>
    <cellStyle name="Nota 2 5 4 5 2 2 4" xfId="47104"/>
    <cellStyle name="Nota 2 5 4 5 2 2 5" xfId="47105"/>
    <cellStyle name="Nota 2 5 4 5 2 2 6" xfId="47106"/>
    <cellStyle name="Nota 2 5 4 5 2 2 7" xfId="47107"/>
    <cellStyle name="Nota 2 5 4 5 2 2 8" xfId="47108"/>
    <cellStyle name="Nota 2 5 4 5 2 2 9" xfId="47109"/>
    <cellStyle name="Nota 2 5 4 5 2 3" xfId="47110"/>
    <cellStyle name="Nota 2 5 4 5 2 4" xfId="47111"/>
    <cellStyle name="Nota 2 5 4 5 2 5" xfId="47112"/>
    <cellStyle name="Nota 2 5 4 5 2 6" xfId="47113"/>
    <cellStyle name="Nota 2 5 4 5 2 7" xfId="47114"/>
    <cellStyle name="Nota 2 5 4 5 2 8" xfId="47115"/>
    <cellStyle name="Nota 2 5 4 5 2 9" xfId="47116"/>
    <cellStyle name="Nota 2 5 4 5 3" xfId="47117"/>
    <cellStyle name="Nota 2 5 4 5 3 10" xfId="47118"/>
    <cellStyle name="Nota 2 5 4 5 3 11" xfId="47119"/>
    <cellStyle name="Nota 2 5 4 5 3 12" xfId="47120"/>
    <cellStyle name="Nota 2 5 4 5 3 2" xfId="47121"/>
    <cellStyle name="Nota 2 5 4 5 3 3" xfId="47122"/>
    <cellStyle name="Nota 2 5 4 5 3 4" xfId="47123"/>
    <cellStyle name="Nota 2 5 4 5 3 5" xfId="47124"/>
    <cellStyle name="Nota 2 5 4 5 3 6" xfId="47125"/>
    <cellStyle name="Nota 2 5 4 5 3 7" xfId="47126"/>
    <cellStyle name="Nota 2 5 4 5 3 8" xfId="47127"/>
    <cellStyle name="Nota 2 5 4 5 3 9" xfId="47128"/>
    <cellStyle name="Nota 2 5 4 5 4" xfId="47129"/>
    <cellStyle name="Nota 2 5 4 5 5" xfId="47130"/>
    <cellStyle name="Nota 2 5 4 5 6" xfId="47131"/>
    <cellStyle name="Nota 2 5 4 5 7" xfId="47132"/>
    <cellStyle name="Nota 2 5 4 5 8" xfId="47133"/>
    <cellStyle name="Nota 2 5 4 5 9" xfId="47134"/>
    <cellStyle name="Nota 2 5 4 6" xfId="47135"/>
    <cellStyle name="Nota 2 5 4 6 10" xfId="47136"/>
    <cellStyle name="Nota 2 5 4 6 11" xfId="47137"/>
    <cellStyle name="Nota 2 5 4 6 12" xfId="47138"/>
    <cellStyle name="Nota 2 5 4 6 13" xfId="47139"/>
    <cellStyle name="Nota 2 5 4 6 14" xfId="47140"/>
    <cellStyle name="Nota 2 5 4 6 2" xfId="47141"/>
    <cellStyle name="Nota 2 5 4 6 2 10" xfId="47142"/>
    <cellStyle name="Nota 2 5 4 6 2 11" xfId="47143"/>
    <cellStyle name="Nota 2 5 4 6 2 12" xfId="47144"/>
    <cellStyle name="Nota 2 5 4 6 2 13" xfId="47145"/>
    <cellStyle name="Nota 2 5 4 6 2 2" xfId="47146"/>
    <cellStyle name="Nota 2 5 4 6 2 2 10" xfId="47147"/>
    <cellStyle name="Nota 2 5 4 6 2 2 11" xfId="47148"/>
    <cellStyle name="Nota 2 5 4 6 2 2 12" xfId="47149"/>
    <cellStyle name="Nota 2 5 4 6 2 2 2" xfId="47150"/>
    <cellStyle name="Nota 2 5 4 6 2 2 3" xfId="47151"/>
    <cellStyle name="Nota 2 5 4 6 2 2 4" xfId="47152"/>
    <cellStyle name="Nota 2 5 4 6 2 2 5" xfId="47153"/>
    <cellStyle name="Nota 2 5 4 6 2 2 6" xfId="47154"/>
    <cellStyle name="Nota 2 5 4 6 2 2 7" xfId="47155"/>
    <cellStyle name="Nota 2 5 4 6 2 2 8" xfId="47156"/>
    <cellStyle name="Nota 2 5 4 6 2 2 9" xfId="47157"/>
    <cellStyle name="Nota 2 5 4 6 2 3" xfId="47158"/>
    <cellStyle name="Nota 2 5 4 6 2 4" xfId="47159"/>
    <cellStyle name="Nota 2 5 4 6 2 5" xfId="47160"/>
    <cellStyle name="Nota 2 5 4 6 2 6" xfId="47161"/>
    <cellStyle name="Nota 2 5 4 6 2 7" xfId="47162"/>
    <cellStyle name="Nota 2 5 4 6 2 8" xfId="47163"/>
    <cellStyle name="Nota 2 5 4 6 2 9" xfId="47164"/>
    <cellStyle name="Nota 2 5 4 6 3" xfId="47165"/>
    <cellStyle name="Nota 2 5 4 6 3 10" xfId="47166"/>
    <cellStyle name="Nota 2 5 4 6 3 11" xfId="47167"/>
    <cellStyle name="Nota 2 5 4 6 3 12" xfId="47168"/>
    <cellStyle name="Nota 2 5 4 6 3 2" xfId="47169"/>
    <cellStyle name="Nota 2 5 4 6 3 3" xfId="47170"/>
    <cellStyle name="Nota 2 5 4 6 3 4" xfId="47171"/>
    <cellStyle name="Nota 2 5 4 6 3 5" xfId="47172"/>
    <cellStyle name="Nota 2 5 4 6 3 6" xfId="47173"/>
    <cellStyle name="Nota 2 5 4 6 3 7" xfId="47174"/>
    <cellStyle name="Nota 2 5 4 6 3 8" xfId="47175"/>
    <cellStyle name="Nota 2 5 4 6 3 9" xfId="47176"/>
    <cellStyle name="Nota 2 5 4 6 4" xfId="47177"/>
    <cellStyle name="Nota 2 5 4 6 5" xfId="47178"/>
    <cellStyle name="Nota 2 5 4 6 6" xfId="47179"/>
    <cellStyle name="Nota 2 5 4 6 7" xfId="47180"/>
    <cellStyle name="Nota 2 5 4 6 8" xfId="47181"/>
    <cellStyle name="Nota 2 5 4 6 9" xfId="47182"/>
    <cellStyle name="Nota 2 5 4 7" xfId="47183"/>
    <cellStyle name="Nota 2 5 4 7 10" xfId="47184"/>
    <cellStyle name="Nota 2 5 4 7 11" xfId="47185"/>
    <cellStyle name="Nota 2 5 4 7 12" xfId="47186"/>
    <cellStyle name="Nota 2 5 4 7 13" xfId="47187"/>
    <cellStyle name="Nota 2 5 4 7 14" xfId="47188"/>
    <cellStyle name="Nota 2 5 4 7 2" xfId="47189"/>
    <cellStyle name="Nota 2 5 4 7 2 10" xfId="47190"/>
    <cellStyle name="Nota 2 5 4 7 2 11" xfId="47191"/>
    <cellStyle name="Nota 2 5 4 7 2 12" xfId="47192"/>
    <cellStyle name="Nota 2 5 4 7 2 13" xfId="47193"/>
    <cellStyle name="Nota 2 5 4 7 2 2" xfId="47194"/>
    <cellStyle name="Nota 2 5 4 7 2 2 10" xfId="47195"/>
    <cellStyle name="Nota 2 5 4 7 2 2 11" xfId="47196"/>
    <cellStyle name="Nota 2 5 4 7 2 2 12" xfId="47197"/>
    <cellStyle name="Nota 2 5 4 7 2 2 2" xfId="47198"/>
    <cellStyle name="Nota 2 5 4 7 2 2 3" xfId="47199"/>
    <cellStyle name="Nota 2 5 4 7 2 2 4" xfId="47200"/>
    <cellStyle name="Nota 2 5 4 7 2 2 5" xfId="47201"/>
    <cellStyle name="Nota 2 5 4 7 2 2 6" xfId="47202"/>
    <cellStyle name="Nota 2 5 4 7 2 2 7" xfId="47203"/>
    <cellStyle name="Nota 2 5 4 7 2 2 8" xfId="47204"/>
    <cellStyle name="Nota 2 5 4 7 2 2 9" xfId="47205"/>
    <cellStyle name="Nota 2 5 4 7 2 3" xfId="47206"/>
    <cellStyle name="Nota 2 5 4 7 2 4" xfId="47207"/>
    <cellStyle name="Nota 2 5 4 7 2 5" xfId="47208"/>
    <cellStyle name="Nota 2 5 4 7 2 6" xfId="47209"/>
    <cellStyle name="Nota 2 5 4 7 2 7" xfId="47210"/>
    <cellStyle name="Nota 2 5 4 7 2 8" xfId="47211"/>
    <cellStyle name="Nota 2 5 4 7 2 9" xfId="47212"/>
    <cellStyle name="Nota 2 5 4 7 3" xfId="47213"/>
    <cellStyle name="Nota 2 5 4 7 3 10" xfId="47214"/>
    <cellStyle name="Nota 2 5 4 7 3 11" xfId="47215"/>
    <cellStyle name="Nota 2 5 4 7 3 12" xfId="47216"/>
    <cellStyle name="Nota 2 5 4 7 3 2" xfId="47217"/>
    <cellStyle name="Nota 2 5 4 7 3 3" xfId="47218"/>
    <cellStyle name="Nota 2 5 4 7 3 4" xfId="47219"/>
    <cellStyle name="Nota 2 5 4 7 3 5" xfId="47220"/>
    <cellStyle name="Nota 2 5 4 7 3 6" xfId="47221"/>
    <cellStyle name="Nota 2 5 4 7 3 7" xfId="47222"/>
    <cellStyle name="Nota 2 5 4 7 3 8" xfId="47223"/>
    <cellStyle name="Nota 2 5 4 7 3 9" xfId="47224"/>
    <cellStyle name="Nota 2 5 4 7 4" xfId="47225"/>
    <cellStyle name="Nota 2 5 4 7 5" xfId="47226"/>
    <cellStyle name="Nota 2 5 4 7 6" xfId="47227"/>
    <cellStyle name="Nota 2 5 4 7 7" xfId="47228"/>
    <cellStyle name="Nota 2 5 4 7 8" xfId="47229"/>
    <cellStyle name="Nota 2 5 4 7 9" xfId="47230"/>
    <cellStyle name="Nota 2 5 4 8" xfId="47231"/>
    <cellStyle name="Nota 2 5 4 8 10" xfId="47232"/>
    <cellStyle name="Nota 2 5 4 8 11" xfId="47233"/>
    <cellStyle name="Nota 2 5 4 8 12" xfId="47234"/>
    <cellStyle name="Nota 2 5 4 8 13" xfId="47235"/>
    <cellStyle name="Nota 2 5 4 8 14" xfId="47236"/>
    <cellStyle name="Nota 2 5 4 8 2" xfId="47237"/>
    <cellStyle name="Nota 2 5 4 8 2 10" xfId="47238"/>
    <cellStyle name="Nota 2 5 4 8 2 11" xfId="47239"/>
    <cellStyle name="Nota 2 5 4 8 2 12" xfId="47240"/>
    <cellStyle name="Nota 2 5 4 8 2 13" xfId="47241"/>
    <cellStyle name="Nota 2 5 4 8 2 2" xfId="47242"/>
    <cellStyle name="Nota 2 5 4 8 2 2 10" xfId="47243"/>
    <cellStyle name="Nota 2 5 4 8 2 2 11" xfId="47244"/>
    <cellStyle name="Nota 2 5 4 8 2 2 12" xfId="47245"/>
    <cellStyle name="Nota 2 5 4 8 2 2 2" xfId="47246"/>
    <cellStyle name="Nota 2 5 4 8 2 2 3" xfId="47247"/>
    <cellStyle name="Nota 2 5 4 8 2 2 4" xfId="47248"/>
    <cellStyle name="Nota 2 5 4 8 2 2 5" xfId="47249"/>
    <cellStyle name="Nota 2 5 4 8 2 2 6" xfId="47250"/>
    <cellStyle name="Nota 2 5 4 8 2 2 7" xfId="47251"/>
    <cellStyle name="Nota 2 5 4 8 2 2 8" xfId="47252"/>
    <cellStyle name="Nota 2 5 4 8 2 2 9" xfId="47253"/>
    <cellStyle name="Nota 2 5 4 8 2 3" xfId="47254"/>
    <cellStyle name="Nota 2 5 4 8 2 4" xfId="47255"/>
    <cellStyle name="Nota 2 5 4 8 2 5" xfId="47256"/>
    <cellStyle name="Nota 2 5 4 8 2 6" xfId="47257"/>
    <cellStyle name="Nota 2 5 4 8 2 7" xfId="47258"/>
    <cellStyle name="Nota 2 5 4 8 2 8" xfId="47259"/>
    <cellStyle name="Nota 2 5 4 8 2 9" xfId="47260"/>
    <cellStyle name="Nota 2 5 4 8 3" xfId="47261"/>
    <cellStyle name="Nota 2 5 4 8 3 10" xfId="47262"/>
    <cellStyle name="Nota 2 5 4 8 3 11" xfId="47263"/>
    <cellStyle name="Nota 2 5 4 8 3 12" xfId="47264"/>
    <cellStyle name="Nota 2 5 4 8 3 2" xfId="47265"/>
    <cellStyle name="Nota 2 5 4 8 3 3" xfId="47266"/>
    <cellStyle name="Nota 2 5 4 8 3 4" xfId="47267"/>
    <cellStyle name="Nota 2 5 4 8 3 5" xfId="47268"/>
    <cellStyle name="Nota 2 5 4 8 3 6" xfId="47269"/>
    <cellStyle name="Nota 2 5 4 8 3 7" xfId="47270"/>
    <cellStyle name="Nota 2 5 4 8 3 8" xfId="47271"/>
    <cellStyle name="Nota 2 5 4 8 3 9" xfId="47272"/>
    <cellStyle name="Nota 2 5 4 8 4" xfId="47273"/>
    <cellStyle name="Nota 2 5 4 8 5" xfId="47274"/>
    <cellStyle name="Nota 2 5 4 8 6" xfId="47275"/>
    <cellStyle name="Nota 2 5 4 8 7" xfId="47276"/>
    <cellStyle name="Nota 2 5 4 8 8" xfId="47277"/>
    <cellStyle name="Nota 2 5 4 8 9" xfId="47278"/>
    <cellStyle name="Nota 2 5 4 9" xfId="47279"/>
    <cellStyle name="Nota 2 5 4 9 10" xfId="47280"/>
    <cellStyle name="Nota 2 5 4 9 11" xfId="47281"/>
    <cellStyle name="Nota 2 5 4 9 12" xfId="47282"/>
    <cellStyle name="Nota 2 5 4 9 13" xfId="47283"/>
    <cellStyle name="Nota 2 5 4 9 2" xfId="47284"/>
    <cellStyle name="Nota 2 5 4 9 2 10" xfId="47285"/>
    <cellStyle name="Nota 2 5 4 9 2 11" xfId="47286"/>
    <cellStyle name="Nota 2 5 4 9 2 12" xfId="47287"/>
    <cellStyle name="Nota 2 5 4 9 2 2" xfId="47288"/>
    <cellStyle name="Nota 2 5 4 9 2 3" xfId="47289"/>
    <cellStyle name="Nota 2 5 4 9 2 4" xfId="47290"/>
    <cellStyle name="Nota 2 5 4 9 2 5" xfId="47291"/>
    <cellStyle name="Nota 2 5 4 9 2 6" xfId="47292"/>
    <cellStyle name="Nota 2 5 4 9 2 7" xfId="47293"/>
    <cellStyle name="Nota 2 5 4 9 2 8" xfId="47294"/>
    <cellStyle name="Nota 2 5 4 9 2 9" xfId="47295"/>
    <cellStyle name="Nota 2 5 4 9 3" xfId="47296"/>
    <cellStyle name="Nota 2 5 4 9 4" xfId="47297"/>
    <cellStyle name="Nota 2 5 4 9 5" xfId="47298"/>
    <cellStyle name="Nota 2 5 4 9 6" xfId="47299"/>
    <cellStyle name="Nota 2 5 4 9 7" xfId="47300"/>
    <cellStyle name="Nota 2 5 4 9 8" xfId="47301"/>
    <cellStyle name="Nota 2 5 4 9 9" xfId="47302"/>
    <cellStyle name="Nota 2 5 5" xfId="47303"/>
    <cellStyle name="Nota 2 5 5 10" xfId="47304"/>
    <cellStyle name="Nota 2 5 5 11" xfId="47305"/>
    <cellStyle name="Nota 2 5 5 12" xfId="47306"/>
    <cellStyle name="Nota 2 5 5 13" xfId="47307"/>
    <cellStyle name="Nota 2 5 5 14" xfId="47308"/>
    <cellStyle name="Nota 2 5 5 15" xfId="47309"/>
    <cellStyle name="Nota 2 5 5 16" xfId="47310"/>
    <cellStyle name="Nota 2 5 5 17" xfId="47311"/>
    <cellStyle name="Nota 2 5 5 2" xfId="47312"/>
    <cellStyle name="Nota 2 5 5 2 10" xfId="47313"/>
    <cellStyle name="Nota 2 5 5 2 11" xfId="47314"/>
    <cellStyle name="Nota 2 5 5 2 12" xfId="47315"/>
    <cellStyle name="Nota 2 5 5 2 13" xfId="47316"/>
    <cellStyle name="Nota 2 5 5 2 14" xfId="47317"/>
    <cellStyle name="Nota 2 5 5 2 2" xfId="47318"/>
    <cellStyle name="Nota 2 5 5 2 2 10" xfId="47319"/>
    <cellStyle name="Nota 2 5 5 2 2 11" xfId="47320"/>
    <cellStyle name="Nota 2 5 5 2 2 12" xfId="47321"/>
    <cellStyle name="Nota 2 5 5 2 2 13" xfId="47322"/>
    <cellStyle name="Nota 2 5 5 2 2 2" xfId="47323"/>
    <cellStyle name="Nota 2 5 5 2 2 2 10" xfId="47324"/>
    <cellStyle name="Nota 2 5 5 2 2 2 11" xfId="47325"/>
    <cellStyle name="Nota 2 5 5 2 2 2 12" xfId="47326"/>
    <cellStyle name="Nota 2 5 5 2 2 2 2" xfId="47327"/>
    <cellStyle name="Nota 2 5 5 2 2 2 3" xfId="47328"/>
    <cellStyle name="Nota 2 5 5 2 2 2 4" xfId="47329"/>
    <cellStyle name="Nota 2 5 5 2 2 2 5" xfId="47330"/>
    <cellStyle name="Nota 2 5 5 2 2 2 6" xfId="47331"/>
    <cellStyle name="Nota 2 5 5 2 2 2 7" xfId="47332"/>
    <cellStyle name="Nota 2 5 5 2 2 2 8" xfId="47333"/>
    <cellStyle name="Nota 2 5 5 2 2 2 9" xfId="47334"/>
    <cellStyle name="Nota 2 5 5 2 2 3" xfId="47335"/>
    <cellStyle name="Nota 2 5 5 2 2 4" xfId="47336"/>
    <cellStyle name="Nota 2 5 5 2 2 5" xfId="47337"/>
    <cellStyle name="Nota 2 5 5 2 2 6" xfId="47338"/>
    <cellStyle name="Nota 2 5 5 2 2 7" xfId="47339"/>
    <cellStyle name="Nota 2 5 5 2 2 8" xfId="47340"/>
    <cellStyle name="Nota 2 5 5 2 2 9" xfId="47341"/>
    <cellStyle name="Nota 2 5 5 2 3" xfId="47342"/>
    <cellStyle name="Nota 2 5 5 2 3 10" xfId="47343"/>
    <cellStyle name="Nota 2 5 5 2 3 11" xfId="47344"/>
    <cellStyle name="Nota 2 5 5 2 3 12" xfId="47345"/>
    <cellStyle name="Nota 2 5 5 2 3 2" xfId="47346"/>
    <cellStyle name="Nota 2 5 5 2 3 3" xfId="47347"/>
    <cellStyle name="Nota 2 5 5 2 3 4" xfId="47348"/>
    <cellStyle name="Nota 2 5 5 2 3 5" xfId="47349"/>
    <cellStyle name="Nota 2 5 5 2 3 6" xfId="47350"/>
    <cellStyle name="Nota 2 5 5 2 3 7" xfId="47351"/>
    <cellStyle name="Nota 2 5 5 2 3 8" xfId="47352"/>
    <cellStyle name="Nota 2 5 5 2 3 9" xfId="47353"/>
    <cellStyle name="Nota 2 5 5 2 4" xfId="47354"/>
    <cellStyle name="Nota 2 5 5 2 5" xfId="47355"/>
    <cellStyle name="Nota 2 5 5 2 6" xfId="47356"/>
    <cellStyle name="Nota 2 5 5 2 7" xfId="47357"/>
    <cellStyle name="Nota 2 5 5 2 8" xfId="47358"/>
    <cellStyle name="Nota 2 5 5 2 9" xfId="47359"/>
    <cellStyle name="Nota 2 5 5 3" xfId="47360"/>
    <cellStyle name="Nota 2 5 5 3 10" xfId="47361"/>
    <cellStyle name="Nota 2 5 5 3 11" xfId="47362"/>
    <cellStyle name="Nota 2 5 5 3 12" xfId="47363"/>
    <cellStyle name="Nota 2 5 5 3 13" xfId="47364"/>
    <cellStyle name="Nota 2 5 5 3 14" xfId="47365"/>
    <cellStyle name="Nota 2 5 5 3 2" xfId="47366"/>
    <cellStyle name="Nota 2 5 5 3 2 10" xfId="47367"/>
    <cellStyle name="Nota 2 5 5 3 2 11" xfId="47368"/>
    <cellStyle name="Nota 2 5 5 3 2 12" xfId="47369"/>
    <cellStyle name="Nota 2 5 5 3 2 13" xfId="47370"/>
    <cellStyle name="Nota 2 5 5 3 2 2" xfId="47371"/>
    <cellStyle name="Nota 2 5 5 3 2 2 10" xfId="47372"/>
    <cellStyle name="Nota 2 5 5 3 2 2 11" xfId="47373"/>
    <cellStyle name="Nota 2 5 5 3 2 2 12" xfId="47374"/>
    <cellStyle name="Nota 2 5 5 3 2 2 2" xfId="47375"/>
    <cellStyle name="Nota 2 5 5 3 2 2 3" xfId="47376"/>
    <cellStyle name="Nota 2 5 5 3 2 2 4" xfId="47377"/>
    <cellStyle name="Nota 2 5 5 3 2 2 5" xfId="47378"/>
    <cellStyle name="Nota 2 5 5 3 2 2 6" xfId="47379"/>
    <cellStyle name="Nota 2 5 5 3 2 2 7" xfId="47380"/>
    <cellStyle name="Nota 2 5 5 3 2 2 8" xfId="47381"/>
    <cellStyle name="Nota 2 5 5 3 2 2 9" xfId="47382"/>
    <cellStyle name="Nota 2 5 5 3 2 3" xfId="47383"/>
    <cellStyle name="Nota 2 5 5 3 2 4" xfId="47384"/>
    <cellStyle name="Nota 2 5 5 3 2 5" xfId="47385"/>
    <cellStyle name="Nota 2 5 5 3 2 6" xfId="47386"/>
    <cellStyle name="Nota 2 5 5 3 2 7" xfId="47387"/>
    <cellStyle name="Nota 2 5 5 3 2 8" xfId="47388"/>
    <cellStyle name="Nota 2 5 5 3 2 9" xfId="47389"/>
    <cellStyle name="Nota 2 5 5 3 3" xfId="47390"/>
    <cellStyle name="Nota 2 5 5 3 3 10" xfId="47391"/>
    <cellStyle name="Nota 2 5 5 3 3 11" xfId="47392"/>
    <cellStyle name="Nota 2 5 5 3 3 12" xfId="47393"/>
    <cellStyle name="Nota 2 5 5 3 3 2" xfId="47394"/>
    <cellStyle name="Nota 2 5 5 3 3 3" xfId="47395"/>
    <cellStyle name="Nota 2 5 5 3 3 4" xfId="47396"/>
    <cellStyle name="Nota 2 5 5 3 3 5" xfId="47397"/>
    <cellStyle name="Nota 2 5 5 3 3 6" xfId="47398"/>
    <cellStyle name="Nota 2 5 5 3 3 7" xfId="47399"/>
    <cellStyle name="Nota 2 5 5 3 3 8" xfId="47400"/>
    <cellStyle name="Nota 2 5 5 3 3 9" xfId="47401"/>
    <cellStyle name="Nota 2 5 5 3 4" xfId="47402"/>
    <cellStyle name="Nota 2 5 5 3 5" xfId="47403"/>
    <cellStyle name="Nota 2 5 5 3 6" xfId="47404"/>
    <cellStyle name="Nota 2 5 5 3 7" xfId="47405"/>
    <cellStyle name="Nota 2 5 5 3 8" xfId="47406"/>
    <cellStyle name="Nota 2 5 5 3 9" xfId="47407"/>
    <cellStyle name="Nota 2 5 5 4" xfId="47408"/>
    <cellStyle name="Nota 2 5 5 4 10" xfId="47409"/>
    <cellStyle name="Nota 2 5 5 4 11" xfId="47410"/>
    <cellStyle name="Nota 2 5 5 4 12" xfId="47411"/>
    <cellStyle name="Nota 2 5 5 4 13" xfId="47412"/>
    <cellStyle name="Nota 2 5 5 4 2" xfId="47413"/>
    <cellStyle name="Nota 2 5 5 4 2 10" xfId="47414"/>
    <cellStyle name="Nota 2 5 5 4 2 11" xfId="47415"/>
    <cellStyle name="Nota 2 5 5 4 2 12" xfId="47416"/>
    <cellStyle name="Nota 2 5 5 4 2 2" xfId="47417"/>
    <cellStyle name="Nota 2 5 5 4 2 3" xfId="47418"/>
    <cellStyle name="Nota 2 5 5 4 2 4" xfId="47419"/>
    <cellStyle name="Nota 2 5 5 4 2 5" xfId="47420"/>
    <cellStyle name="Nota 2 5 5 4 2 6" xfId="47421"/>
    <cellStyle name="Nota 2 5 5 4 2 7" xfId="47422"/>
    <cellStyle name="Nota 2 5 5 4 2 8" xfId="47423"/>
    <cellStyle name="Nota 2 5 5 4 2 9" xfId="47424"/>
    <cellStyle name="Nota 2 5 5 4 3" xfId="47425"/>
    <cellStyle name="Nota 2 5 5 4 4" xfId="47426"/>
    <cellStyle name="Nota 2 5 5 4 5" xfId="47427"/>
    <cellStyle name="Nota 2 5 5 4 6" xfId="47428"/>
    <cellStyle name="Nota 2 5 5 4 7" xfId="47429"/>
    <cellStyle name="Nota 2 5 5 4 8" xfId="47430"/>
    <cellStyle name="Nota 2 5 5 4 9" xfId="47431"/>
    <cellStyle name="Nota 2 5 5 5" xfId="47432"/>
    <cellStyle name="Nota 2 5 5 6" xfId="47433"/>
    <cellStyle name="Nota 2 5 5 6 10" xfId="47434"/>
    <cellStyle name="Nota 2 5 5 6 11" xfId="47435"/>
    <cellStyle name="Nota 2 5 5 6 12" xfId="47436"/>
    <cellStyle name="Nota 2 5 5 6 2" xfId="47437"/>
    <cellStyle name="Nota 2 5 5 6 3" xfId="47438"/>
    <cellStyle name="Nota 2 5 5 6 4" xfId="47439"/>
    <cellStyle name="Nota 2 5 5 6 5" xfId="47440"/>
    <cellStyle name="Nota 2 5 5 6 6" xfId="47441"/>
    <cellStyle name="Nota 2 5 5 6 7" xfId="47442"/>
    <cellStyle name="Nota 2 5 5 6 8" xfId="47443"/>
    <cellStyle name="Nota 2 5 5 6 9" xfId="47444"/>
    <cellStyle name="Nota 2 5 5 7" xfId="47445"/>
    <cellStyle name="Nota 2 5 5 8" xfId="47446"/>
    <cellStyle name="Nota 2 5 5 9" xfId="47447"/>
    <cellStyle name="Nota 2 5 6" xfId="47448"/>
    <cellStyle name="Nota 2 5 6 10" xfId="47449"/>
    <cellStyle name="Nota 2 5 6 11" xfId="47450"/>
    <cellStyle name="Nota 2 5 6 12" xfId="47451"/>
    <cellStyle name="Nota 2 5 6 13" xfId="47452"/>
    <cellStyle name="Nota 2 5 6 14" xfId="47453"/>
    <cellStyle name="Nota 2 5 6 2" xfId="47454"/>
    <cellStyle name="Nota 2 5 6 2 10" xfId="47455"/>
    <cellStyle name="Nota 2 5 6 2 11" xfId="47456"/>
    <cellStyle name="Nota 2 5 6 2 12" xfId="47457"/>
    <cellStyle name="Nota 2 5 6 2 13" xfId="47458"/>
    <cellStyle name="Nota 2 5 6 2 2" xfId="47459"/>
    <cellStyle name="Nota 2 5 6 2 2 10" xfId="47460"/>
    <cellStyle name="Nota 2 5 6 2 2 11" xfId="47461"/>
    <cellStyle name="Nota 2 5 6 2 2 12" xfId="47462"/>
    <cellStyle name="Nota 2 5 6 2 2 2" xfId="47463"/>
    <cellStyle name="Nota 2 5 6 2 2 3" xfId="47464"/>
    <cellStyle name="Nota 2 5 6 2 2 4" xfId="47465"/>
    <cellStyle name="Nota 2 5 6 2 2 5" xfId="47466"/>
    <cellStyle name="Nota 2 5 6 2 2 6" xfId="47467"/>
    <cellStyle name="Nota 2 5 6 2 2 7" xfId="47468"/>
    <cellStyle name="Nota 2 5 6 2 2 8" xfId="47469"/>
    <cellStyle name="Nota 2 5 6 2 2 9" xfId="47470"/>
    <cellStyle name="Nota 2 5 6 2 3" xfId="47471"/>
    <cellStyle name="Nota 2 5 6 2 4" xfId="47472"/>
    <cellStyle name="Nota 2 5 6 2 5" xfId="47473"/>
    <cellStyle name="Nota 2 5 6 2 6" xfId="47474"/>
    <cellStyle name="Nota 2 5 6 2 7" xfId="47475"/>
    <cellStyle name="Nota 2 5 6 2 8" xfId="47476"/>
    <cellStyle name="Nota 2 5 6 2 9" xfId="47477"/>
    <cellStyle name="Nota 2 5 6 3" xfId="47478"/>
    <cellStyle name="Nota 2 5 6 3 10" xfId="47479"/>
    <cellStyle name="Nota 2 5 6 3 11" xfId="47480"/>
    <cellStyle name="Nota 2 5 6 3 12" xfId="47481"/>
    <cellStyle name="Nota 2 5 6 3 2" xfId="47482"/>
    <cellStyle name="Nota 2 5 6 3 3" xfId="47483"/>
    <cellStyle name="Nota 2 5 6 3 4" xfId="47484"/>
    <cellStyle name="Nota 2 5 6 3 5" xfId="47485"/>
    <cellStyle name="Nota 2 5 6 3 6" xfId="47486"/>
    <cellStyle name="Nota 2 5 6 3 7" xfId="47487"/>
    <cellStyle name="Nota 2 5 6 3 8" xfId="47488"/>
    <cellStyle name="Nota 2 5 6 3 9" xfId="47489"/>
    <cellStyle name="Nota 2 5 6 4" xfId="47490"/>
    <cellStyle name="Nota 2 5 6 5" xfId="47491"/>
    <cellStyle name="Nota 2 5 6 6" xfId="47492"/>
    <cellStyle name="Nota 2 5 6 7" xfId="47493"/>
    <cellStyle name="Nota 2 5 6 8" xfId="47494"/>
    <cellStyle name="Nota 2 5 6 9" xfId="47495"/>
    <cellStyle name="Nota 2 5 7" xfId="47496"/>
    <cellStyle name="Nota 2 5 7 10" xfId="47497"/>
    <cellStyle name="Nota 2 5 7 11" xfId="47498"/>
    <cellStyle name="Nota 2 5 7 12" xfId="47499"/>
    <cellStyle name="Nota 2 5 7 13" xfId="47500"/>
    <cellStyle name="Nota 2 5 7 14" xfId="47501"/>
    <cellStyle name="Nota 2 5 7 2" xfId="47502"/>
    <cellStyle name="Nota 2 5 7 2 10" xfId="47503"/>
    <cellStyle name="Nota 2 5 7 2 11" xfId="47504"/>
    <cellStyle name="Nota 2 5 7 2 12" xfId="47505"/>
    <cellStyle name="Nota 2 5 7 2 13" xfId="47506"/>
    <cellStyle name="Nota 2 5 7 2 2" xfId="47507"/>
    <cellStyle name="Nota 2 5 7 2 2 10" xfId="47508"/>
    <cellStyle name="Nota 2 5 7 2 2 11" xfId="47509"/>
    <cellStyle name="Nota 2 5 7 2 2 12" xfId="47510"/>
    <cellStyle name="Nota 2 5 7 2 2 2" xfId="47511"/>
    <cellStyle name="Nota 2 5 7 2 2 3" xfId="47512"/>
    <cellStyle name="Nota 2 5 7 2 2 4" xfId="47513"/>
    <cellStyle name="Nota 2 5 7 2 2 5" xfId="47514"/>
    <cellStyle name="Nota 2 5 7 2 2 6" xfId="47515"/>
    <cellStyle name="Nota 2 5 7 2 2 7" xfId="47516"/>
    <cellStyle name="Nota 2 5 7 2 2 8" xfId="47517"/>
    <cellStyle name="Nota 2 5 7 2 2 9" xfId="47518"/>
    <cellStyle name="Nota 2 5 7 2 3" xfId="47519"/>
    <cellStyle name="Nota 2 5 7 2 4" xfId="47520"/>
    <cellStyle name="Nota 2 5 7 2 5" xfId="47521"/>
    <cellStyle name="Nota 2 5 7 2 6" xfId="47522"/>
    <cellStyle name="Nota 2 5 7 2 7" xfId="47523"/>
    <cellStyle name="Nota 2 5 7 2 8" xfId="47524"/>
    <cellStyle name="Nota 2 5 7 2 9" xfId="47525"/>
    <cellStyle name="Nota 2 5 7 3" xfId="47526"/>
    <cellStyle name="Nota 2 5 7 3 10" xfId="47527"/>
    <cellStyle name="Nota 2 5 7 3 11" xfId="47528"/>
    <cellStyle name="Nota 2 5 7 3 12" xfId="47529"/>
    <cellStyle name="Nota 2 5 7 3 2" xfId="47530"/>
    <cellStyle name="Nota 2 5 7 3 3" xfId="47531"/>
    <cellStyle name="Nota 2 5 7 3 4" xfId="47532"/>
    <cellStyle name="Nota 2 5 7 3 5" xfId="47533"/>
    <cellStyle name="Nota 2 5 7 3 6" xfId="47534"/>
    <cellStyle name="Nota 2 5 7 3 7" xfId="47535"/>
    <cellStyle name="Nota 2 5 7 3 8" xfId="47536"/>
    <cellStyle name="Nota 2 5 7 3 9" xfId="47537"/>
    <cellStyle name="Nota 2 5 7 4" xfId="47538"/>
    <cellStyle name="Nota 2 5 7 5" xfId="47539"/>
    <cellStyle name="Nota 2 5 7 6" xfId="47540"/>
    <cellStyle name="Nota 2 5 7 7" xfId="47541"/>
    <cellStyle name="Nota 2 5 7 8" xfId="47542"/>
    <cellStyle name="Nota 2 5 7 9" xfId="47543"/>
    <cellStyle name="Nota 2 5 8" xfId="47544"/>
    <cellStyle name="Nota 2 5 8 10" xfId="47545"/>
    <cellStyle name="Nota 2 5 8 11" xfId="47546"/>
    <cellStyle name="Nota 2 5 8 12" xfId="47547"/>
    <cellStyle name="Nota 2 5 8 13" xfId="47548"/>
    <cellStyle name="Nota 2 5 8 14" xfId="47549"/>
    <cellStyle name="Nota 2 5 8 2" xfId="47550"/>
    <cellStyle name="Nota 2 5 8 2 10" xfId="47551"/>
    <cellStyle name="Nota 2 5 8 2 11" xfId="47552"/>
    <cellStyle name="Nota 2 5 8 2 12" xfId="47553"/>
    <cellStyle name="Nota 2 5 8 2 13" xfId="47554"/>
    <cellStyle name="Nota 2 5 8 2 2" xfId="47555"/>
    <cellStyle name="Nota 2 5 8 2 2 10" xfId="47556"/>
    <cellStyle name="Nota 2 5 8 2 2 11" xfId="47557"/>
    <cellStyle name="Nota 2 5 8 2 2 12" xfId="47558"/>
    <cellStyle name="Nota 2 5 8 2 2 2" xfId="47559"/>
    <cellStyle name="Nota 2 5 8 2 2 3" xfId="47560"/>
    <cellStyle name="Nota 2 5 8 2 2 4" xfId="47561"/>
    <cellStyle name="Nota 2 5 8 2 2 5" xfId="47562"/>
    <cellStyle name="Nota 2 5 8 2 2 6" xfId="47563"/>
    <cellStyle name="Nota 2 5 8 2 2 7" xfId="47564"/>
    <cellStyle name="Nota 2 5 8 2 2 8" xfId="47565"/>
    <cellStyle name="Nota 2 5 8 2 2 9" xfId="47566"/>
    <cellStyle name="Nota 2 5 8 2 3" xfId="47567"/>
    <cellStyle name="Nota 2 5 8 2 4" xfId="47568"/>
    <cellStyle name="Nota 2 5 8 2 5" xfId="47569"/>
    <cellStyle name="Nota 2 5 8 2 6" xfId="47570"/>
    <cellStyle name="Nota 2 5 8 2 7" xfId="47571"/>
    <cellStyle name="Nota 2 5 8 2 8" xfId="47572"/>
    <cellStyle name="Nota 2 5 8 2 9" xfId="47573"/>
    <cellStyle name="Nota 2 5 8 3" xfId="47574"/>
    <cellStyle name="Nota 2 5 8 3 10" xfId="47575"/>
    <cellStyle name="Nota 2 5 8 3 11" xfId="47576"/>
    <cellStyle name="Nota 2 5 8 3 12" xfId="47577"/>
    <cellStyle name="Nota 2 5 8 3 2" xfId="47578"/>
    <cellStyle name="Nota 2 5 8 3 3" xfId="47579"/>
    <cellStyle name="Nota 2 5 8 3 4" xfId="47580"/>
    <cellStyle name="Nota 2 5 8 3 5" xfId="47581"/>
    <cellStyle name="Nota 2 5 8 3 6" xfId="47582"/>
    <cellStyle name="Nota 2 5 8 3 7" xfId="47583"/>
    <cellStyle name="Nota 2 5 8 3 8" xfId="47584"/>
    <cellStyle name="Nota 2 5 8 3 9" xfId="47585"/>
    <cellStyle name="Nota 2 5 8 4" xfId="47586"/>
    <cellStyle name="Nota 2 5 8 5" xfId="47587"/>
    <cellStyle name="Nota 2 5 8 6" xfId="47588"/>
    <cellStyle name="Nota 2 5 8 7" xfId="47589"/>
    <cellStyle name="Nota 2 5 8 8" xfId="47590"/>
    <cellStyle name="Nota 2 5 8 9" xfId="47591"/>
    <cellStyle name="Nota 2 5 9" xfId="47592"/>
    <cellStyle name="Nota 2 6" xfId="47593"/>
    <cellStyle name="Nota 2 6 10" xfId="47594"/>
    <cellStyle name="Nota 2 6 10 10" xfId="47595"/>
    <cellStyle name="Nota 2 6 10 11" xfId="47596"/>
    <cellStyle name="Nota 2 6 10 12" xfId="47597"/>
    <cellStyle name="Nota 2 6 10 13" xfId="47598"/>
    <cellStyle name="Nota 2 6 10 14" xfId="47599"/>
    <cellStyle name="Nota 2 6 10 2" xfId="47600"/>
    <cellStyle name="Nota 2 6 10 2 10" xfId="47601"/>
    <cellStyle name="Nota 2 6 10 2 11" xfId="47602"/>
    <cellStyle name="Nota 2 6 10 2 12" xfId="47603"/>
    <cellStyle name="Nota 2 6 10 2 13" xfId="47604"/>
    <cellStyle name="Nota 2 6 10 2 2" xfId="47605"/>
    <cellStyle name="Nota 2 6 10 2 2 10" xfId="47606"/>
    <cellStyle name="Nota 2 6 10 2 2 11" xfId="47607"/>
    <cellStyle name="Nota 2 6 10 2 2 12" xfId="47608"/>
    <cellStyle name="Nota 2 6 10 2 2 2" xfId="47609"/>
    <cellStyle name="Nota 2 6 10 2 2 3" xfId="47610"/>
    <cellStyle name="Nota 2 6 10 2 2 4" xfId="47611"/>
    <cellStyle name="Nota 2 6 10 2 2 5" xfId="47612"/>
    <cellStyle name="Nota 2 6 10 2 2 6" xfId="47613"/>
    <cellStyle name="Nota 2 6 10 2 2 7" xfId="47614"/>
    <cellStyle name="Nota 2 6 10 2 2 8" xfId="47615"/>
    <cellStyle name="Nota 2 6 10 2 2 9" xfId="47616"/>
    <cellStyle name="Nota 2 6 10 2 3" xfId="47617"/>
    <cellStyle name="Nota 2 6 10 2 4" xfId="47618"/>
    <cellStyle name="Nota 2 6 10 2 5" xfId="47619"/>
    <cellStyle name="Nota 2 6 10 2 6" xfId="47620"/>
    <cellStyle name="Nota 2 6 10 2 7" xfId="47621"/>
    <cellStyle name="Nota 2 6 10 2 8" xfId="47622"/>
    <cellStyle name="Nota 2 6 10 2 9" xfId="47623"/>
    <cellStyle name="Nota 2 6 10 3" xfId="47624"/>
    <cellStyle name="Nota 2 6 10 3 10" xfId="47625"/>
    <cellStyle name="Nota 2 6 10 3 11" xfId="47626"/>
    <cellStyle name="Nota 2 6 10 3 12" xfId="47627"/>
    <cellStyle name="Nota 2 6 10 3 2" xfId="47628"/>
    <cellStyle name="Nota 2 6 10 3 3" xfId="47629"/>
    <cellStyle name="Nota 2 6 10 3 4" xfId="47630"/>
    <cellStyle name="Nota 2 6 10 3 5" xfId="47631"/>
    <cellStyle name="Nota 2 6 10 3 6" xfId="47632"/>
    <cellStyle name="Nota 2 6 10 3 7" xfId="47633"/>
    <cellStyle name="Nota 2 6 10 3 8" xfId="47634"/>
    <cellStyle name="Nota 2 6 10 3 9" xfId="47635"/>
    <cellStyle name="Nota 2 6 10 4" xfId="47636"/>
    <cellStyle name="Nota 2 6 10 5" xfId="47637"/>
    <cellStyle name="Nota 2 6 10 6" xfId="47638"/>
    <cellStyle name="Nota 2 6 10 7" xfId="47639"/>
    <cellStyle name="Nota 2 6 10 8" xfId="47640"/>
    <cellStyle name="Nota 2 6 10 9" xfId="47641"/>
    <cellStyle name="Nota 2 6 11" xfId="47642"/>
    <cellStyle name="Nota 2 6 11 10" xfId="47643"/>
    <cellStyle name="Nota 2 6 11 11" xfId="47644"/>
    <cellStyle name="Nota 2 6 11 12" xfId="47645"/>
    <cellStyle name="Nota 2 6 11 13" xfId="47646"/>
    <cellStyle name="Nota 2 6 11 14" xfId="47647"/>
    <cellStyle name="Nota 2 6 11 2" xfId="47648"/>
    <cellStyle name="Nota 2 6 11 2 10" xfId="47649"/>
    <cellStyle name="Nota 2 6 11 2 11" xfId="47650"/>
    <cellStyle name="Nota 2 6 11 2 12" xfId="47651"/>
    <cellStyle name="Nota 2 6 11 2 13" xfId="47652"/>
    <cellStyle name="Nota 2 6 11 2 2" xfId="47653"/>
    <cellStyle name="Nota 2 6 11 2 2 10" xfId="47654"/>
    <cellStyle name="Nota 2 6 11 2 2 11" xfId="47655"/>
    <cellStyle name="Nota 2 6 11 2 2 12" xfId="47656"/>
    <cellStyle name="Nota 2 6 11 2 2 2" xfId="47657"/>
    <cellStyle name="Nota 2 6 11 2 2 3" xfId="47658"/>
    <cellStyle name="Nota 2 6 11 2 2 4" xfId="47659"/>
    <cellStyle name="Nota 2 6 11 2 2 5" xfId="47660"/>
    <cellStyle name="Nota 2 6 11 2 2 6" xfId="47661"/>
    <cellStyle name="Nota 2 6 11 2 2 7" xfId="47662"/>
    <cellStyle name="Nota 2 6 11 2 2 8" xfId="47663"/>
    <cellStyle name="Nota 2 6 11 2 2 9" xfId="47664"/>
    <cellStyle name="Nota 2 6 11 2 3" xfId="47665"/>
    <cellStyle name="Nota 2 6 11 2 4" xfId="47666"/>
    <cellStyle name="Nota 2 6 11 2 5" xfId="47667"/>
    <cellStyle name="Nota 2 6 11 2 6" xfId="47668"/>
    <cellStyle name="Nota 2 6 11 2 7" xfId="47669"/>
    <cellStyle name="Nota 2 6 11 2 8" xfId="47670"/>
    <cellStyle name="Nota 2 6 11 2 9" xfId="47671"/>
    <cellStyle name="Nota 2 6 11 3" xfId="47672"/>
    <cellStyle name="Nota 2 6 11 3 10" xfId="47673"/>
    <cellStyle name="Nota 2 6 11 3 11" xfId="47674"/>
    <cellStyle name="Nota 2 6 11 3 12" xfId="47675"/>
    <cellStyle name="Nota 2 6 11 3 2" xfId="47676"/>
    <cellStyle name="Nota 2 6 11 3 3" xfId="47677"/>
    <cellStyle name="Nota 2 6 11 3 4" xfId="47678"/>
    <cellStyle name="Nota 2 6 11 3 5" xfId="47679"/>
    <cellStyle name="Nota 2 6 11 3 6" xfId="47680"/>
    <cellStyle name="Nota 2 6 11 3 7" xfId="47681"/>
    <cellStyle name="Nota 2 6 11 3 8" xfId="47682"/>
    <cellStyle name="Nota 2 6 11 3 9" xfId="47683"/>
    <cellStyle name="Nota 2 6 11 4" xfId="47684"/>
    <cellStyle name="Nota 2 6 11 5" xfId="47685"/>
    <cellStyle name="Nota 2 6 11 6" xfId="47686"/>
    <cellStyle name="Nota 2 6 11 7" xfId="47687"/>
    <cellStyle name="Nota 2 6 11 8" xfId="47688"/>
    <cellStyle name="Nota 2 6 11 9" xfId="47689"/>
    <cellStyle name="Nota 2 6 12" xfId="47690"/>
    <cellStyle name="Nota 2 6 12 10" xfId="47691"/>
    <cellStyle name="Nota 2 6 12 11" xfId="47692"/>
    <cellStyle name="Nota 2 6 12 12" xfId="47693"/>
    <cellStyle name="Nota 2 6 12 13" xfId="47694"/>
    <cellStyle name="Nota 2 6 12 14" xfId="47695"/>
    <cellStyle name="Nota 2 6 12 2" xfId="47696"/>
    <cellStyle name="Nota 2 6 12 2 10" xfId="47697"/>
    <cellStyle name="Nota 2 6 12 2 11" xfId="47698"/>
    <cellStyle name="Nota 2 6 12 2 12" xfId="47699"/>
    <cellStyle name="Nota 2 6 12 2 13" xfId="47700"/>
    <cellStyle name="Nota 2 6 12 2 2" xfId="47701"/>
    <cellStyle name="Nota 2 6 12 2 2 10" xfId="47702"/>
    <cellStyle name="Nota 2 6 12 2 2 11" xfId="47703"/>
    <cellStyle name="Nota 2 6 12 2 2 12" xfId="47704"/>
    <cellStyle name="Nota 2 6 12 2 2 2" xfId="47705"/>
    <cellStyle name="Nota 2 6 12 2 2 3" xfId="47706"/>
    <cellStyle name="Nota 2 6 12 2 2 4" xfId="47707"/>
    <cellStyle name="Nota 2 6 12 2 2 5" xfId="47708"/>
    <cellStyle name="Nota 2 6 12 2 2 6" xfId="47709"/>
    <cellStyle name="Nota 2 6 12 2 2 7" xfId="47710"/>
    <cellStyle name="Nota 2 6 12 2 2 8" xfId="47711"/>
    <cellStyle name="Nota 2 6 12 2 2 9" xfId="47712"/>
    <cellStyle name="Nota 2 6 12 2 3" xfId="47713"/>
    <cellStyle name="Nota 2 6 12 2 4" xfId="47714"/>
    <cellStyle name="Nota 2 6 12 2 5" xfId="47715"/>
    <cellStyle name="Nota 2 6 12 2 6" xfId="47716"/>
    <cellStyle name="Nota 2 6 12 2 7" xfId="47717"/>
    <cellStyle name="Nota 2 6 12 2 8" xfId="47718"/>
    <cellStyle name="Nota 2 6 12 2 9" xfId="47719"/>
    <cellStyle name="Nota 2 6 12 3" xfId="47720"/>
    <cellStyle name="Nota 2 6 12 3 10" xfId="47721"/>
    <cellStyle name="Nota 2 6 12 3 11" xfId="47722"/>
    <cellStyle name="Nota 2 6 12 3 12" xfId="47723"/>
    <cellStyle name="Nota 2 6 12 3 2" xfId="47724"/>
    <cellStyle name="Nota 2 6 12 3 3" xfId="47725"/>
    <cellStyle name="Nota 2 6 12 3 4" xfId="47726"/>
    <cellStyle name="Nota 2 6 12 3 5" xfId="47727"/>
    <cellStyle name="Nota 2 6 12 3 6" xfId="47728"/>
    <cellStyle name="Nota 2 6 12 3 7" xfId="47729"/>
    <cellStyle name="Nota 2 6 12 3 8" xfId="47730"/>
    <cellStyle name="Nota 2 6 12 3 9" xfId="47731"/>
    <cellStyle name="Nota 2 6 12 4" xfId="47732"/>
    <cellStyle name="Nota 2 6 12 5" xfId="47733"/>
    <cellStyle name="Nota 2 6 12 6" xfId="47734"/>
    <cellStyle name="Nota 2 6 12 7" xfId="47735"/>
    <cellStyle name="Nota 2 6 12 8" xfId="47736"/>
    <cellStyle name="Nota 2 6 12 9" xfId="47737"/>
    <cellStyle name="Nota 2 6 13" xfId="47738"/>
    <cellStyle name="Nota 2 6 13 10" xfId="47739"/>
    <cellStyle name="Nota 2 6 13 11" xfId="47740"/>
    <cellStyle name="Nota 2 6 13 12" xfId="47741"/>
    <cellStyle name="Nota 2 6 13 13" xfId="47742"/>
    <cellStyle name="Nota 2 6 13 2" xfId="47743"/>
    <cellStyle name="Nota 2 6 13 2 10" xfId="47744"/>
    <cellStyle name="Nota 2 6 13 2 11" xfId="47745"/>
    <cellStyle name="Nota 2 6 13 2 12" xfId="47746"/>
    <cellStyle name="Nota 2 6 13 2 2" xfId="47747"/>
    <cellStyle name="Nota 2 6 13 2 3" xfId="47748"/>
    <cellStyle name="Nota 2 6 13 2 4" xfId="47749"/>
    <cellStyle name="Nota 2 6 13 2 5" xfId="47750"/>
    <cellStyle name="Nota 2 6 13 2 6" xfId="47751"/>
    <cellStyle name="Nota 2 6 13 2 7" xfId="47752"/>
    <cellStyle name="Nota 2 6 13 2 8" xfId="47753"/>
    <cellStyle name="Nota 2 6 13 2 9" xfId="47754"/>
    <cellStyle name="Nota 2 6 13 3" xfId="47755"/>
    <cellStyle name="Nota 2 6 13 4" xfId="47756"/>
    <cellStyle name="Nota 2 6 13 5" xfId="47757"/>
    <cellStyle name="Nota 2 6 13 6" xfId="47758"/>
    <cellStyle name="Nota 2 6 13 7" xfId="47759"/>
    <cellStyle name="Nota 2 6 13 8" xfId="47760"/>
    <cellStyle name="Nota 2 6 13 9" xfId="47761"/>
    <cellStyle name="Nota 2 6 14" xfId="47762"/>
    <cellStyle name="Nota 2 6 14 10" xfId="47763"/>
    <cellStyle name="Nota 2 6 14 11" xfId="47764"/>
    <cellStyle name="Nota 2 6 14 12" xfId="47765"/>
    <cellStyle name="Nota 2 6 14 13" xfId="47766"/>
    <cellStyle name="Nota 2 6 14 2" xfId="47767"/>
    <cellStyle name="Nota 2 6 14 2 10" xfId="47768"/>
    <cellStyle name="Nota 2 6 14 2 11" xfId="47769"/>
    <cellStyle name="Nota 2 6 14 2 12" xfId="47770"/>
    <cellStyle name="Nota 2 6 14 2 2" xfId="47771"/>
    <cellStyle name="Nota 2 6 14 2 3" xfId="47772"/>
    <cellStyle name="Nota 2 6 14 2 4" xfId="47773"/>
    <cellStyle name="Nota 2 6 14 2 5" xfId="47774"/>
    <cellStyle name="Nota 2 6 14 2 6" xfId="47775"/>
    <cellStyle name="Nota 2 6 14 2 7" xfId="47776"/>
    <cellStyle name="Nota 2 6 14 2 8" xfId="47777"/>
    <cellStyle name="Nota 2 6 14 2 9" xfId="47778"/>
    <cellStyle name="Nota 2 6 14 3" xfId="47779"/>
    <cellStyle name="Nota 2 6 14 4" xfId="47780"/>
    <cellStyle name="Nota 2 6 14 5" xfId="47781"/>
    <cellStyle name="Nota 2 6 14 6" xfId="47782"/>
    <cellStyle name="Nota 2 6 14 7" xfId="47783"/>
    <cellStyle name="Nota 2 6 14 8" xfId="47784"/>
    <cellStyle name="Nota 2 6 14 9" xfId="47785"/>
    <cellStyle name="Nota 2 6 15" xfId="47786"/>
    <cellStyle name="Nota 2 6 15 10" xfId="47787"/>
    <cellStyle name="Nota 2 6 15 11" xfId="47788"/>
    <cellStyle name="Nota 2 6 15 12" xfId="47789"/>
    <cellStyle name="Nota 2 6 15 2" xfId="47790"/>
    <cellStyle name="Nota 2 6 15 3" xfId="47791"/>
    <cellStyle name="Nota 2 6 15 4" xfId="47792"/>
    <cellStyle name="Nota 2 6 15 5" xfId="47793"/>
    <cellStyle name="Nota 2 6 15 6" xfId="47794"/>
    <cellStyle name="Nota 2 6 15 7" xfId="47795"/>
    <cellStyle name="Nota 2 6 15 8" xfId="47796"/>
    <cellStyle name="Nota 2 6 15 9" xfId="47797"/>
    <cellStyle name="Nota 2 6 16" xfId="47798"/>
    <cellStyle name="Nota 2 6 17" xfId="47799"/>
    <cellStyle name="Nota 2 6 18" xfId="47800"/>
    <cellStyle name="Nota 2 6 19" xfId="47801"/>
    <cellStyle name="Nota 2 6 2" xfId="47802"/>
    <cellStyle name="Nota 2 6 2 10" xfId="47803"/>
    <cellStyle name="Nota 2 6 2 11" xfId="47804"/>
    <cellStyle name="Nota 2 6 2 12" xfId="47805"/>
    <cellStyle name="Nota 2 6 2 13" xfId="47806"/>
    <cellStyle name="Nota 2 6 2 14" xfId="47807"/>
    <cellStyle name="Nota 2 6 2 15" xfId="47808"/>
    <cellStyle name="Nota 2 6 2 16" xfId="47809"/>
    <cellStyle name="Nota 2 6 2 17" xfId="47810"/>
    <cellStyle name="Nota 2 6 2 18" xfId="47811"/>
    <cellStyle name="Nota 2 6 2 2" xfId="47812"/>
    <cellStyle name="Nota 2 6 2 2 2" xfId="47813"/>
    <cellStyle name="Nota 2 6 2 2 2 2" xfId="47814"/>
    <cellStyle name="Nota 2 6 2 2 3" xfId="47815"/>
    <cellStyle name="Nota 2 6 2 3" xfId="47816"/>
    <cellStyle name="Nota 2 6 2 3 10" xfId="47817"/>
    <cellStyle name="Nota 2 6 2 3 11" xfId="47818"/>
    <cellStyle name="Nota 2 6 2 3 12" xfId="47819"/>
    <cellStyle name="Nota 2 6 2 3 13" xfId="47820"/>
    <cellStyle name="Nota 2 6 2 3 14" xfId="47821"/>
    <cellStyle name="Nota 2 6 2 3 2" xfId="47822"/>
    <cellStyle name="Nota 2 6 2 3 2 10" xfId="47823"/>
    <cellStyle name="Nota 2 6 2 3 2 11" xfId="47824"/>
    <cellStyle name="Nota 2 6 2 3 2 12" xfId="47825"/>
    <cellStyle name="Nota 2 6 2 3 2 13" xfId="47826"/>
    <cellStyle name="Nota 2 6 2 3 2 2" xfId="47827"/>
    <cellStyle name="Nota 2 6 2 3 2 2 10" xfId="47828"/>
    <cellStyle name="Nota 2 6 2 3 2 2 11" xfId="47829"/>
    <cellStyle name="Nota 2 6 2 3 2 2 12" xfId="47830"/>
    <cellStyle name="Nota 2 6 2 3 2 2 2" xfId="47831"/>
    <cellStyle name="Nota 2 6 2 3 2 2 3" xfId="47832"/>
    <cellStyle name="Nota 2 6 2 3 2 2 4" xfId="47833"/>
    <cellStyle name="Nota 2 6 2 3 2 2 5" xfId="47834"/>
    <cellStyle name="Nota 2 6 2 3 2 2 6" xfId="47835"/>
    <cellStyle name="Nota 2 6 2 3 2 2 7" xfId="47836"/>
    <cellStyle name="Nota 2 6 2 3 2 2 8" xfId="47837"/>
    <cellStyle name="Nota 2 6 2 3 2 2 9" xfId="47838"/>
    <cellStyle name="Nota 2 6 2 3 2 3" xfId="47839"/>
    <cellStyle name="Nota 2 6 2 3 2 4" xfId="47840"/>
    <cellStyle name="Nota 2 6 2 3 2 5" xfId="47841"/>
    <cellStyle name="Nota 2 6 2 3 2 6" xfId="47842"/>
    <cellStyle name="Nota 2 6 2 3 2 7" xfId="47843"/>
    <cellStyle name="Nota 2 6 2 3 2 8" xfId="47844"/>
    <cellStyle name="Nota 2 6 2 3 2 9" xfId="47845"/>
    <cellStyle name="Nota 2 6 2 3 3" xfId="47846"/>
    <cellStyle name="Nota 2 6 2 3 3 10" xfId="47847"/>
    <cellStyle name="Nota 2 6 2 3 3 11" xfId="47848"/>
    <cellStyle name="Nota 2 6 2 3 3 12" xfId="47849"/>
    <cellStyle name="Nota 2 6 2 3 3 2" xfId="47850"/>
    <cellStyle name="Nota 2 6 2 3 3 3" xfId="47851"/>
    <cellStyle name="Nota 2 6 2 3 3 4" xfId="47852"/>
    <cellStyle name="Nota 2 6 2 3 3 5" xfId="47853"/>
    <cellStyle name="Nota 2 6 2 3 3 6" xfId="47854"/>
    <cellStyle name="Nota 2 6 2 3 3 7" xfId="47855"/>
    <cellStyle name="Nota 2 6 2 3 3 8" xfId="47856"/>
    <cellStyle name="Nota 2 6 2 3 3 9" xfId="47857"/>
    <cellStyle name="Nota 2 6 2 3 4" xfId="47858"/>
    <cellStyle name="Nota 2 6 2 3 5" xfId="47859"/>
    <cellStyle name="Nota 2 6 2 3 6" xfId="47860"/>
    <cellStyle name="Nota 2 6 2 3 7" xfId="47861"/>
    <cellStyle name="Nota 2 6 2 3 8" xfId="47862"/>
    <cellStyle name="Nota 2 6 2 3 9" xfId="47863"/>
    <cellStyle name="Nota 2 6 2 4" xfId="47864"/>
    <cellStyle name="Nota 2 6 2 4 10" xfId="47865"/>
    <cellStyle name="Nota 2 6 2 4 11" xfId="47866"/>
    <cellStyle name="Nota 2 6 2 4 12" xfId="47867"/>
    <cellStyle name="Nota 2 6 2 4 13" xfId="47868"/>
    <cellStyle name="Nota 2 6 2 4 14" xfId="47869"/>
    <cellStyle name="Nota 2 6 2 4 2" xfId="47870"/>
    <cellStyle name="Nota 2 6 2 4 2 10" xfId="47871"/>
    <cellStyle name="Nota 2 6 2 4 2 11" xfId="47872"/>
    <cellStyle name="Nota 2 6 2 4 2 12" xfId="47873"/>
    <cellStyle name="Nota 2 6 2 4 2 13" xfId="47874"/>
    <cellStyle name="Nota 2 6 2 4 2 2" xfId="47875"/>
    <cellStyle name="Nota 2 6 2 4 2 2 10" xfId="47876"/>
    <cellStyle name="Nota 2 6 2 4 2 2 11" xfId="47877"/>
    <cellStyle name="Nota 2 6 2 4 2 2 12" xfId="47878"/>
    <cellStyle name="Nota 2 6 2 4 2 2 2" xfId="47879"/>
    <cellStyle name="Nota 2 6 2 4 2 2 3" xfId="47880"/>
    <cellStyle name="Nota 2 6 2 4 2 2 4" xfId="47881"/>
    <cellStyle name="Nota 2 6 2 4 2 2 5" xfId="47882"/>
    <cellStyle name="Nota 2 6 2 4 2 2 6" xfId="47883"/>
    <cellStyle name="Nota 2 6 2 4 2 2 7" xfId="47884"/>
    <cellStyle name="Nota 2 6 2 4 2 2 8" xfId="47885"/>
    <cellStyle name="Nota 2 6 2 4 2 2 9" xfId="47886"/>
    <cellStyle name="Nota 2 6 2 4 2 3" xfId="47887"/>
    <cellStyle name="Nota 2 6 2 4 2 4" xfId="47888"/>
    <cellStyle name="Nota 2 6 2 4 2 5" xfId="47889"/>
    <cellStyle name="Nota 2 6 2 4 2 6" xfId="47890"/>
    <cellStyle name="Nota 2 6 2 4 2 7" xfId="47891"/>
    <cellStyle name="Nota 2 6 2 4 2 8" xfId="47892"/>
    <cellStyle name="Nota 2 6 2 4 2 9" xfId="47893"/>
    <cellStyle name="Nota 2 6 2 4 3" xfId="47894"/>
    <cellStyle name="Nota 2 6 2 4 3 10" xfId="47895"/>
    <cellStyle name="Nota 2 6 2 4 3 11" xfId="47896"/>
    <cellStyle name="Nota 2 6 2 4 3 12" xfId="47897"/>
    <cellStyle name="Nota 2 6 2 4 3 2" xfId="47898"/>
    <cellStyle name="Nota 2 6 2 4 3 3" xfId="47899"/>
    <cellStyle name="Nota 2 6 2 4 3 4" xfId="47900"/>
    <cellStyle name="Nota 2 6 2 4 3 5" xfId="47901"/>
    <cellStyle name="Nota 2 6 2 4 3 6" xfId="47902"/>
    <cellStyle name="Nota 2 6 2 4 3 7" xfId="47903"/>
    <cellStyle name="Nota 2 6 2 4 3 8" xfId="47904"/>
    <cellStyle name="Nota 2 6 2 4 3 9" xfId="47905"/>
    <cellStyle name="Nota 2 6 2 4 4" xfId="47906"/>
    <cellStyle name="Nota 2 6 2 4 5" xfId="47907"/>
    <cellStyle name="Nota 2 6 2 4 6" xfId="47908"/>
    <cellStyle name="Nota 2 6 2 4 7" xfId="47909"/>
    <cellStyle name="Nota 2 6 2 4 8" xfId="47910"/>
    <cellStyle name="Nota 2 6 2 4 9" xfId="47911"/>
    <cellStyle name="Nota 2 6 2 5" xfId="47912"/>
    <cellStyle name="Nota 2 6 2 5 10" xfId="47913"/>
    <cellStyle name="Nota 2 6 2 5 11" xfId="47914"/>
    <cellStyle name="Nota 2 6 2 5 12" xfId="47915"/>
    <cellStyle name="Nota 2 6 2 5 13" xfId="47916"/>
    <cellStyle name="Nota 2 6 2 5 2" xfId="47917"/>
    <cellStyle name="Nota 2 6 2 5 2 10" xfId="47918"/>
    <cellStyle name="Nota 2 6 2 5 2 11" xfId="47919"/>
    <cellStyle name="Nota 2 6 2 5 2 12" xfId="47920"/>
    <cellStyle name="Nota 2 6 2 5 2 2" xfId="47921"/>
    <cellStyle name="Nota 2 6 2 5 2 3" xfId="47922"/>
    <cellStyle name="Nota 2 6 2 5 2 4" xfId="47923"/>
    <cellStyle name="Nota 2 6 2 5 2 5" xfId="47924"/>
    <cellStyle name="Nota 2 6 2 5 2 6" xfId="47925"/>
    <cellStyle name="Nota 2 6 2 5 2 7" xfId="47926"/>
    <cellStyle name="Nota 2 6 2 5 2 8" xfId="47927"/>
    <cellStyle name="Nota 2 6 2 5 2 9" xfId="47928"/>
    <cellStyle name="Nota 2 6 2 5 3" xfId="47929"/>
    <cellStyle name="Nota 2 6 2 5 4" xfId="47930"/>
    <cellStyle name="Nota 2 6 2 5 5" xfId="47931"/>
    <cellStyle name="Nota 2 6 2 5 6" xfId="47932"/>
    <cellStyle name="Nota 2 6 2 5 7" xfId="47933"/>
    <cellStyle name="Nota 2 6 2 5 8" xfId="47934"/>
    <cellStyle name="Nota 2 6 2 5 9" xfId="47935"/>
    <cellStyle name="Nota 2 6 2 6" xfId="47936"/>
    <cellStyle name="Nota 2 6 2 7" xfId="47937"/>
    <cellStyle name="Nota 2 6 2 7 10" xfId="47938"/>
    <cellStyle name="Nota 2 6 2 7 11" xfId="47939"/>
    <cellStyle name="Nota 2 6 2 7 12" xfId="47940"/>
    <cellStyle name="Nota 2 6 2 7 2" xfId="47941"/>
    <cellStyle name="Nota 2 6 2 7 3" xfId="47942"/>
    <cellStyle name="Nota 2 6 2 7 4" xfId="47943"/>
    <cellStyle name="Nota 2 6 2 7 5" xfId="47944"/>
    <cellStyle name="Nota 2 6 2 7 6" xfId="47945"/>
    <cellStyle name="Nota 2 6 2 7 7" xfId="47946"/>
    <cellStyle name="Nota 2 6 2 7 8" xfId="47947"/>
    <cellStyle name="Nota 2 6 2 7 9" xfId="47948"/>
    <cellStyle name="Nota 2 6 2 8" xfId="47949"/>
    <cellStyle name="Nota 2 6 2 9" xfId="47950"/>
    <cellStyle name="Nota 2 6 20" xfId="47951"/>
    <cellStyle name="Nota 2 6 21" xfId="47952"/>
    <cellStyle name="Nota 2 6 22" xfId="47953"/>
    <cellStyle name="Nota 2 6 23" xfId="47954"/>
    <cellStyle name="Nota 2 6 24" xfId="47955"/>
    <cellStyle name="Nota 2 6 25" xfId="47956"/>
    <cellStyle name="Nota 2 6 26" xfId="47957"/>
    <cellStyle name="Nota 2 6 27" xfId="47958"/>
    <cellStyle name="Nota 2 6 3" xfId="47959"/>
    <cellStyle name="Nota 2 6 3 2" xfId="47960"/>
    <cellStyle name="Nota 2 6 4" xfId="47961"/>
    <cellStyle name="Nota 2 6 4 10" xfId="47962"/>
    <cellStyle name="Nota 2 6 4 11" xfId="47963"/>
    <cellStyle name="Nota 2 6 4 12" xfId="47964"/>
    <cellStyle name="Nota 2 6 4 13" xfId="47965"/>
    <cellStyle name="Nota 2 6 4 14" xfId="47966"/>
    <cellStyle name="Nota 2 6 4 2" xfId="47967"/>
    <cellStyle name="Nota 2 6 4 2 10" xfId="47968"/>
    <cellStyle name="Nota 2 6 4 2 11" xfId="47969"/>
    <cellStyle name="Nota 2 6 4 2 12" xfId="47970"/>
    <cellStyle name="Nota 2 6 4 2 13" xfId="47971"/>
    <cellStyle name="Nota 2 6 4 2 2" xfId="47972"/>
    <cellStyle name="Nota 2 6 4 2 2 10" xfId="47973"/>
    <cellStyle name="Nota 2 6 4 2 2 11" xfId="47974"/>
    <cellStyle name="Nota 2 6 4 2 2 12" xfId="47975"/>
    <cellStyle name="Nota 2 6 4 2 2 2" xfId="47976"/>
    <cellStyle name="Nota 2 6 4 2 2 3" xfId="47977"/>
    <cellStyle name="Nota 2 6 4 2 2 4" xfId="47978"/>
    <cellStyle name="Nota 2 6 4 2 2 5" xfId="47979"/>
    <cellStyle name="Nota 2 6 4 2 2 6" xfId="47980"/>
    <cellStyle name="Nota 2 6 4 2 2 7" xfId="47981"/>
    <cellStyle name="Nota 2 6 4 2 2 8" xfId="47982"/>
    <cellStyle name="Nota 2 6 4 2 2 9" xfId="47983"/>
    <cellStyle name="Nota 2 6 4 2 3" xfId="47984"/>
    <cellStyle name="Nota 2 6 4 2 4" xfId="47985"/>
    <cellStyle name="Nota 2 6 4 2 5" xfId="47986"/>
    <cellStyle name="Nota 2 6 4 2 6" xfId="47987"/>
    <cellStyle name="Nota 2 6 4 2 7" xfId="47988"/>
    <cellStyle name="Nota 2 6 4 2 8" xfId="47989"/>
    <cellStyle name="Nota 2 6 4 2 9" xfId="47990"/>
    <cellStyle name="Nota 2 6 4 3" xfId="47991"/>
    <cellStyle name="Nota 2 6 4 3 10" xfId="47992"/>
    <cellStyle name="Nota 2 6 4 3 11" xfId="47993"/>
    <cellStyle name="Nota 2 6 4 3 12" xfId="47994"/>
    <cellStyle name="Nota 2 6 4 3 2" xfId="47995"/>
    <cellStyle name="Nota 2 6 4 3 3" xfId="47996"/>
    <cellStyle name="Nota 2 6 4 3 4" xfId="47997"/>
    <cellStyle name="Nota 2 6 4 3 5" xfId="47998"/>
    <cellStyle name="Nota 2 6 4 3 6" xfId="47999"/>
    <cellStyle name="Nota 2 6 4 3 7" xfId="48000"/>
    <cellStyle name="Nota 2 6 4 3 8" xfId="48001"/>
    <cellStyle name="Nota 2 6 4 3 9" xfId="48002"/>
    <cellStyle name="Nota 2 6 4 4" xfId="48003"/>
    <cellStyle name="Nota 2 6 4 5" xfId="48004"/>
    <cellStyle name="Nota 2 6 4 6" xfId="48005"/>
    <cellStyle name="Nota 2 6 4 7" xfId="48006"/>
    <cellStyle name="Nota 2 6 4 8" xfId="48007"/>
    <cellStyle name="Nota 2 6 4 9" xfId="48008"/>
    <cellStyle name="Nota 2 6 5" xfId="48009"/>
    <cellStyle name="Nota 2 6 5 10" xfId="48010"/>
    <cellStyle name="Nota 2 6 5 11" xfId="48011"/>
    <cellStyle name="Nota 2 6 5 12" xfId="48012"/>
    <cellStyle name="Nota 2 6 5 13" xfId="48013"/>
    <cellStyle name="Nota 2 6 5 14" xfId="48014"/>
    <cellStyle name="Nota 2 6 5 2" xfId="48015"/>
    <cellStyle name="Nota 2 6 5 2 10" xfId="48016"/>
    <cellStyle name="Nota 2 6 5 2 11" xfId="48017"/>
    <cellStyle name="Nota 2 6 5 2 12" xfId="48018"/>
    <cellStyle name="Nota 2 6 5 2 13" xfId="48019"/>
    <cellStyle name="Nota 2 6 5 2 2" xfId="48020"/>
    <cellStyle name="Nota 2 6 5 2 2 10" xfId="48021"/>
    <cellStyle name="Nota 2 6 5 2 2 11" xfId="48022"/>
    <cellStyle name="Nota 2 6 5 2 2 12" xfId="48023"/>
    <cellStyle name="Nota 2 6 5 2 2 2" xfId="48024"/>
    <cellStyle name="Nota 2 6 5 2 2 3" xfId="48025"/>
    <cellStyle name="Nota 2 6 5 2 2 4" xfId="48026"/>
    <cellStyle name="Nota 2 6 5 2 2 5" xfId="48027"/>
    <cellStyle name="Nota 2 6 5 2 2 6" xfId="48028"/>
    <cellStyle name="Nota 2 6 5 2 2 7" xfId="48029"/>
    <cellStyle name="Nota 2 6 5 2 2 8" xfId="48030"/>
    <cellStyle name="Nota 2 6 5 2 2 9" xfId="48031"/>
    <cellStyle name="Nota 2 6 5 2 3" xfId="48032"/>
    <cellStyle name="Nota 2 6 5 2 4" xfId="48033"/>
    <cellStyle name="Nota 2 6 5 2 5" xfId="48034"/>
    <cellStyle name="Nota 2 6 5 2 6" xfId="48035"/>
    <cellStyle name="Nota 2 6 5 2 7" xfId="48036"/>
    <cellStyle name="Nota 2 6 5 2 8" xfId="48037"/>
    <cellStyle name="Nota 2 6 5 2 9" xfId="48038"/>
    <cellStyle name="Nota 2 6 5 3" xfId="48039"/>
    <cellStyle name="Nota 2 6 5 3 10" xfId="48040"/>
    <cellStyle name="Nota 2 6 5 3 11" xfId="48041"/>
    <cellStyle name="Nota 2 6 5 3 12" xfId="48042"/>
    <cellStyle name="Nota 2 6 5 3 2" xfId="48043"/>
    <cellStyle name="Nota 2 6 5 3 3" xfId="48044"/>
    <cellStyle name="Nota 2 6 5 3 4" xfId="48045"/>
    <cellStyle name="Nota 2 6 5 3 5" xfId="48046"/>
    <cellStyle name="Nota 2 6 5 3 6" xfId="48047"/>
    <cellStyle name="Nota 2 6 5 3 7" xfId="48048"/>
    <cellStyle name="Nota 2 6 5 3 8" xfId="48049"/>
    <cellStyle name="Nota 2 6 5 3 9" xfId="48050"/>
    <cellStyle name="Nota 2 6 5 4" xfId="48051"/>
    <cellStyle name="Nota 2 6 5 5" xfId="48052"/>
    <cellStyle name="Nota 2 6 5 6" xfId="48053"/>
    <cellStyle name="Nota 2 6 5 7" xfId="48054"/>
    <cellStyle name="Nota 2 6 5 8" xfId="48055"/>
    <cellStyle name="Nota 2 6 5 9" xfId="48056"/>
    <cellStyle name="Nota 2 6 6" xfId="48057"/>
    <cellStyle name="Nota 2 6 6 10" xfId="48058"/>
    <cellStyle name="Nota 2 6 6 11" xfId="48059"/>
    <cellStyle name="Nota 2 6 6 12" xfId="48060"/>
    <cellStyle name="Nota 2 6 6 13" xfId="48061"/>
    <cellStyle name="Nota 2 6 6 14" xfId="48062"/>
    <cellStyle name="Nota 2 6 6 2" xfId="48063"/>
    <cellStyle name="Nota 2 6 6 2 10" xfId="48064"/>
    <cellStyle name="Nota 2 6 6 2 11" xfId="48065"/>
    <cellStyle name="Nota 2 6 6 2 12" xfId="48066"/>
    <cellStyle name="Nota 2 6 6 2 13" xfId="48067"/>
    <cellStyle name="Nota 2 6 6 2 2" xfId="48068"/>
    <cellStyle name="Nota 2 6 6 2 2 10" xfId="48069"/>
    <cellStyle name="Nota 2 6 6 2 2 11" xfId="48070"/>
    <cellStyle name="Nota 2 6 6 2 2 12" xfId="48071"/>
    <cellStyle name="Nota 2 6 6 2 2 2" xfId="48072"/>
    <cellStyle name="Nota 2 6 6 2 2 3" xfId="48073"/>
    <cellStyle name="Nota 2 6 6 2 2 4" xfId="48074"/>
    <cellStyle name="Nota 2 6 6 2 2 5" xfId="48075"/>
    <cellStyle name="Nota 2 6 6 2 2 6" xfId="48076"/>
    <cellStyle name="Nota 2 6 6 2 2 7" xfId="48077"/>
    <cellStyle name="Nota 2 6 6 2 2 8" xfId="48078"/>
    <cellStyle name="Nota 2 6 6 2 2 9" xfId="48079"/>
    <cellStyle name="Nota 2 6 6 2 3" xfId="48080"/>
    <cellStyle name="Nota 2 6 6 2 4" xfId="48081"/>
    <cellStyle name="Nota 2 6 6 2 5" xfId="48082"/>
    <cellStyle name="Nota 2 6 6 2 6" xfId="48083"/>
    <cellStyle name="Nota 2 6 6 2 7" xfId="48084"/>
    <cellStyle name="Nota 2 6 6 2 8" xfId="48085"/>
    <cellStyle name="Nota 2 6 6 2 9" xfId="48086"/>
    <cellStyle name="Nota 2 6 6 3" xfId="48087"/>
    <cellStyle name="Nota 2 6 6 3 10" xfId="48088"/>
    <cellStyle name="Nota 2 6 6 3 11" xfId="48089"/>
    <cellStyle name="Nota 2 6 6 3 12" xfId="48090"/>
    <cellStyle name="Nota 2 6 6 3 2" xfId="48091"/>
    <cellStyle name="Nota 2 6 6 3 3" xfId="48092"/>
    <cellStyle name="Nota 2 6 6 3 4" xfId="48093"/>
    <cellStyle name="Nota 2 6 6 3 5" xfId="48094"/>
    <cellStyle name="Nota 2 6 6 3 6" xfId="48095"/>
    <cellStyle name="Nota 2 6 6 3 7" xfId="48096"/>
    <cellStyle name="Nota 2 6 6 3 8" xfId="48097"/>
    <cellStyle name="Nota 2 6 6 3 9" xfId="48098"/>
    <cellStyle name="Nota 2 6 6 4" xfId="48099"/>
    <cellStyle name="Nota 2 6 6 5" xfId="48100"/>
    <cellStyle name="Nota 2 6 6 6" xfId="48101"/>
    <cellStyle name="Nota 2 6 6 7" xfId="48102"/>
    <cellStyle name="Nota 2 6 6 8" xfId="48103"/>
    <cellStyle name="Nota 2 6 6 9" xfId="48104"/>
    <cellStyle name="Nota 2 6 7" xfId="48105"/>
    <cellStyle name="Nota 2 6 8" xfId="48106"/>
    <cellStyle name="Nota 2 6 8 10" xfId="48107"/>
    <cellStyle name="Nota 2 6 8 11" xfId="48108"/>
    <cellStyle name="Nota 2 6 8 12" xfId="48109"/>
    <cellStyle name="Nota 2 6 8 13" xfId="48110"/>
    <cellStyle name="Nota 2 6 8 14" xfId="48111"/>
    <cellStyle name="Nota 2 6 8 2" xfId="48112"/>
    <cellStyle name="Nota 2 6 8 2 10" xfId="48113"/>
    <cellStyle name="Nota 2 6 8 2 11" xfId="48114"/>
    <cellStyle name="Nota 2 6 8 2 12" xfId="48115"/>
    <cellStyle name="Nota 2 6 8 2 13" xfId="48116"/>
    <cellStyle name="Nota 2 6 8 2 2" xfId="48117"/>
    <cellStyle name="Nota 2 6 8 2 2 10" xfId="48118"/>
    <cellStyle name="Nota 2 6 8 2 2 11" xfId="48119"/>
    <cellStyle name="Nota 2 6 8 2 2 12" xfId="48120"/>
    <cellStyle name="Nota 2 6 8 2 2 2" xfId="48121"/>
    <cellStyle name="Nota 2 6 8 2 2 3" xfId="48122"/>
    <cellStyle name="Nota 2 6 8 2 2 4" xfId="48123"/>
    <cellStyle name="Nota 2 6 8 2 2 5" xfId="48124"/>
    <cellStyle name="Nota 2 6 8 2 2 6" xfId="48125"/>
    <cellStyle name="Nota 2 6 8 2 2 7" xfId="48126"/>
    <cellStyle name="Nota 2 6 8 2 2 8" xfId="48127"/>
    <cellStyle name="Nota 2 6 8 2 2 9" xfId="48128"/>
    <cellStyle name="Nota 2 6 8 2 3" xfId="48129"/>
    <cellStyle name="Nota 2 6 8 2 4" xfId="48130"/>
    <cellStyle name="Nota 2 6 8 2 5" xfId="48131"/>
    <cellStyle name="Nota 2 6 8 2 6" xfId="48132"/>
    <cellStyle name="Nota 2 6 8 2 7" xfId="48133"/>
    <cellStyle name="Nota 2 6 8 2 8" xfId="48134"/>
    <cellStyle name="Nota 2 6 8 2 9" xfId="48135"/>
    <cellStyle name="Nota 2 6 8 3" xfId="48136"/>
    <cellStyle name="Nota 2 6 8 3 10" xfId="48137"/>
    <cellStyle name="Nota 2 6 8 3 11" xfId="48138"/>
    <cellStyle name="Nota 2 6 8 3 12" xfId="48139"/>
    <cellStyle name="Nota 2 6 8 3 2" xfId="48140"/>
    <cellStyle name="Nota 2 6 8 3 3" xfId="48141"/>
    <cellStyle name="Nota 2 6 8 3 4" xfId="48142"/>
    <cellStyle name="Nota 2 6 8 3 5" xfId="48143"/>
    <cellStyle name="Nota 2 6 8 3 6" xfId="48144"/>
    <cellStyle name="Nota 2 6 8 3 7" xfId="48145"/>
    <cellStyle name="Nota 2 6 8 3 8" xfId="48146"/>
    <cellStyle name="Nota 2 6 8 3 9" xfId="48147"/>
    <cellStyle name="Nota 2 6 8 4" xfId="48148"/>
    <cellStyle name="Nota 2 6 8 5" xfId="48149"/>
    <cellStyle name="Nota 2 6 8 6" xfId="48150"/>
    <cellStyle name="Nota 2 6 8 7" xfId="48151"/>
    <cellStyle name="Nota 2 6 8 8" xfId="48152"/>
    <cellStyle name="Nota 2 6 8 9" xfId="48153"/>
    <cellStyle name="Nota 2 6 9" xfId="48154"/>
    <cellStyle name="Nota 2 6 9 10" xfId="48155"/>
    <cellStyle name="Nota 2 6 9 11" xfId="48156"/>
    <cellStyle name="Nota 2 6 9 12" xfId="48157"/>
    <cellStyle name="Nota 2 6 9 13" xfId="48158"/>
    <cellStyle name="Nota 2 6 9 14" xfId="48159"/>
    <cellStyle name="Nota 2 6 9 2" xfId="48160"/>
    <cellStyle name="Nota 2 6 9 2 10" xfId="48161"/>
    <cellStyle name="Nota 2 6 9 2 11" xfId="48162"/>
    <cellStyle name="Nota 2 6 9 2 12" xfId="48163"/>
    <cellStyle name="Nota 2 6 9 2 13" xfId="48164"/>
    <cellStyle name="Nota 2 6 9 2 2" xfId="48165"/>
    <cellStyle name="Nota 2 6 9 2 2 10" xfId="48166"/>
    <cellStyle name="Nota 2 6 9 2 2 11" xfId="48167"/>
    <cellStyle name="Nota 2 6 9 2 2 12" xfId="48168"/>
    <cellStyle name="Nota 2 6 9 2 2 2" xfId="48169"/>
    <cellStyle name="Nota 2 6 9 2 2 3" xfId="48170"/>
    <cellStyle name="Nota 2 6 9 2 2 4" xfId="48171"/>
    <cellStyle name="Nota 2 6 9 2 2 5" xfId="48172"/>
    <cellStyle name="Nota 2 6 9 2 2 6" xfId="48173"/>
    <cellStyle name="Nota 2 6 9 2 2 7" xfId="48174"/>
    <cellStyle name="Nota 2 6 9 2 2 8" xfId="48175"/>
    <cellStyle name="Nota 2 6 9 2 2 9" xfId="48176"/>
    <cellStyle name="Nota 2 6 9 2 3" xfId="48177"/>
    <cellStyle name="Nota 2 6 9 2 4" xfId="48178"/>
    <cellStyle name="Nota 2 6 9 2 5" xfId="48179"/>
    <cellStyle name="Nota 2 6 9 2 6" xfId="48180"/>
    <cellStyle name="Nota 2 6 9 2 7" xfId="48181"/>
    <cellStyle name="Nota 2 6 9 2 8" xfId="48182"/>
    <cellStyle name="Nota 2 6 9 2 9" xfId="48183"/>
    <cellStyle name="Nota 2 6 9 3" xfId="48184"/>
    <cellStyle name="Nota 2 6 9 3 10" xfId="48185"/>
    <cellStyle name="Nota 2 6 9 3 11" xfId="48186"/>
    <cellStyle name="Nota 2 6 9 3 12" xfId="48187"/>
    <cellStyle name="Nota 2 6 9 3 2" xfId="48188"/>
    <cellStyle name="Nota 2 6 9 3 3" xfId="48189"/>
    <cellStyle name="Nota 2 6 9 3 4" xfId="48190"/>
    <cellStyle name="Nota 2 6 9 3 5" xfId="48191"/>
    <cellStyle name="Nota 2 6 9 3 6" xfId="48192"/>
    <cellStyle name="Nota 2 6 9 3 7" xfId="48193"/>
    <cellStyle name="Nota 2 6 9 3 8" xfId="48194"/>
    <cellStyle name="Nota 2 6 9 3 9" xfId="48195"/>
    <cellStyle name="Nota 2 6 9 4" xfId="48196"/>
    <cellStyle name="Nota 2 6 9 5" xfId="48197"/>
    <cellStyle name="Nota 2 6 9 6" xfId="48198"/>
    <cellStyle name="Nota 2 6 9 7" xfId="48199"/>
    <cellStyle name="Nota 2 6 9 8" xfId="48200"/>
    <cellStyle name="Nota 2 6 9 9" xfId="48201"/>
    <cellStyle name="Nota 2 7" xfId="48202"/>
    <cellStyle name="Nota 2 7 10" xfId="48203"/>
    <cellStyle name="Nota 2 7 10 10" xfId="48204"/>
    <cellStyle name="Nota 2 7 10 11" xfId="48205"/>
    <cellStyle name="Nota 2 7 10 12" xfId="48206"/>
    <cellStyle name="Nota 2 7 10 13" xfId="48207"/>
    <cellStyle name="Nota 2 7 10 14" xfId="48208"/>
    <cellStyle name="Nota 2 7 10 2" xfId="48209"/>
    <cellStyle name="Nota 2 7 10 2 10" xfId="48210"/>
    <cellStyle name="Nota 2 7 10 2 11" xfId="48211"/>
    <cellStyle name="Nota 2 7 10 2 12" xfId="48212"/>
    <cellStyle name="Nota 2 7 10 2 13" xfId="48213"/>
    <cellStyle name="Nota 2 7 10 2 2" xfId="48214"/>
    <cellStyle name="Nota 2 7 10 2 2 10" xfId="48215"/>
    <cellStyle name="Nota 2 7 10 2 2 11" xfId="48216"/>
    <cellStyle name="Nota 2 7 10 2 2 12" xfId="48217"/>
    <cellStyle name="Nota 2 7 10 2 2 2" xfId="48218"/>
    <cellStyle name="Nota 2 7 10 2 2 3" xfId="48219"/>
    <cellStyle name="Nota 2 7 10 2 2 4" xfId="48220"/>
    <cellStyle name="Nota 2 7 10 2 2 5" xfId="48221"/>
    <cellStyle name="Nota 2 7 10 2 2 6" xfId="48222"/>
    <cellStyle name="Nota 2 7 10 2 2 7" xfId="48223"/>
    <cellStyle name="Nota 2 7 10 2 2 8" xfId="48224"/>
    <cellStyle name="Nota 2 7 10 2 2 9" xfId="48225"/>
    <cellStyle name="Nota 2 7 10 2 3" xfId="48226"/>
    <cellStyle name="Nota 2 7 10 2 4" xfId="48227"/>
    <cellStyle name="Nota 2 7 10 2 5" xfId="48228"/>
    <cellStyle name="Nota 2 7 10 2 6" xfId="48229"/>
    <cellStyle name="Nota 2 7 10 2 7" xfId="48230"/>
    <cellStyle name="Nota 2 7 10 2 8" xfId="48231"/>
    <cellStyle name="Nota 2 7 10 2 9" xfId="48232"/>
    <cellStyle name="Nota 2 7 10 3" xfId="48233"/>
    <cellStyle name="Nota 2 7 10 3 10" xfId="48234"/>
    <cellStyle name="Nota 2 7 10 3 11" xfId="48235"/>
    <cellStyle name="Nota 2 7 10 3 12" xfId="48236"/>
    <cellStyle name="Nota 2 7 10 3 2" xfId="48237"/>
    <cellStyle name="Nota 2 7 10 3 3" xfId="48238"/>
    <cellStyle name="Nota 2 7 10 3 4" xfId="48239"/>
    <cellStyle name="Nota 2 7 10 3 5" xfId="48240"/>
    <cellStyle name="Nota 2 7 10 3 6" xfId="48241"/>
    <cellStyle name="Nota 2 7 10 3 7" xfId="48242"/>
    <cellStyle name="Nota 2 7 10 3 8" xfId="48243"/>
    <cellStyle name="Nota 2 7 10 3 9" xfId="48244"/>
    <cellStyle name="Nota 2 7 10 4" xfId="48245"/>
    <cellStyle name="Nota 2 7 10 5" xfId="48246"/>
    <cellStyle name="Nota 2 7 10 6" xfId="48247"/>
    <cellStyle name="Nota 2 7 10 7" xfId="48248"/>
    <cellStyle name="Nota 2 7 10 8" xfId="48249"/>
    <cellStyle name="Nota 2 7 10 9" xfId="48250"/>
    <cellStyle name="Nota 2 7 11" xfId="48251"/>
    <cellStyle name="Nota 2 7 11 10" xfId="48252"/>
    <cellStyle name="Nota 2 7 11 11" xfId="48253"/>
    <cellStyle name="Nota 2 7 11 12" xfId="48254"/>
    <cellStyle name="Nota 2 7 11 13" xfId="48255"/>
    <cellStyle name="Nota 2 7 11 14" xfId="48256"/>
    <cellStyle name="Nota 2 7 11 2" xfId="48257"/>
    <cellStyle name="Nota 2 7 11 2 10" xfId="48258"/>
    <cellStyle name="Nota 2 7 11 2 11" xfId="48259"/>
    <cellStyle name="Nota 2 7 11 2 12" xfId="48260"/>
    <cellStyle name="Nota 2 7 11 2 13" xfId="48261"/>
    <cellStyle name="Nota 2 7 11 2 2" xfId="48262"/>
    <cellStyle name="Nota 2 7 11 2 2 10" xfId="48263"/>
    <cellStyle name="Nota 2 7 11 2 2 11" xfId="48264"/>
    <cellStyle name="Nota 2 7 11 2 2 12" xfId="48265"/>
    <cellStyle name="Nota 2 7 11 2 2 2" xfId="48266"/>
    <cellStyle name="Nota 2 7 11 2 2 3" xfId="48267"/>
    <cellStyle name="Nota 2 7 11 2 2 4" xfId="48268"/>
    <cellStyle name="Nota 2 7 11 2 2 5" xfId="48269"/>
    <cellStyle name="Nota 2 7 11 2 2 6" xfId="48270"/>
    <cellStyle name="Nota 2 7 11 2 2 7" xfId="48271"/>
    <cellStyle name="Nota 2 7 11 2 2 8" xfId="48272"/>
    <cellStyle name="Nota 2 7 11 2 2 9" xfId="48273"/>
    <cellStyle name="Nota 2 7 11 2 3" xfId="48274"/>
    <cellStyle name="Nota 2 7 11 2 4" xfId="48275"/>
    <cellStyle name="Nota 2 7 11 2 5" xfId="48276"/>
    <cellStyle name="Nota 2 7 11 2 6" xfId="48277"/>
    <cellStyle name="Nota 2 7 11 2 7" xfId="48278"/>
    <cellStyle name="Nota 2 7 11 2 8" xfId="48279"/>
    <cellStyle name="Nota 2 7 11 2 9" xfId="48280"/>
    <cellStyle name="Nota 2 7 11 3" xfId="48281"/>
    <cellStyle name="Nota 2 7 11 3 10" xfId="48282"/>
    <cellStyle name="Nota 2 7 11 3 11" xfId="48283"/>
    <cellStyle name="Nota 2 7 11 3 12" xfId="48284"/>
    <cellStyle name="Nota 2 7 11 3 2" xfId="48285"/>
    <cellStyle name="Nota 2 7 11 3 3" xfId="48286"/>
    <cellStyle name="Nota 2 7 11 3 4" xfId="48287"/>
    <cellStyle name="Nota 2 7 11 3 5" xfId="48288"/>
    <cellStyle name="Nota 2 7 11 3 6" xfId="48289"/>
    <cellStyle name="Nota 2 7 11 3 7" xfId="48290"/>
    <cellStyle name="Nota 2 7 11 3 8" xfId="48291"/>
    <cellStyle name="Nota 2 7 11 3 9" xfId="48292"/>
    <cellStyle name="Nota 2 7 11 4" xfId="48293"/>
    <cellStyle name="Nota 2 7 11 5" xfId="48294"/>
    <cellStyle name="Nota 2 7 11 6" xfId="48295"/>
    <cellStyle name="Nota 2 7 11 7" xfId="48296"/>
    <cellStyle name="Nota 2 7 11 8" xfId="48297"/>
    <cellStyle name="Nota 2 7 11 9" xfId="48298"/>
    <cellStyle name="Nota 2 7 12" xfId="48299"/>
    <cellStyle name="Nota 2 7 12 10" xfId="48300"/>
    <cellStyle name="Nota 2 7 12 11" xfId="48301"/>
    <cellStyle name="Nota 2 7 12 12" xfId="48302"/>
    <cellStyle name="Nota 2 7 12 13" xfId="48303"/>
    <cellStyle name="Nota 2 7 12 2" xfId="48304"/>
    <cellStyle name="Nota 2 7 12 2 10" xfId="48305"/>
    <cellStyle name="Nota 2 7 12 2 11" xfId="48306"/>
    <cellStyle name="Nota 2 7 12 2 12" xfId="48307"/>
    <cellStyle name="Nota 2 7 12 2 2" xfId="48308"/>
    <cellStyle name="Nota 2 7 12 2 3" xfId="48309"/>
    <cellStyle name="Nota 2 7 12 2 4" xfId="48310"/>
    <cellStyle name="Nota 2 7 12 2 5" xfId="48311"/>
    <cellStyle name="Nota 2 7 12 2 6" xfId="48312"/>
    <cellStyle name="Nota 2 7 12 2 7" xfId="48313"/>
    <cellStyle name="Nota 2 7 12 2 8" xfId="48314"/>
    <cellStyle name="Nota 2 7 12 2 9" xfId="48315"/>
    <cellStyle name="Nota 2 7 12 3" xfId="48316"/>
    <cellStyle name="Nota 2 7 12 4" xfId="48317"/>
    <cellStyle name="Nota 2 7 12 5" xfId="48318"/>
    <cellStyle name="Nota 2 7 12 6" xfId="48319"/>
    <cellStyle name="Nota 2 7 12 7" xfId="48320"/>
    <cellStyle name="Nota 2 7 12 8" xfId="48321"/>
    <cellStyle name="Nota 2 7 12 9" xfId="48322"/>
    <cellStyle name="Nota 2 7 13" xfId="48323"/>
    <cellStyle name="Nota 2 7 13 10" xfId="48324"/>
    <cellStyle name="Nota 2 7 13 11" xfId="48325"/>
    <cellStyle name="Nota 2 7 13 12" xfId="48326"/>
    <cellStyle name="Nota 2 7 13 13" xfId="48327"/>
    <cellStyle name="Nota 2 7 13 2" xfId="48328"/>
    <cellStyle name="Nota 2 7 13 2 10" xfId="48329"/>
    <cellStyle name="Nota 2 7 13 2 11" xfId="48330"/>
    <cellStyle name="Nota 2 7 13 2 12" xfId="48331"/>
    <cellStyle name="Nota 2 7 13 2 2" xfId="48332"/>
    <cellStyle name="Nota 2 7 13 2 3" xfId="48333"/>
    <cellStyle name="Nota 2 7 13 2 4" xfId="48334"/>
    <cellStyle name="Nota 2 7 13 2 5" xfId="48335"/>
    <cellStyle name="Nota 2 7 13 2 6" xfId="48336"/>
    <cellStyle name="Nota 2 7 13 2 7" xfId="48337"/>
    <cellStyle name="Nota 2 7 13 2 8" xfId="48338"/>
    <cellStyle name="Nota 2 7 13 2 9" xfId="48339"/>
    <cellStyle name="Nota 2 7 13 3" xfId="48340"/>
    <cellStyle name="Nota 2 7 13 4" xfId="48341"/>
    <cellStyle name="Nota 2 7 13 5" xfId="48342"/>
    <cellStyle name="Nota 2 7 13 6" xfId="48343"/>
    <cellStyle name="Nota 2 7 13 7" xfId="48344"/>
    <cellStyle name="Nota 2 7 13 8" xfId="48345"/>
    <cellStyle name="Nota 2 7 13 9" xfId="48346"/>
    <cellStyle name="Nota 2 7 14" xfId="48347"/>
    <cellStyle name="Nota 2 7 14 10" xfId="48348"/>
    <cellStyle name="Nota 2 7 14 11" xfId="48349"/>
    <cellStyle name="Nota 2 7 14 12" xfId="48350"/>
    <cellStyle name="Nota 2 7 14 2" xfId="48351"/>
    <cellStyle name="Nota 2 7 14 3" xfId="48352"/>
    <cellStyle name="Nota 2 7 14 4" xfId="48353"/>
    <cellStyle name="Nota 2 7 14 5" xfId="48354"/>
    <cellStyle name="Nota 2 7 14 6" xfId="48355"/>
    <cellStyle name="Nota 2 7 14 7" xfId="48356"/>
    <cellStyle name="Nota 2 7 14 8" xfId="48357"/>
    <cellStyle name="Nota 2 7 14 9" xfId="48358"/>
    <cellStyle name="Nota 2 7 15" xfId="48359"/>
    <cellStyle name="Nota 2 7 16" xfId="48360"/>
    <cellStyle name="Nota 2 7 17" xfId="48361"/>
    <cellStyle name="Nota 2 7 18" xfId="48362"/>
    <cellStyle name="Nota 2 7 19" xfId="48363"/>
    <cellStyle name="Nota 2 7 2" xfId="48364"/>
    <cellStyle name="Nota 2 7 2 10" xfId="48365"/>
    <cellStyle name="Nota 2 7 2 11" xfId="48366"/>
    <cellStyle name="Nota 2 7 2 12" xfId="48367"/>
    <cellStyle name="Nota 2 7 2 13" xfId="48368"/>
    <cellStyle name="Nota 2 7 2 14" xfId="48369"/>
    <cellStyle name="Nota 2 7 2 15" xfId="48370"/>
    <cellStyle name="Nota 2 7 2 16" xfId="48371"/>
    <cellStyle name="Nota 2 7 2 17" xfId="48372"/>
    <cellStyle name="Nota 2 7 2 2" xfId="48373"/>
    <cellStyle name="Nota 2 7 2 2 10" xfId="48374"/>
    <cellStyle name="Nota 2 7 2 2 11" xfId="48375"/>
    <cellStyle name="Nota 2 7 2 2 12" xfId="48376"/>
    <cellStyle name="Nota 2 7 2 2 13" xfId="48377"/>
    <cellStyle name="Nota 2 7 2 2 14" xfId="48378"/>
    <cellStyle name="Nota 2 7 2 2 2" xfId="48379"/>
    <cellStyle name="Nota 2 7 2 2 2 10" xfId="48380"/>
    <cellStyle name="Nota 2 7 2 2 2 11" xfId="48381"/>
    <cellStyle name="Nota 2 7 2 2 2 12" xfId="48382"/>
    <cellStyle name="Nota 2 7 2 2 2 13" xfId="48383"/>
    <cellStyle name="Nota 2 7 2 2 2 2" xfId="48384"/>
    <cellStyle name="Nota 2 7 2 2 2 2 10" xfId="48385"/>
    <cellStyle name="Nota 2 7 2 2 2 2 11" xfId="48386"/>
    <cellStyle name="Nota 2 7 2 2 2 2 12" xfId="48387"/>
    <cellStyle name="Nota 2 7 2 2 2 2 2" xfId="48388"/>
    <cellStyle name="Nota 2 7 2 2 2 2 3" xfId="48389"/>
    <cellStyle name="Nota 2 7 2 2 2 2 4" xfId="48390"/>
    <cellStyle name="Nota 2 7 2 2 2 2 5" xfId="48391"/>
    <cellStyle name="Nota 2 7 2 2 2 2 6" xfId="48392"/>
    <cellStyle name="Nota 2 7 2 2 2 2 7" xfId="48393"/>
    <cellStyle name="Nota 2 7 2 2 2 2 8" xfId="48394"/>
    <cellStyle name="Nota 2 7 2 2 2 2 9" xfId="48395"/>
    <cellStyle name="Nota 2 7 2 2 2 3" xfId="48396"/>
    <cellStyle name="Nota 2 7 2 2 2 4" xfId="48397"/>
    <cellStyle name="Nota 2 7 2 2 2 5" xfId="48398"/>
    <cellStyle name="Nota 2 7 2 2 2 6" xfId="48399"/>
    <cellStyle name="Nota 2 7 2 2 2 7" xfId="48400"/>
    <cellStyle name="Nota 2 7 2 2 2 8" xfId="48401"/>
    <cellStyle name="Nota 2 7 2 2 2 9" xfId="48402"/>
    <cellStyle name="Nota 2 7 2 2 3" xfId="48403"/>
    <cellStyle name="Nota 2 7 2 2 3 10" xfId="48404"/>
    <cellStyle name="Nota 2 7 2 2 3 11" xfId="48405"/>
    <cellStyle name="Nota 2 7 2 2 3 12" xfId="48406"/>
    <cellStyle name="Nota 2 7 2 2 3 2" xfId="48407"/>
    <cellStyle name="Nota 2 7 2 2 3 3" xfId="48408"/>
    <cellStyle name="Nota 2 7 2 2 3 4" xfId="48409"/>
    <cellStyle name="Nota 2 7 2 2 3 5" xfId="48410"/>
    <cellStyle name="Nota 2 7 2 2 3 6" xfId="48411"/>
    <cellStyle name="Nota 2 7 2 2 3 7" xfId="48412"/>
    <cellStyle name="Nota 2 7 2 2 3 8" xfId="48413"/>
    <cellStyle name="Nota 2 7 2 2 3 9" xfId="48414"/>
    <cellStyle name="Nota 2 7 2 2 4" xfId="48415"/>
    <cellStyle name="Nota 2 7 2 2 5" xfId="48416"/>
    <cellStyle name="Nota 2 7 2 2 6" xfId="48417"/>
    <cellStyle name="Nota 2 7 2 2 7" xfId="48418"/>
    <cellStyle name="Nota 2 7 2 2 8" xfId="48419"/>
    <cellStyle name="Nota 2 7 2 2 9" xfId="48420"/>
    <cellStyle name="Nota 2 7 2 3" xfId="48421"/>
    <cellStyle name="Nota 2 7 2 3 10" xfId="48422"/>
    <cellStyle name="Nota 2 7 2 3 11" xfId="48423"/>
    <cellStyle name="Nota 2 7 2 3 12" xfId="48424"/>
    <cellStyle name="Nota 2 7 2 3 13" xfId="48425"/>
    <cellStyle name="Nota 2 7 2 3 14" xfId="48426"/>
    <cellStyle name="Nota 2 7 2 3 2" xfId="48427"/>
    <cellStyle name="Nota 2 7 2 3 2 10" xfId="48428"/>
    <cellStyle name="Nota 2 7 2 3 2 11" xfId="48429"/>
    <cellStyle name="Nota 2 7 2 3 2 12" xfId="48430"/>
    <cellStyle name="Nota 2 7 2 3 2 13" xfId="48431"/>
    <cellStyle name="Nota 2 7 2 3 2 2" xfId="48432"/>
    <cellStyle name="Nota 2 7 2 3 2 2 10" xfId="48433"/>
    <cellStyle name="Nota 2 7 2 3 2 2 11" xfId="48434"/>
    <cellStyle name="Nota 2 7 2 3 2 2 12" xfId="48435"/>
    <cellStyle name="Nota 2 7 2 3 2 2 2" xfId="48436"/>
    <cellStyle name="Nota 2 7 2 3 2 2 3" xfId="48437"/>
    <cellStyle name="Nota 2 7 2 3 2 2 4" xfId="48438"/>
    <cellStyle name="Nota 2 7 2 3 2 2 5" xfId="48439"/>
    <cellStyle name="Nota 2 7 2 3 2 2 6" xfId="48440"/>
    <cellStyle name="Nota 2 7 2 3 2 2 7" xfId="48441"/>
    <cellStyle name="Nota 2 7 2 3 2 2 8" xfId="48442"/>
    <cellStyle name="Nota 2 7 2 3 2 2 9" xfId="48443"/>
    <cellStyle name="Nota 2 7 2 3 2 3" xfId="48444"/>
    <cellStyle name="Nota 2 7 2 3 2 4" xfId="48445"/>
    <cellStyle name="Nota 2 7 2 3 2 5" xfId="48446"/>
    <cellStyle name="Nota 2 7 2 3 2 6" xfId="48447"/>
    <cellStyle name="Nota 2 7 2 3 2 7" xfId="48448"/>
    <cellStyle name="Nota 2 7 2 3 2 8" xfId="48449"/>
    <cellStyle name="Nota 2 7 2 3 2 9" xfId="48450"/>
    <cellStyle name="Nota 2 7 2 3 3" xfId="48451"/>
    <cellStyle name="Nota 2 7 2 3 3 10" xfId="48452"/>
    <cellStyle name="Nota 2 7 2 3 3 11" xfId="48453"/>
    <cellStyle name="Nota 2 7 2 3 3 12" xfId="48454"/>
    <cellStyle name="Nota 2 7 2 3 3 2" xfId="48455"/>
    <cellStyle name="Nota 2 7 2 3 3 3" xfId="48456"/>
    <cellStyle name="Nota 2 7 2 3 3 4" xfId="48457"/>
    <cellStyle name="Nota 2 7 2 3 3 5" xfId="48458"/>
    <cellStyle name="Nota 2 7 2 3 3 6" xfId="48459"/>
    <cellStyle name="Nota 2 7 2 3 3 7" xfId="48460"/>
    <cellStyle name="Nota 2 7 2 3 3 8" xfId="48461"/>
    <cellStyle name="Nota 2 7 2 3 3 9" xfId="48462"/>
    <cellStyle name="Nota 2 7 2 3 4" xfId="48463"/>
    <cellStyle name="Nota 2 7 2 3 5" xfId="48464"/>
    <cellStyle name="Nota 2 7 2 3 6" xfId="48465"/>
    <cellStyle name="Nota 2 7 2 3 7" xfId="48466"/>
    <cellStyle name="Nota 2 7 2 3 8" xfId="48467"/>
    <cellStyle name="Nota 2 7 2 3 9" xfId="48468"/>
    <cellStyle name="Nota 2 7 2 4" xfId="48469"/>
    <cellStyle name="Nota 2 7 2 4 10" xfId="48470"/>
    <cellStyle name="Nota 2 7 2 4 11" xfId="48471"/>
    <cellStyle name="Nota 2 7 2 4 12" xfId="48472"/>
    <cellStyle name="Nota 2 7 2 4 13" xfId="48473"/>
    <cellStyle name="Nota 2 7 2 4 2" xfId="48474"/>
    <cellStyle name="Nota 2 7 2 4 2 10" xfId="48475"/>
    <cellStyle name="Nota 2 7 2 4 2 11" xfId="48476"/>
    <cellStyle name="Nota 2 7 2 4 2 12" xfId="48477"/>
    <cellStyle name="Nota 2 7 2 4 2 2" xfId="48478"/>
    <cellStyle name="Nota 2 7 2 4 2 3" xfId="48479"/>
    <cellStyle name="Nota 2 7 2 4 2 4" xfId="48480"/>
    <cellStyle name="Nota 2 7 2 4 2 5" xfId="48481"/>
    <cellStyle name="Nota 2 7 2 4 2 6" xfId="48482"/>
    <cellStyle name="Nota 2 7 2 4 2 7" xfId="48483"/>
    <cellStyle name="Nota 2 7 2 4 2 8" xfId="48484"/>
    <cellStyle name="Nota 2 7 2 4 2 9" xfId="48485"/>
    <cellStyle name="Nota 2 7 2 4 3" xfId="48486"/>
    <cellStyle name="Nota 2 7 2 4 4" xfId="48487"/>
    <cellStyle name="Nota 2 7 2 4 5" xfId="48488"/>
    <cellStyle name="Nota 2 7 2 4 6" xfId="48489"/>
    <cellStyle name="Nota 2 7 2 4 7" xfId="48490"/>
    <cellStyle name="Nota 2 7 2 4 8" xfId="48491"/>
    <cellStyle name="Nota 2 7 2 4 9" xfId="48492"/>
    <cellStyle name="Nota 2 7 2 5" xfId="48493"/>
    <cellStyle name="Nota 2 7 2 5 10" xfId="48494"/>
    <cellStyle name="Nota 2 7 2 5 11" xfId="48495"/>
    <cellStyle name="Nota 2 7 2 5 12" xfId="48496"/>
    <cellStyle name="Nota 2 7 2 5 13" xfId="48497"/>
    <cellStyle name="Nota 2 7 2 5 2" xfId="48498"/>
    <cellStyle name="Nota 2 7 2 5 2 10" xfId="48499"/>
    <cellStyle name="Nota 2 7 2 5 2 11" xfId="48500"/>
    <cellStyle name="Nota 2 7 2 5 2 12" xfId="48501"/>
    <cellStyle name="Nota 2 7 2 5 2 2" xfId="48502"/>
    <cellStyle name="Nota 2 7 2 5 2 3" xfId="48503"/>
    <cellStyle name="Nota 2 7 2 5 2 4" xfId="48504"/>
    <cellStyle name="Nota 2 7 2 5 2 5" xfId="48505"/>
    <cellStyle name="Nota 2 7 2 5 2 6" xfId="48506"/>
    <cellStyle name="Nota 2 7 2 5 2 7" xfId="48507"/>
    <cellStyle name="Nota 2 7 2 5 2 8" xfId="48508"/>
    <cellStyle name="Nota 2 7 2 5 2 9" xfId="48509"/>
    <cellStyle name="Nota 2 7 2 5 3" xfId="48510"/>
    <cellStyle name="Nota 2 7 2 5 4" xfId="48511"/>
    <cellStyle name="Nota 2 7 2 5 5" xfId="48512"/>
    <cellStyle name="Nota 2 7 2 5 6" xfId="48513"/>
    <cellStyle name="Nota 2 7 2 5 7" xfId="48514"/>
    <cellStyle name="Nota 2 7 2 5 8" xfId="48515"/>
    <cellStyle name="Nota 2 7 2 5 9" xfId="48516"/>
    <cellStyle name="Nota 2 7 2 6" xfId="48517"/>
    <cellStyle name="Nota 2 7 2 6 10" xfId="48518"/>
    <cellStyle name="Nota 2 7 2 6 11" xfId="48519"/>
    <cellStyle name="Nota 2 7 2 6 12" xfId="48520"/>
    <cellStyle name="Nota 2 7 2 6 2" xfId="48521"/>
    <cellStyle name="Nota 2 7 2 6 3" xfId="48522"/>
    <cellStyle name="Nota 2 7 2 6 4" xfId="48523"/>
    <cellStyle name="Nota 2 7 2 6 5" xfId="48524"/>
    <cellStyle name="Nota 2 7 2 6 6" xfId="48525"/>
    <cellStyle name="Nota 2 7 2 6 7" xfId="48526"/>
    <cellStyle name="Nota 2 7 2 6 8" xfId="48527"/>
    <cellStyle name="Nota 2 7 2 6 9" xfId="48528"/>
    <cellStyle name="Nota 2 7 2 7" xfId="48529"/>
    <cellStyle name="Nota 2 7 2 8" xfId="48530"/>
    <cellStyle name="Nota 2 7 2 9" xfId="48531"/>
    <cellStyle name="Nota 2 7 20" xfId="48532"/>
    <cellStyle name="Nota 2 7 21" xfId="48533"/>
    <cellStyle name="Nota 2 7 22" xfId="48534"/>
    <cellStyle name="Nota 2 7 23" xfId="48535"/>
    <cellStyle name="Nota 2 7 24" xfId="48536"/>
    <cellStyle name="Nota 2 7 25" xfId="48537"/>
    <cellStyle name="Nota 2 7 26" xfId="48538"/>
    <cellStyle name="Nota 2 7 3" xfId="48539"/>
    <cellStyle name="Nota 2 7 3 10" xfId="48540"/>
    <cellStyle name="Nota 2 7 3 11" xfId="48541"/>
    <cellStyle name="Nota 2 7 3 12" xfId="48542"/>
    <cellStyle name="Nota 2 7 3 13" xfId="48543"/>
    <cellStyle name="Nota 2 7 3 14" xfId="48544"/>
    <cellStyle name="Nota 2 7 3 2" xfId="48545"/>
    <cellStyle name="Nota 2 7 3 2 10" xfId="48546"/>
    <cellStyle name="Nota 2 7 3 2 11" xfId="48547"/>
    <cellStyle name="Nota 2 7 3 2 12" xfId="48548"/>
    <cellStyle name="Nota 2 7 3 2 13" xfId="48549"/>
    <cellStyle name="Nota 2 7 3 2 2" xfId="48550"/>
    <cellStyle name="Nota 2 7 3 2 2 10" xfId="48551"/>
    <cellStyle name="Nota 2 7 3 2 2 11" xfId="48552"/>
    <cellStyle name="Nota 2 7 3 2 2 12" xfId="48553"/>
    <cellStyle name="Nota 2 7 3 2 2 2" xfId="48554"/>
    <cellStyle name="Nota 2 7 3 2 2 3" xfId="48555"/>
    <cellStyle name="Nota 2 7 3 2 2 4" xfId="48556"/>
    <cellStyle name="Nota 2 7 3 2 2 5" xfId="48557"/>
    <cellStyle name="Nota 2 7 3 2 2 6" xfId="48558"/>
    <cellStyle name="Nota 2 7 3 2 2 7" xfId="48559"/>
    <cellStyle name="Nota 2 7 3 2 2 8" xfId="48560"/>
    <cellStyle name="Nota 2 7 3 2 2 9" xfId="48561"/>
    <cellStyle name="Nota 2 7 3 2 3" xfId="48562"/>
    <cellStyle name="Nota 2 7 3 2 4" xfId="48563"/>
    <cellStyle name="Nota 2 7 3 2 5" xfId="48564"/>
    <cellStyle name="Nota 2 7 3 2 6" xfId="48565"/>
    <cellStyle name="Nota 2 7 3 2 7" xfId="48566"/>
    <cellStyle name="Nota 2 7 3 2 8" xfId="48567"/>
    <cellStyle name="Nota 2 7 3 2 9" xfId="48568"/>
    <cellStyle name="Nota 2 7 3 3" xfId="48569"/>
    <cellStyle name="Nota 2 7 3 3 10" xfId="48570"/>
    <cellStyle name="Nota 2 7 3 3 11" xfId="48571"/>
    <cellStyle name="Nota 2 7 3 3 12" xfId="48572"/>
    <cellStyle name="Nota 2 7 3 3 2" xfId="48573"/>
    <cellStyle name="Nota 2 7 3 3 3" xfId="48574"/>
    <cellStyle name="Nota 2 7 3 3 4" xfId="48575"/>
    <cellStyle name="Nota 2 7 3 3 5" xfId="48576"/>
    <cellStyle name="Nota 2 7 3 3 6" xfId="48577"/>
    <cellStyle name="Nota 2 7 3 3 7" xfId="48578"/>
    <cellStyle name="Nota 2 7 3 3 8" xfId="48579"/>
    <cellStyle name="Nota 2 7 3 3 9" xfId="48580"/>
    <cellStyle name="Nota 2 7 3 4" xfId="48581"/>
    <cellStyle name="Nota 2 7 3 5" xfId="48582"/>
    <cellStyle name="Nota 2 7 3 6" xfId="48583"/>
    <cellStyle name="Nota 2 7 3 7" xfId="48584"/>
    <cellStyle name="Nota 2 7 3 8" xfId="48585"/>
    <cellStyle name="Nota 2 7 3 9" xfId="48586"/>
    <cellStyle name="Nota 2 7 4" xfId="48587"/>
    <cellStyle name="Nota 2 7 4 10" xfId="48588"/>
    <cellStyle name="Nota 2 7 4 11" xfId="48589"/>
    <cellStyle name="Nota 2 7 4 12" xfId="48590"/>
    <cellStyle name="Nota 2 7 4 13" xfId="48591"/>
    <cellStyle name="Nota 2 7 4 14" xfId="48592"/>
    <cellStyle name="Nota 2 7 4 2" xfId="48593"/>
    <cellStyle name="Nota 2 7 4 2 10" xfId="48594"/>
    <cellStyle name="Nota 2 7 4 2 11" xfId="48595"/>
    <cellStyle name="Nota 2 7 4 2 12" xfId="48596"/>
    <cellStyle name="Nota 2 7 4 2 13" xfId="48597"/>
    <cellStyle name="Nota 2 7 4 2 2" xfId="48598"/>
    <cellStyle name="Nota 2 7 4 2 2 10" xfId="48599"/>
    <cellStyle name="Nota 2 7 4 2 2 11" xfId="48600"/>
    <cellStyle name="Nota 2 7 4 2 2 12" xfId="48601"/>
    <cellStyle name="Nota 2 7 4 2 2 2" xfId="48602"/>
    <cellStyle name="Nota 2 7 4 2 2 3" xfId="48603"/>
    <cellStyle name="Nota 2 7 4 2 2 4" xfId="48604"/>
    <cellStyle name="Nota 2 7 4 2 2 5" xfId="48605"/>
    <cellStyle name="Nota 2 7 4 2 2 6" xfId="48606"/>
    <cellStyle name="Nota 2 7 4 2 2 7" xfId="48607"/>
    <cellStyle name="Nota 2 7 4 2 2 8" xfId="48608"/>
    <cellStyle name="Nota 2 7 4 2 2 9" xfId="48609"/>
    <cellStyle name="Nota 2 7 4 2 3" xfId="48610"/>
    <cellStyle name="Nota 2 7 4 2 4" xfId="48611"/>
    <cellStyle name="Nota 2 7 4 2 5" xfId="48612"/>
    <cellStyle name="Nota 2 7 4 2 6" xfId="48613"/>
    <cellStyle name="Nota 2 7 4 2 7" xfId="48614"/>
    <cellStyle name="Nota 2 7 4 2 8" xfId="48615"/>
    <cellStyle name="Nota 2 7 4 2 9" xfId="48616"/>
    <cellStyle name="Nota 2 7 4 3" xfId="48617"/>
    <cellStyle name="Nota 2 7 4 3 10" xfId="48618"/>
    <cellStyle name="Nota 2 7 4 3 11" xfId="48619"/>
    <cellStyle name="Nota 2 7 4 3 12" xfId="48620"/>
    <cellStyle name="Nota 2 7 4 3 2" xfId="48621"/>
    <cellStyle name="Nota 2 7 4 3 3" xfId="48622"/>
    <cellStyle name="Nota 2 7 4 3 4" xfId="48623"/>
    <cellStyle name="Nota 2 7 4 3 5" xfId="48624"/>
    <cellStyle name="Nota 2 7 4 3 6" xfId="48625"/>
    <cellStyle name="Nota 2 7 4 3 7" xfId="48626"/>
    <cellStyle name="Nota 2 7 4 3 8" xfId="48627"/>
    <cellStyle name="Nota 2 7 4 3 9" xfId="48628"/>
    <cellStyle name="Nota 2 7 4 4" xfId="48629"/>
    <cellStyle name="Nota 2 7 4 5" xfId="48630"/>
    <cellStyle name="Nota 2 7 4 6" xfId="48631"/>
    <cellStyle name="Nota 2 7 4 7" xfId="48632"/>
    <cellStyle name="Nota 2 7 4 8" xfId="48633"/>
    <cellStyle name="Nota 2 7 4 9" xfId="48634"/>
    <cellStyle name="Nota 2 7 5" xfId="48635"/>
    <cellStyle name="Nota 2 7 5 10" xfId="48636"/>
    <cellStyle name="Nota 2 7 5 11" xfId="48637"/>
    <cellStyle name="Nota 2 7 5 12" xfId="48638"/>
    <cellStyle name="Nota 2 7 5 13" xfId="48639"/>
    <cellStyle name="Nota 2 7 5 14" xfId="48640"/>
    <cellStyle name="Nota 2 7 5 2" xfId="48641"/>
    <cellStyle name="Nota 2 7 5 2 10" xfId="48642"/>
    <cellStyle name="Nota 2 7 5 2 11" xfId="48643"/>
    <cellStyle name="Nota 2 7 5 2 12" xfId="48644"/>
    <cellStyle name="Nota 2 7 5 2 13" xfId="48645"/>
    <cellStyle name="Nota 2 7 5 2 2" xfId="48646"/>
    <cellStyle name="Nota 2 7 5 2 2 10" xfId="48647"/>
    <cellStyle name="Nota 2 7 5 2 2 11" xfId="48648"/>
    <cellStyle name="Nota 2 7 5 2 2 12" xfId="48649"/>
    <cellStyle name="Nota 2 7 5 2 2 2" xfId="48650"/>
    <cellStyle name="Nota 2 7 5 2 2 3" xfId="48651"/>
    <cellStyle name="Nota 2 7 5 2 2 4" xfId="48652"/>
    <cellStyle name="Nota 2 7 5 2 2 5" xfId="48653"/>
    <cellStyle name="Nota 2 7 5 2 2 6" xfId="48654"/>
    <cellStyle name="Nota 2 7 5 2 2 7" xfId="48655"/>
    <cellStyle name="Nota 2 7 5 2 2 8" xfId="48656"/>
    <cellStyle name="Nota 2 7 5 2 2 9" xfId="48657"/>
    <cellStyle name="Nota 2 7 5 2 3" xfId="48658"/>
    <cellStyle name="Nota 2 7 5 2 4" xfId="48659"/>
    <cellStyle name="Nota 2 7 5 2 5" xfId="48660"/>
    <cellStyle name="Nota 2 7 5 2 6" xfId="48661"/>
    <cellStyle name="Nota 2 7 5 2 7" xfId="48662"/>
    <cellStyle name="Nota 2 7 5 2 8" xfId="48663"/>
    <cellStyle name="Nota 2 7 5 2 9" xfId="48664"/>
    <cellStyle name="Nota 2 7 5 3" xfId="48665"/>
    <cellStyle name="Nota 2 7 5 3 10" xfId="48666"/>
    <cellStyle name="Nota 2 7 5 3 11" xfId="48667"/>
    <cellStyle name="Nota 2 7 5 3 12" xfId="48668"/>
    <cellStyle name="Nota 2 7 5 3 2" xfId="48669"/>
    <cellStyle name="Nota 2 7 5 3 3" xfId="48670"/>
    <cellStyle name="Nota 2 7 5 3 4" xfId="48671"/>
    <cellStyle name="Nota 2 7 5 3 5" xfId="48672"/>
    <cellStyle name="Nota 2 7 5 3 6" xfId="48673"/>
    <cellStyle name="Nota 2 7 5 3 7" xfId="48674"/>
    <cellStyle name="Nota 2 7 5 3 8" xfId="48675"/>
    <cellStyle name="Nota 2 7 5 3 9" xfId="48676"/>
    <cellStyle name="Nota 2 7 5 4" xfId="48677"/>
    <cellStyle name="Nota 2 7 5 5" xfId="48678"/>
    <cellStyle name="Nota 2 7 5 6" xfId="48679"/>
    <cellStyle name="Nota 2 7 5 7" xfId="48680"/>
    <cellStyle name="Nota 2 7 5 8" xfId="48681"/>
    <cellStyle name="Nota 2 7 5 9" xfId="48682"/>
    <cellStyle name="Nota 2 7 6" xfId="48683"/>
    <cellStyle name="Nota 2 7 7" xfId="48684"/>
    <cellStyle name="Nota 2 7 7 10" xfId="48685"/>
    <cellStyle name="Nota 2 7 7 11" xfId="48686"/>
    <cellStyle name="Nota 2 7 7 12" xfId="48687"/>
    <cellStyle name="Nota 2 7 7 13" xfId="48688"/>
    <cellStyle name="Nota 2 7 7 14" xfId="48689"/>
    <cellStyle name="Nota 2 7 7 2" xfId="48690"/>
    <cellStyle name="Nota 2 7 7 2 10" xfId="48691"/>
    <cellStyle name="Nota 2 7 7 2 11" xfId="48692"/>
    <cellStyle name="Nota 2 7 7 2 12" xfId="48693"/>
    <cellStyle name="Nota 2 7 7 2 13" xfId="48694"/>
    <cellStyle name="Nota 2 7 7 2 2" xfId="48695"/>
    <cellStyle name="Nota 2 7 7 2 2 10" xfId="48696"/>
    <cellStyle name="Nota 2 7 7 2 2 11" xfId="48697"/>
    <cellStyle name="Nota 2 7 7 2 2 12" xfId="48698"/>
    <cellStyle name="Nota 2 7 7 2 2 2" xfId="48699"/>
    <cellStyle name="Nota 2 7 7 2 2 3" xfId="48700"/>
    <cellStyle name="Nota 2 7 7 2 2 4" xfId="48701"/>
    <cellStyle name="Nota 2 7 7 2 2 5" xfId="48702"/>
    <cellStyle name="Nota 2 7 7 2 2 6" xfId="48703"/>
    <cellStyle name="Nota 2 7 7 2 2 7" xfId="48704"/>
    <cellStyle name="Nota 2 7 7 2 2 8" xfId="48705"/>
    <cellStyle name="Nota 2 7 7 2 2 9" xfId="48706"/>
    <cellStyle name="Nota 2 7 7 2 3" xfId="48707"/>
    <cellStyle name="Nota 2 7 7 2 4" xfId="48708"/>
    <cellStyle name="Nota 2 7 7 2 5" xfId="48709"/>
    <cellStyle name="Nota 2 7 7 2 6" xfId="48710"/>
    <cellStyle name="Nota 2 7 7 2 7" xfId="48711"/>
    <cellStyle name="Nota 2 7 7 2 8" xfId="48712"/>
    <cellStyle name="Nota 2 7 7 2 9" xfId="48713"/>
    <cellStyle name="Nota 2 7 7 3" xfId="48714"/>
    <cellStyle name="Nota 2 7 7 3 10" xfId="48715"/>
    <cellStyle name="Nota 2 7 7 3 11" xfId="48716"/>
    <cellStyle name="Nota 2 7 7 3 12" xfId="48717"/>
    <cellStyle name="Nota 2 7 7 3 2" xfId="48718"/>
    <cellStyle name="Nota 2 7 7 3 3" xfId="48719"/>
    <cellStyle name="Nota 2 7 7 3 4" xfId="48720"/>
    <cellStyle name="Nota 2 7 7 3 5" xfId="48721"/>
    <cellStyle name="Nota 2 7 7 3 6" xfId="48722"/>
    <cellStyle name="Nota 2 7 7 3 7" xfId="48723"/>
    <cellStyle name="Nota 2 7 7 3 8" xfId="48724"/>
    <cellStyle name="Nota 2 7 7 3 9" xfId="48725"/>
    <cellStyle name="Nota 2 7 7 4" xfId="48726"/>
    <cellStyle name="Nota 2 7 7 5" xfId="48727"/>
    <cellStyle name="Nota 2 7 7 6" xfId="48728"/>
    <cellStyle name="Nota 2 7 7 7" xfId="48729"/>
    <cellStyle name="Nota 2 7 7 8" xfId="48730"/>
    <cellStyle name="Nota 2 7 7 9" xfId="48731"/>
    <cellStyle name="Nota 2 7 8" xfId="48732"/>
    <cellStyle name="Nota 2 7 8 10" xfId="48733"/>
    <cellStyle name="Nota 2 7 8 11" xfId="48734"/>
    <cellStyle name="Nota 2 7 8 12" xfId="48735"/>
    <cellStyle name="Nota 2 7 8 13" xfId="48736"/>
    <cellStyle name="Nota 2 7 8 14" xfId="48737"/>
    <cellStyle name="Nota 2 7 8 2" xfId="48738"/>
    <cellStyle name="Nota 2 7 8 2 10" xfId="48739"/>
    <cellStyle name="Nota 2 7 8 2 11" xfId="48740"/>
    <cellStyle name="Nota 2 7 8 2 12" xfId="48741"/>
    <cellStyle name="Nota 2 7 8 2 13" xfId="48742"/>
    <cellStyle name="Nota 2 7 8 2 2" xfId="48743"/>
    <cellStyle name="Nota 2 7 8 2 2 10" xfId="48744"/>
    <cellStyle name="Nota 2 7 8 2 2 11" xfId="48745"/>
    <cellStyle name="Nota 2 7 8 2 2 12" xfId="48746"/>
    <cellStyle name="Nota 2 7 8 2 2 2" xfId="48747"/>
    <cellStyle name="Nota 2 7 8 2 2 3" xfId="48748"/>
    <cellStyle name="Nota 2 7 8 2 2 4" xfId="48749"/>
    <cellStyle name="Nota 2 7 8 2 2 5" xfId="48750"/>
    <cellStyle name="Nota 2 7 8 2 2 6" xfId="48751"/>
    <cellStyle name="Nota 2 7 8 2 2 7" xfId="48752"/>
    <cellStyle name="Nota 2 7 8 2 2 8" xfId="48753"/>
    <cellStyle name="Nota 2 7 8 2 2 9" xfId="48754"/>
    <cellStyle name="Nota 2 7 8 2 3" xfId="48755"/>
    <cellStyle name="Nota 2 7 8 2 4" xfId="48756"/>
    <cellStyle name="Nota 2 7 8 2 5" xfId="48757"/>
    <cellStyle name="Nota 2 7 8 2 6" xfId="48758"/>
    <cellStyle name="Nota 2 7 8 2 7" xfId="48759"/>
    <cellStyle name="Nota 2 7 8 2 8" xfId="48760"/>
    <cellStyle name="Nota 2 7 8 2 9" xfId="48761"/>
    <cellStyle name="Nota 2 7 8 3" xfId="48762"/>
    <cellStyle name="Nota 2 7 8 3 10" xfId="48763"/>
    <cellStyle name="Nota 2 7 8 3 11" xfId="48764"/>
    <cellStyle name="Nota 2 7 8 3 12" xfId="48765"/>
    <cellStyle name="Nota 2 7 8 3 2" xfId="48766"/>
    <cellStyle name="Nota 2 7 8 3 3" xfId="48767"/>
    <cellStyle name="Nota 2 7 8 3 4" xfId="48768"/>
    <cellStyle name="Nota 2 7 8 3 5" xfId="48769"/>
    <cellStyle name="Nota 2 7 8 3 6" xfId="48770"/>
    <cellStyle name="Nota 2 7 8 3 7" xfId="48771"/>
    <cellStyle name="Nota 2 7 8 3 8" xfId="48772"/>
    <cellStyle name="Nota 2 7 8 3 9" xfId="48773"/>
    <cellStyle name="Nota 2 7 8 4" xfId="48774"/>
    <cellStyle name="Nota 2 7 8 5" xfId="48775"/>
    <cellStyle name="Nota 2 7 8 6" xfId="48776"/>
    <cellStyle name="Nota 2 7 8 7" xfId="48777"/>
    <cellStyle name="Nota 2 7 8 8" xfId="48778"/>
    <cellStyle name="Nota 2 7 8 9" xfId="48779"/>
    <cellStyle name="Nota 2 7 9" xfId="48780"/>
    <cellStyle name="Nota 2 7 9 10" xfId="48781"/>
    <cellStyle name="Nota 2 7 9 11" xfId="48782"/>
    <cellStyle name="Nota 2 7 9 12" xfId="48783"/>
    <cellStyle name="Nota 2 7 9 13" xfId="48784"/>
    <cellStyle name="Nota 2 7 9 14" xfId="48785"/>
    <cellStyle name="Nota 2 7 9 2" xfId="48786"/>
    <cellStyle name="Nota 2 7 9 2 10" xfId="48787"/>
    <cellStyle name="Nota 2 7 9 2 11" xfId="48788"/>
    <cellStyle name="Nota 2 7 9 2 12" xfId="48789"/>
    <cellStyle name="Nota 2 7 9 2 13" xfId="48790"/>
    <cellStyle name="Nota 2 7 9 2 2" xfId="48791"/>
    <cellStyle name="Nota 2 7 9 2 2 10" xfId="48792"/>
    <cellStyle name="Nota 2 7 9 2 2 11" xfId="48793"/>
    <cellStyle name="Nota 2 7 9 2 2 12" xfId="48794"/>
    <cellStyle name="Nota 2 7 9 2 2 2" xfId="48795"/>
    <cellStyle name="Nota 2 7 9 2 2 3" xfId="48796"/>
    <cellStyle name="Nota 2 7 9 2 2 4" xfId="48797"/>
    <cellStyle name="Nota 2 7 9 2 2 5" xfId="48798"/>
    <cellStyle name="Nota 2 7 9 2 2 6" xfId="48799"/>
    <cellStyle name="Nota 2 7 9 2 2 7" xfId="48800"/>
    <cellStyle name="Nota 2 7 9 2 2 8" xfId="48801"/>
    <cellStyle name="Nota 2 7 9 2 2 9" xfId="48802"/>
    <cellStyle name="Nota 2 7 9 2 3" xfId="48803"/>
    <cellStyle name="Nota 2 7 9 2 4" xfId="48804"/>
    <cellStyle name="Nota 2 7 9 2 5" xfId="48805"/>
    <cellStyle name="Nota 2 7 9 2 6" xfId="48806"/>
    <cellStyle name="Nota 2 7 9 2 7" xfId="48807"/>
    <cellStyle name="Nota 2 7 9 2 8" xfId="48808"/>
    <cellStyle name="Nota 2 7 9 2 9" xfId="48809"/>
    <cellStyle name="Nota 2 7 9 3" xfId="48810"/>
    <cellStyle name="Nota 2 7 9 3 10" xfId="48811"/>
    <cellStyle name="Nota 2 7 9 3 11" xfId="48812"/>
    <cellStyle name="Nota 2 7 9 3 12" xfId="48813"/>
    <cellStyle name="Nota 2 7 9 3 2" xfId="48814"/>
    <cellStyle name="Nota 2 7 9 3 3" xfId="48815"/>
    <cellStyle name="Nota 2 7 9 3 4" xfId="48816"/>
    <cellStyle name="Nota 2 7 9 3 5" xfId="48817"/>
    <cellStyle name="Nota 2 7 9 3 6" xfId="48818"/>
    <cellStyle name="Nota 2 7 9 3 7" xfId="48819"/>
    <cellStyle name="Nota 2 7 9 3 8" xfId="48820"/>
    <cellStyle name="Nota 2 7 9 3 9" xfId="48821"/>
    <cellStyle name="Nota 2 7 9 4" xfId="48822"/>
    <cellStyle name="Nota 2 7 9 5" xfId="48823"/>
    <cellStyle name="Nota 2 7 9 6" xfId="48824"/>
    <cellStyle name="Nota 2 7 9 7" xfId="48825"/>
    <cellStyle name="Nota 2 7 9 8" xfId="48826"/>
    <cellStyle name="Nota 2 7 9 9" xfId="48827"/>
    <cellStyle name="Nota 2 8" xfId="48828"/>
    <cellStyle name="Nota 2 8 10" xfId="48829"/>
    <cellStyle name="Nota 2 8 10 10" xfId="48830"/>
    <cellStyle name="Nota 2 8 10 11" xfId="48831"/>
    <cellStyle name="Nota 2 8 10 12" xfId="48832"/>
    <cellStyle name="Nota 2 8 10 13" xfId="48833"/>
    <cellStyle name="Nota 2 8 10 14" xfId="48834"/>
    <cellStyle name="Nota 2 8 10 2" xfId="48835"/>
    <cellStyle name="Nota 2 8 10 2 10" xfId="48836"/>
    <cellStyle name="Nota 2 8 10 2 11" xfId="48837"/>
    <cellStyle name="Nota 2 8 10 2 12" xfId="48838"/>
    <cellStyle name="Nota 2 8 10 2 13" xfId="48839"/>
    <cellStyle name="Nota 2 8 10 2 2" xfId="48840"/>
    <cellStyle name="Nota 2 8 10 2 2 10" xfId="48841"/>
    <cellStyle name="Nota 2 8 10 2 2 11" xfId="48842"/>
    <cellStyle name="Nota 2 8 10 2 2 12" xfId="48843"/>
    <cellStyle name="Nota 2 8 10 2 2 2" xfId="48844"/>
    <cellStyle name="Nota 2 8 10 2 2 3" xfId="48845"/>
    <cellStyle name="Nota 2 8 10 2 2 4" xfId="48846"/>
    <cellStyle name="Nota 2 8 10 2 2 5" xfId="48847"/>
    <cellStyle name="Nota 2 8 10 2 2 6" xfId="48848"/>
    <cellStyle name="Nota 2 8 10 2 2 7" xfId="48849"/>
    <cellStyle name="Nota 2 8 10 2 2 8" xfId="48850"/>
    <cellStyle name="Nota 2 8 10 2 2 9" xfId="48851"/>
    <cellStyle name="Nota 2 8 10 2 3" xfId="48852"/>
    <cellStyle name="Nota 2 8 10 2 4" xfId="48853"/>
    <cellStyle name="Nota 2 8 10 2 5" xfId="48854"/>
    <cellStyle name="Nota 2 8 10 2 6" xfId="48855"/>
    <cellStyle name="Nota 2 8 10 2 7" xfId="48856"/>
    <cellStyle name="Nota 2 8 10 2 8" xfId="48857"/>
    <cellStyle name="Nota 2 8 10 2 9" xfId="48858"/>
    <cellStyle name="Nota 2 8 10 3" xfId="48859"/>
    <cellStyle name="Nota 2 8 10 3 10" xfId="48860"/>
    <cellStyle name="Nota 2 8 10 3 11" xfId="48861"/>
    <cellStyle name="Nota 2 8 10 3 12" xfId="48862"/>
    <cellStyle name="Nota 2 8 10 3 2" xfId="48863"/>
    <cellStyle name="Nota 2 8 10 3 3" xfId="48864"/>
    <cellStyle name="Nota 2 8 10 3 4" xfId="48865"/>
    <cellStyle name="Nota 2 8 10 3 5" xfId="48866"/>
    <cellStyle name="Nota 2 8 10 3 6" xfId="48867"/>
    <cellStyle name="Nota 2 8 10 3 7" xfId="48868"/>
    <cellStyle name="Nota 2 8 10 3 8" xfId="48869"/>
    <cellStyle name="Nota 2 8 10 3 9" xfId="48870"/>
    <cellStyle name="Nota 2 8 10 4" xfId="48871"/>
    <cellStyle name="Nota 2 8 10 5" xfId="48872"/>
    <cellStyle name="Nota 2 8 10 6" xfId="48873"/>
    <cellStyle name="Nota 2 8 10 7" xfId="48874"/>
    <cellStyle name="Nota 2 8 10 8" xfId="48875"/>
    <cellStyle name="Nota 2 8 10 9" xfId="48876"/>
    <cellStyle name="Nota 2 8 11" xfId="48877"/>
    <cellStyle name="Nota 2 8 11 10" xfId="48878"/>
    <cellStyle name="Nota 2 8 11 11" xfId="48879"/>
    <cellStyle name="Nota 2 8 11 12" xfId="48880"/>
    <cellStyle name="Nota 2 8 11 13" xfId="48881"/>
    <cellStyle name="Nota 2 8 11 2" xfId="48882"/>
    <cellStyle name="Nota 2 8 11 2 10" xfId="48883"/>
    <cellStyle name="Nota 2 8 11 2 11" xfId="48884"/>
    <cellStyle name="Nota 2 8 11 2 12" xfId="48885"/>
    <cellStyle name="Nota 2 8 11 2 2" xfId="48886"/>
    <cellStyle name="Nota 2 8 11 2 3" xfId="48887"/>
    <cellStyle name="Nota 2 8 11 2 4" xfId="48888"/>
    <cellStyle name="Nota 2 8 11 2 5" xfId="48889"/>
    <cellStyle name="Nota 2 8 11 2 6" xfId="48890"/>
    <cellStyle name="Nota 2 8 11 2 7" xfId="48891"/>
    <cellStyle name="Nota 2 8 11 2 8" xfId="48892"/>
    <cellStyle name="Nota 2 8 11 2 9" xfId="48893"/>
    <cellStyle name="Nota 2 8 11 3" xfId="48894"/>
    <cellStyle name="Nota 2 8 11 4" xfId="48895"/>
    <cellStyle name="Nota 2 8 11 5" xfId="48896"/>
    <cellStyle name="Nota 2 8 11 6" xfId="48897"/>
    <cellStyle name="Nota 2 8 11 7" xfId="48898"/>
    <cellStyle name="Nota 2 8 11 8" xfId="48899"/>
    <cellStyle name="Nota 2 8 11 9" xfId="48900"/>
    <cellStyle name="Nota 2 8 12" xfId="48901"/>
    <cellStyle name="Nota 2 8 12 10" xfId="48902"/>
    <cellStyle name="Nota 2 8 12 11" xfId="48903"/>
    <cellStyle name="Nota 2 8 12 12" xfId="48904"/>
    <cellStyle name="Nota 2 8 12 13" xfId="48905"/>
    <cellStyle name="Nota 2 8 12 2" xfId="48906"/>
    <cellStyle name="Nota 2 8 12 2 10" xfId="48907"/>
    <cellStyle name="Nota 2 8 12 2 11" xfId="48908"/>
    <cellStyle name="Nota 2 8 12 2 12" xfId="48909"/>
    <cellStyle name="Nota 2 8 12 2 2" xfId="48910"/>
    <cellStyle name="Nota 2 8 12 2 3" xfId="48911"/>
    <cellStyle name="Nota 2 8 12 2 4" xfId="48912"/>
    <cellStyle name="Nota 2 8 12 2 5" xfId="48913"/>
    <cellStyle name="Nota 2 8 12 2 6" xfId="48914"/>
    <cellStyle name="Nota 2 8 12 2 7" xfId="48915"/>
    <cellStyle name="Nota 2 8 12 2 8" xfId="48916"/>
    <cellStyle name="Nota 2 8 12 2 9" xfId="48917"/>
    <cellStyle name="Nota 2 8 12 3" xfId="48918"/>
    <cellStyle name="Nota 2 8 12 4" xfId="48919"/>
    <cellStyle name="Nota 2 8 12 5" xfId="48920"/>
    <cellStyle name="Nota 2 8 12 6" xfId="48921"/>
    <cellStyle name="Nota 2 8 12 7" xfId="48922"/>
    <cellStyle name="Nota 2 8 12 8" xfId="48923"/>
    <cellStyle name="Nota 2 8 12 9" xfId="48924"/>
    <cellStyle name="Nota 2 8 13" xfId="48925"/>
    <cellStyle name="Nota 2 8 13 10" xfId="48926"/>
    <cellStyle name="Nota 2 8 13 11" xfId="48927"/>
    <cellStyle name="Nota 2 8 13 12" xfId="48928"/>
    <cellStyle name="Nota 2 8 13 2" xfId="48929"/>
    <cellStyle name="Nota 2 8 13 3" xfId="48930"/>
    <cellStyle name="Nota 2 8 13 4" xfId="48931"/>
    <cellStyle name="Nota 2 8 13 5" xfId="48932"/>
    <cellStyle name="Nota 2 8 13 6" xfId="48933"/>
    <cellStyle name="Nota 2 8 13 7" xfId="48934"/>
    <cellStyle name="Nota 2 8 13 8" xfId="48935"/>
    <cellStyle name="Nota 2 8 13 9" xfId="48936"/>
    <cellStyle name="Nota 2 8 14" xfId="48937"/>
    <cellStyle name="Nota 2 8 15" xfId="48938"/>
    <cellStyle name="Nota 2 8 16" xfId="48939"/>
    <cellStyle name="Nota 2 8 17" xfId="48940"/>
    <cellStyle name="Nota 2 8 18" xfId="48941"/>
    <cellStyle name="Nota 2 8 19" xfId="48942"/>
    <cellStyle name="Nota 2 8 2" xfId="48943"/>
    <cellStyle name="Nota 2 8 2 10" xfId="48944"/>
    <cellStyle name="Nota 2 8 2 11" xfId="48945"/>
    <cellStyle name="Nota 2 8 2 12" xfId="48946"/>
    <cellStyle name="Nota 2 8 2 13" xfId="48947"/>
    <cellStyle name="Nota 2 8 2 14" xfId="48948"/>
    <cellStyle name="Nota 2 8 2 15" xfId="48949"/>
    <cellStyle name="Nota 2 8 2 16" xfId="48950"/>
    <cellStyle name="Nota 2 8 2 17" xfId="48951"/>
    <cellStyle name="Nota 2 8 2 2" xfId="48952"/>
    <cellStyle name="Nota 2 8 2 2 10" xfId="48953"/>
    <cellStyle name="Nota 2 8 2 2 11" xfId="48954"/>
    <cellStyle name="Nota 2 8 2 2 12" xfId="48955"/>
    <cellStyle name="Nota 2 8 2 2 13" xfId="48956"/>
    <cellStyle name="Nota 2 8 2 2 14" xfId="48957"/>
    <cellStyle name="Nota 2 8 2 2 2" xfId="48958"/>
    <cellStyle name="Nota 2 8 2 2 2 10" xfId="48959"/>
    <cellStyle name="Nota 2 8 2 2 2 11" xfId="48960"/>
    <cellStyle name="Nota 2 8 2 2 2 12" xfId="48961"/>
    <cellStyle name="Nota 2 8 2 2 2 13" xfId="48962"/>
    <cellStyle name="Nota 2 8 2 2 2 2" xfId="48963"/>
    <cellStyle name="Nota 2 8 2 2 2 2 10" xfId="48964"/>
    <cellStyle name="Nota 2 8 2 2 2 2 11" xfId="48965"/>
    <cellStyle name="Nota 2 8 2 2 2 2 12" xfId="48966"/>
    <cellStyle name="Nota 2 8 2 2 2 2 2" xfId="48967"/>
    <cellStyle name="Nota 2 8 2 2 2 2 3" xfId="48968"/>
    <cellStyle name="Nota 2 8 2 2 2 2 4" xfId="48969"/>
    <cellStyle name="Nota 2 8 2 2 2 2 5" xfId="48970"/>
    <cellStyle name="Nota 2 8 2 2 2 2 6" xfId="48971"/>
    <cellStyle name="Nota 2 8 2 2 2 2 7" xfId="48972"/>
    <cellStyle name="Nota 2 8 2 2 2 2 8" xfId="48973"/>
    <cellStyle name="Nota 2 8 2 2 2 2 9" xfId="48974"/>
    <cellStyle name="Nota 2 8 2 2 2 3" xfId="48975"/>
    <cellStyle name="Nota 2 8 2 2 2 4" xfId="48976"/>
    <cellStyle name="Nota 2 8 2 2 2 5" xfId="48977"/>
    <cellStyle name="Nota 2 8 2 2 2 6" xfId="48978"/>
    <cellStyle name="Nota 2 8 2 2 2 7" xfId="48979"/>
    <cellStyle name="Nota 2 8 2 2 2 8" xfId="48980"/>
    <cellStyle name="Nota 2 8 2 2 2 9" xfId="48981"/>
    <cellStyle name="Nota 2 8 2 2 3" xfId="48982"/>
    <cellStyle name="Nota 2 8 2 2 3 10" xfId="48983"/>
    <cellStyle name="Nota 2 8 2 2 3 11" xfId="48984"/>
    <cellStyle name="Nota 2 8 2 2 3 12" xfId="48985"/>
    <cellStyle name="Nota 2 8 2 2 3 2" xfId="48986"/>
    <cellStyle name="Nota 2 8 2 2 3 3" xfId="48987"/>
    <cellStyle name="Nota 2 8 2 2 3 4" xfId="48988"/>
    <cellStyle name="Nota 2 8 2 2 3 5" xfId="48989"/>
    <cellStyle name="Nota 2 8 2 2 3 6" xfId="48990"/>
    <cellStyle name="Nota 2 8 2 2 3 7" xfId="48991"/>
    <cellStyle name="Nota 2 8 2 2 3 8" xfId="48992"/>
    <cellStyle name="Nota 2 8 2 2 3 9" xfId="48993"/>
    <cellStyle name="Nota 2 8 2 2 4" xfId="48994"/>
    <cellStyle name="Nota 2 8 2 2 5" xfId="48995"/>
    <cellStyle name="Nota 2 8 2 2 6" xfId="48996"/>
    <cellStyle name="Nota 2 8 2 2 7" xfId="48997"/>
    <cellStyle name="Nota 2 8 2 2 8" xfId="48998"/>
    <cellStyle name="Nota 2 8 2 2 9" xfId="48999"/>
    <cellStyle name="Nota 2 8 2 3" xfId="49000"/>
    <cellStyle name="Nota 2 8 2 3 10" xfId="49001"/>
    <cellStyle name="Nota 2 8 2 3 11" xfId="49002"/>
    <cellStyle name="Nota 2 8 2 3 12" xfId="49003"/>
    <cellStyle name="Nota 2 8 2 3 13" xfId="49004"/>
    <cellStyle name="Nota 2 8 2 3 14" xfId="49005"/>
    <cellStyle name="Nota 2 8 2 3 2" xfId="49006"/>
    <cellStyle name="Nota 2 8 2 3 2 10" xfId="49007"/>
    <cellStyle name="Nota 2 8 2 3 2 11" xfId="49008"/>
    <cellStyle name="Nota 2 8 2 3 2 12" xfId="49009"/>
    <cellStyle name="Nota 2 8 2 3 2 13" xfId="49010"/>
    <cellStyle name="Nota 2 8 2 3 2 2" xfId="49011"/>
    <cellStyle name="Nota 2 8 2 3 2 2 10" xfId="49012"/>
    <cellStyle name="Nota 2 8 2 3 2 2 11" xfId="49013"/>
    <cellStyle name="Nota 2 8 2 3 2 2 12" xfId="49014"/>
    <cellStyle name="Nota 2 8 2 3 2 2 2" xfId="49015"/>
    <cellStyle name="Nota 2 8 2 3 2 2 3" xfId="49016"/>
    <cellStyle name="Nota 2 8 2 3 2 2 4" xfId="49017"/>
    <cellStyle name="Nota 2 8 2 3 2 2 5" xfId="49018"/>
    <cellStyle name="Nota 2 8 2 3 2 2 6" xfId="49019"/>
    <cellStyle name="Nota 2 8 2 3 2 2 7" xfId="49020"/>
    <cellStyle name="Nota 2 8 2 3 2 2 8" xfId="49021"/>
    <cellStyle name="Nota 2 8 2 3 2 2 9" xfId="49022"/>
    <cellStyle name="Nota 2 8 2 3 2 3" xfId="49023"/>
    <cellStyle name="Nota 2 8 2 3 2 4" xfId="49024"/>
    <cellStyle name="Nota 2 8 2 3 2 5" xfId="49025"/>
    <cellStyle name="Nota 2 8 2 3 2 6" xfId="49026"/>
    <cellStyle name="Nota 2 8 2 3 2 7" xfId="49027"/>
    <cellStyle name="Nota 2 8 2 3 2 8" xfId="49028"/>
    <cellStyle name="Nota 2 8 2 3 2 9" xfId="49029"/>
    <cellStyle name="Nota 2 8 2 3 3" xfId="49030"/>
    <cellStyle name="Nota 2 8 2 3 3 10" xfId="49031"/>
    <cellStyle name="Nota 2 8 2 3 3 11" xfId="49032"/>
    <cellStyle name="Nota 2 8 2 3 3 12" xfId="49033"/>
    <cellStyle name="Nota 2 8 2 3 3 2" xfId="49034"/>
    <cellStyle name="Nota 2 8 2 3 3 3" xfId="49035"/>
    <cellStyle name="Nota 2 8 2 3 3 4" xfId="49036"/>
    <cellStyle name="Nota 2 8 2 3 3 5" xfId="49037"/>
    <cellStyle name="Nota 2 8 2 3 3 6" xfId="49038"/>
    <cellStyle name="Nota 2 8 2 3 3 7" xfId="49039"/>
    <cellStyle name="Nota 2 8 2 3 3 8" xfId="49040"/>
    <cellStyle name="Nota 2 8 2 3 3 9" xfId="49041"/>
    <cellStyle name="Nota 2 8 2 3 4" xfId="49042"/>
    <cellStyle name="Nota 2 8 2 3 5" xfId="49043"/>
    <cellStyle name="Nota 2 8 2 3 6" xfId="49044"/>
    <cellStyle name="Nota 2 8 2 3 7" xfId="49045"/>
    <cellStyle name="Nota 2 8 2 3 8" xfId="49046"/>
    <cellStyle name="Nota 2 8 2 3 9" xfId="49047"/>
    <cellStyle name="Nota 2 8 2 4" xfId="49048"/>
    <cellStyle name="Nota 2 8 2 4 10" xfId="49049"/>
    <cellStyle name="Nota 2 8 2 4 11" xfId="49050"/>
    <cellStyle name="Nota 2 8 2 4 12" xfId="49051"/>
    <cellStyle name="Nota 2 8 2 4 13" xfId="49052"/>
    <cellStyle name="Nota 2 8 2 4 2" xfId="49053"/>
    <cellStyle name="Nota 2 8 2 4 2 10" xfId="49054"/>
    <cellStyle name="Nota 2 8 2 4 2 11" xfId="49055"/>
    <cellStyle name="Nota 2 8 2 4 2 12" xfId="49056"/>
    <cellStyle name="Nota 2 8 2 4 2 2" xfId="49057"/>
    <cellStyle name="Nota 2 8 2 4 2 3" xfId="49058"/>
    <cellStyle name="Nota 2 8 2 4 2 4" xfId="49059"/>
    <cellStyle name="Nota 2 8 2 4 2 5" xfId="49060"/>
    <cellStyle name="Nota 2 8 2 4 2 6" xfId="49061"/>
    <cellStyle name="Nota 2 8 2 4 2 7" xfId="49062"/>
    <cellStyle name="Nota 2 8 2 4 2 8" xfId="49063"/>
    <cellStyle name="Nota 2 8 2 4 2 9" xfId="49064"/>
    <cellStyle name="Nota 2 8 2 4 3" xfId="49065"/>
    <cellStyle name="Nota 2 8 2 4 4" xfId="49066"/>
    <cellStyle name="Nota 2 8 2 4 5" xfId="49067"/>
    <cellStyle name="Nota 2 8 2 4 6" xfId="49068"/>
    <cellStyle name="Nota 2 8 2 4 7" xfId="49069"/>
    <cellStyle name="Nota 2 8 2 4 8" xfId="49070"/>
    <cellStyle name="Nota 2 8 2 4 9" xfId="49071"/>
    <cellStyle name="Nota 2 8 2 5" xfId="49072"/>
    <cellStyle name="Nota 2 8 2 6" xfId="49073"/>
    <cellStyle name="Nota 2 8 2 6 10" xfId="49074"/>
    <cellStyle name="Nota 2 8 2 6 11" xfId="49075"/>
    <cellStyle name="Nota 2 8 2 6 12" xfId="49076"/>
    <cellStyle name="Nota 2 8 2 6 2" xfId="49077"/>
    <cellStyle name="Nota 2 8 2 6 3" xfId="49078"/>
    <cellStyle name="Nota 2 8 2 6 4" xfId="49079"/>
    <cellStyle name="Nota 2 8 2 6 5" xfId="49080"/>
    <cellStyle name="Nota 2 8 2 6 6" xfId="49081"/>
    <cellStyle name="Nota 2 8 2 6 7" xfId="49082"/>
    <cellStyle name="Nota 2 8 2 6 8" xfId="49083"/>
    <cellStyle name="Nota 2 8 2 6 9" xfId="49084"/>
    <cellStyle name="Nota 2 8 2 7" xfId="49085"/>
    <cellStyle name="Nota 2 8 2 8" xfId="49086"/>
    <cellStyle name="Nota 2 8 2 9" xfId="49087"/>
    <cellStyle name="Nota 2 8 20" xfId="49088"/>
    <cellStyle name="Nota 2 8 21" xfId="49089"/>
    <cellStyle name="Nota 2 8 22" xfId="49090"/>
    <cellStyle name="Nota 2 8 23" xfId="49091"/>
    <cellStyle name="Nota 2 8 24" xfId="49092"/>
    <cellStyle name="Nota 2 8 25" xfId="49093"/>
    <cellStyle name="Nota 2 8 3" xfId="49094"/>
    <cellStyle name="Nota 2 8 3 10" xfId="49095"/>
    <cellStyle name="Nota 2 8 3 11" xfId="49096"/>
    <cellStyle name="Nota 2 8 3 12" xfId="49097"/>
    <cellStyle name="Nota 2 8 3 13" xfId="49098"/>
    <cellStyle name="Nota 2 8 3 14" xfId="49099"/>
    <cellStyle name="Nota 2 8 3 2" xfId="49100"/>
    <cellStyle name="Nota 2 8 3 2 10" xfId="49101"/>
    <cellStyle name="Nota 2 8 3 2 11" xfId="49102"/>
    <cellStyle name="Nota 2 8 3 2 12" xfId="49103"/>
    <cellStyle name="Nota 2 8 3 2 13" xfId="49104"/>
    <cellStyle name="Nota 2 8 3 2 2" xfId="49105"/>
    <cellStyle name="Nota 2 8 3 2 2 10" xfId="49106"/>
    <cellStyle name="Nota 2 8 3 2 2 11" xfId="49107"/>
    <cellStyle name="Nota 2 8 3 2 2 12" xfId="49108"/>
    <cellStyle name="Nota 2 8 3 2 2 2" xfId="49109"/>
    <cellStyle name="Nota 2 8 3 2 2 3" xfId="49110"/>
    <cellStyle name="Nota 2 8 3 2 2 4" xfId="49111"/>
    <cellStyle name="Nota 2 8 3 2 2 5" xfId="49112"/>
    <cellStyle name="Nota 2 8 3 2 2 6" xfId="49113"/>
    <cellStyle name="Nota 2 8 3 2 2 7" xfId="49114"/>
    <cellStyle name="Nota 2 8 3 2 2 8" xfId="49115"/>
    <cellStyle name="Nota 2 8 3 2 2 9" xfId="49116"/>
    <cellStyle name="Nota 2 8 3 2 3" xfId="49117"/>
    <cellStyle name="Nota 2 8 3 2 4" xfId="49118"/>
    <cellStyle name="Nota 2 8 3 2 5" xfId="49119"/>
    <cellStyle name="Nota 2 8 3 2 6" xfId="49120"/>
    <cellStyle name="Nota 2 8 3 2 7" xfId="49121"/>
    <cellStyle name="Nota 2 8 3 2 8" xfId="49122"/>
    <cellStyle name="Nota 2 8 3 2 9" xfId="49123"/>
    <cellStyle name="Nota 2 8 3 3" xfId="49124"/>
    <cellStyle name="Nota 2 8 3 3 10" xfId="49125"/>
    <cellStyle name="Nota 2 8 3 3 11" xfId="49126"/>
    <cellStyle name="Nota 2 8 3 3 12" xfId="49127"/>
    <cellStyle name="Nota 2 8 3 3 2" xfId="49128"/>
    <cellStyle name="Nota 2 8 3 3 3" xfId="49129"/>
    <cellStyle name="Nota 2 8 3 3 4" xfId="49130"/>
    <cellStyle name="Nota 2 8 3 3 5" xfId="49131"/>
    <cellStyle name="Nota 2 8 3 3 6" xfId="49132"/>
    <cellStyle name="Nota 2 8 3 3 7" xfId="49133"/>
    <cellStyle name="Nota 2 8 3 3 8" xfId="49134"/>
    <cellStyle name="Nota 2 8 3 3 9" xfId="49135"/>
    <cellStyle name="Nota 2 8 3 4" xfId="49136"/>
    <cellStyle name="Nota 2 8 3 5" xfId="49137"/>
    <cellStyle name="Nota 2 8 3 6" xfId="49138"/>
    <cellStyle name="Nota 2 8 3 7" xfId="49139"/>
    <cellStyle name="Nota 2 8 3 8" xfId="49140"/>
    <cellStyle name="Nota 2 8 3 9" xfId="49141"/>
    <cellStyle name="Nota 2 8 4" xfId="49142"/>
    <cellStyle name="Nota 2 8 4 10" xfId="49143"/>
    <cellStyle name="Nota 2 8 4 11" xfId="49144"/>
    <cellStyle name="Nota 2 8 4 12" xfId="49145"/>
    <cellStyle name="Nota 2 8 4 13" xfId="49146"/>
    <cellStyle name="Nota 2 8 4 14" xfId="49147"/>
    <cellStyle name="Nota 2 8 4 2" xfId="49148"/>
    <cellStyle name="Nota 2 8 4 2 10" xfId="49149"/>
    <cellStyle name="Nota 2 8 4 2 11" xfId="49150"/>
    <cellStyle name="Nota 2 8 4 2 12" xfId="49151"/>
    <cellStyle name="Nota 2 8 4 2 13" xfId="49152"/>
    <cellStyle name="Nota 2 8 4 2 2" xfId="49153"/>
    <cellStyle name="Nota 2 8 4 2 2 10" xfId="49154"/>
    <cellStyle name="Nota 2 8 4 2 2 11" xfId="49155"/>
    <cellStyle name="Nota 2 8 4 2 2 12" xfId="49156"/>
    <cellStyle name="Nota 2 8 4 2 2 2" xfId="49157"/>
    <cellStyle name="Nota 2 8 4 2 2 3" xfId="49158"/>
    <cellStyle name="Nota 2 8 4 2 2 4" xfId="49159"/>
    <cellStyle name="Nota 2 8 4 2 2 5" xfId="49160"/>
    <cellStyle name="Nota 2 8 4 2 2 6" xfId="49161"/>
    <cellStyle name="Nota 2 8 4 2 2 7" xfId="49162"/>
    <cellStyle name="Nota 2 8 4 2 2 8" xfId="49163"/>
    <cellStyle name="Nota 2 8 4 2 2 9" xfId="49164"/>
    <cellStyle name="Nota 2 8 4 2 3" xfId="49165"/>
    <cellStyle name="Nota 2 8 4 2 4" xfId="49166"/>
    <cellStyle name="Nota 2 8 4 2 5" xfId="49167"/>
    <cellStyle name="Nota 2 8 4 2 6" xfId="49168"/>
    <cellStyle name="Nota 2 8 4 2 7" xfId="49169"/>
    <cellStyle name="Nota 2 8 4 2 8" xfId="49170"/>
    <cellStyle name="Nota 2 8 4 2 9" xfId="49171"/>
    <cellStyle name="Nota 2 8 4 3" xfId="49172"/>
    <cellStyle name="Nota 2 8 4 3 10" xfId="49173"/>
    <cellStyle name="Nota 2 8 4 3 11" xfId="49174"/>
    <cellStyle name="Nota 2 8 4 3 12" xfId="49175"/>
    <cellStyle name="Nota 2 8 4 3 2" xfId="49176"/>
    <cellStyle name="Nota 2 8 4 3 3" xfId="49177"/>
    <cellStyle name="Nota 2 8 4 3 4" xfId="49178"/>
    <cellStyle name="Nota 2 8 4 3 5" xfId="49179"/>
    <cellStyle name="Nota 2 8 4 3 6" xfId="49180"/>
    <cellStyle name="Nota 2 8 4 3 7" xfId="49181"/>
    <cellStyle name="Nota 2 8 4 3 8" xfId="49182"/>
    <cellStyle name="Nota 2 8 4 3 9" xfId="49183"/>
    <cellStyle name="Nota 2 8 4 4" xfId="49184"/>
    <cellStyle name="Nota 2 8 4 5" xfId="49185"/>
    <cellStyle name="Nota 2 8 4 6" xfId="49186"/>
    <cellStyle name="Nota 2 8 4 7" xfId="49187"/>
    <cellStyle name="Nota 2 8 4 8" xfId="49188"/>
    <cellStyle name="Nota 2 8 4 9" xfId="49189"/>
    <cellStyle name="Nota 2 8 5" xfId="49190"/>
    <cellStyle name="Nota 2 8 6" xfId="49191"/>
    <cellStyle name="Nota 2 8 6 10" xfId="49192"/>
    <cellStyle name="Nota 2 8 6 11" xfId="49193"/>
    <cellStyle name="Nota 2 8 6 12" xfId="49194"/>
    <cellStyle name="Nota 2 8 6 13" xfId="49195"/>
    <cellStyle name="Nota 2 8 6 14" xfId="49196"/>
    <cellStyle name="Nota 2 8 6 2" xfId="49197"/>
    <cellStyle name="Nota 2 8 6 2 10" xfId="49198"/>
    <cellStyle name="Nota 2 8 6 2 11" xfId="49199"/>
    <cellStyle name="Nota 2 8 6 2 12" xfId="49200"/>
    <cellStyle name="Nota 2 8 6 2 13" xfId="49201"/>
    <cellStyle name="Nota 2 8 6 2 2" xfId="49202"/>
    <cellStyle name="Nota 2 8 6 2 2 10" xfId="49203"/>
    <cellStyle name="Nota 2 8 6 2 2 11" xfId="49204"/>
    <cellStyle name="Nota 2 8 6 2 2 12" xfId="49205"/>
    <cellStyle name="Nota 2 8 6 2 2 2" xfId="49206"/>
    <cellStyle name="Nota 2 8 6 2 2 3" xfId="49207"/>
    <cellStyle name="Nota 2 8 6 2 2 4" xfId="49208"/>
    <cellStyle name="Nota 2 8 6 2 2 5" xfId="49209"/>
    <cellStyle name="Nota 2 8 6 2 2 6" xfId="49210"/>
    <cellStyle name="Nota 2 8 6 2 2 7" xfId="49211"/>
    <cellStyle name="Nota 2 8 6 2 2 8" xfId="49212"/>
    <cellStyle name="Nota 2 8 6 2 2 9" xfId="49213"/>
    <cellStyle name="Nota 2 8 6 2 3" xfId="49214"/>
    <cellStyle name="Nota 2 8 6 2 4" xfId="49215"/>
    <cellStyle name="Nota 2 8 6 2 5" xfId="49216"/>
    <cellStyle name="Nota 2 8 6 2 6" xfId="49217"/>
    <cellStyle name="Nota 2 8 6 2 7" xfId="49218"/>
    <cellStyle name="Nota 2 8 6 2 8" xfId="49219"/>
    <cellStyle name="Nota 2 8 6 2 9" xfId="49220"/>
    <cellStyle name="Nota 2 8 6 3" xfId="49221"/>
    <cellStyle name="Nota 2 8 6 3 10" xfId="49222"/>
    <cellStyle name="Nota 2 8 6 3 11" xfId="49223"/>
    <cellStyle name="Nota 2 8 6 3 12" xfId="49224"/>
    <cellStyle name="Nota 2 8 6 3 2" xfId="49225"/>
    <cellStyle name="Nota 2 8 6 3 3" xfId="49226"/>
    <cellStyle name="Nota 2 8 6 3 4" xfId="49227"/>
    <cellStyle name="Nota 2 8 6 3 5" xfId="49228"/>
    <cellStyle name="Nota 2 8 6 3 6" xfId="49229"/>
    <cellStyle name="Nota 2 8 6 3 7" xfId="49230"/>
    <cellStyle name="Nota 2 8 6 3 8" xfId="49231"/>
    <cellStyle name="Nota 2 8 6 3 9" xfId="49232"/>
    <cellStyle name="Nota 2 8 6 4" xfId="49233"/>
    <cellStyle name="Nota 2 8 6 5" xfId="49234"/>
    <cellStyle name="Nota 2 8 6 6" xfId="49235"/>
    <cellStyle name="Nota 2 8 6 7" xfId="49236"/>
    <cellStyle name="Nota 2 8 6 8" xfId="49237"/>
    <cellStyle name="Nota 2 8 6 9" xfId="49238"/>
    <cellStyle name="Nota 2 8 7" xfId="49239"/>
    <cellStyle name="Nota 2 8 7 10" xfId="49240"/>
    <cellStyle name="Nota 2 8 7 11" xfId="49241"/>
    <cellStyle name="Nota 2 8 7 12" xfId="49242"/>
    <cellStyle name="Nota 2 8 7 13" xfId="49243"/>
    <cellStyle name="Nota 2 8 7 14" xfId="49244"/>
    <cellStyle name="Nota 2 8 7 2" xfId="49245"/>
    <cellStyle name="Nota 2 8 7 2 10" xfId="49246"/>
    <cellStyle name="Nota 2 8 7 2 11" xfId="49247"/>
    <cellStyle name="Nota 2 8 7 2 12" xfId="49248"/>
    <cellStyle name="Nota 2 8 7 2 13" xfId="49249"/>
    <cellStyle name="Nota 2 8 7 2 2" xfId="49250"/>
    <cellStyle name="Nota 2 8 7 2 2 10" xfId="49251"/>
    <cellStyle name="Nota 2 8 7 2 2 11" xfId="49252"/>
    <cellStyle name="Nota 2 8 7 2 2 12" xfId="49253"/>
    <cellStyle name="Nota 2 8 7 2 2 2" xfId="49254"/>
    <cellStyle name="Nota 2 8 7 2 2 3" xfId="49255"/>
    <cellStyle name="Nota 2 8 7 2 2 4" xfId="49256"/>
    <cellStyle name="Nota 2 8 7 2 2 5" xfId="49257"/>
    <cellStyle name="Nota 2 8 7 2 2 6" xfId="49258"/>
    <cellStyle name="Nota 2 8 7 2 2 7" xfId="49259"/>
    <cellStyle name="Nota 2 8 7 2 2 8" xfId="49260"/>
    <cellStyle name="Nota 2 8 7 2 2 9" xfId="49261"/>
    <cellStyle name="Nota 2 8 7 2 3" xfId="49262"/>
    <cellStyle name="Nota 2 8 7 2 4" xfId="49263"/>
    <cellStyle name="Nota 2 8 7 2 5" xfId="49264"/>
    <cellStyle name="Nota 2 8 7 2 6" xfId="49265"/>
    <cellStyle name="Nota 2 8 7 2 7" xfId="49266"/>
    <cellStyle name="Nota 2 8 7 2 8" xfId="49267"/>
    <cellStyle name="Nota 2 8 7 2 9" xfId="49268"/>
    <cellStyle name="Nota 2 8 7 3" xfId="49269"/>
    <cellStyle name="Nota 2 8 7 3 10" xfId="49270"/>
    <cellStyle name="Nota 2 8 7 3 11" xfId="49271"/>
    <cellStyle name="Nota 2 8 7 3 12" xfId="49272"/>
    <cellStyle name="Nota 2 8 7 3 2" xfId="49273"/>
    <cellStyle name="Nota 2 8 7 3 3" xfId="49274"/>
    <cellStyle name="Nota 2 8 7 3 4" xfId="49275"/>
    <cellStyle name="Nota 2 8 7 3 5" xfId="49276"/>
    <cellStyle name="Nota 2 8 7 3 6" xfId="49277"/>
    <cellStyle name="Nota 2 8 7 3 7" xfId="49278"/>
    <cellStyle name="Nota 2 8 7 3 8" xfId="49279"/>
    <cellStyle name="Nota 2 8 7 3 9" xfId="49280"/>
    <cellStyle name="Nota 2 8 7 4" xfId="49281"/>
    <cellStyle name="Nota 2 8 7 5" xfId="49282"/>
    <cellStyle name="Nota 2 8 7 6" xfId="49283"/>
    <cellStyle name="Nota 2 8 7 7" xfId="49284"/>
    <cellStyle name="Nota 2 8 7 8" xfId="49285"/>
    <cellStyle name="Nota 2 8 7 9" xfId="49286"/>
    <cellStyle name="Nota 2 8 8" xfId="49287"/>
    <cellStyle name="Nota 2 8 8 10" xfId="49288"/>
    <cellStyle name="Nota 2 8 8 11" xfId="49289"/>
    <cellStyle name="Nota 2 8 8 12" xfId="49290"/>
    <cellStyle name="Nota 2 8 8 13" xfId="49291"/>
    <cellStyle name="Nota 2 8 8 14" xfId="49292"/>
    <cellStyle name="Nota 2 8 8 2" xfId="49293"/>
    <cellStyle name="Nota 2 8 8 2 10" xfId="49294"/>
    <cellStyle name="Nota 2 8 8 2 11" xfId="49295"/>
    <cellStyle name="Nota 2 8 8 2 12" xfId="49296"/>
    <cellStyle name="Nota 2 8 8 2 13" xfId="49297"/>
    <cellStyle name="Nota 2 8 8 2 2" xfId="49298"/>
    <cellStyle name="Nota 2 8 8 2 2 10" xfId="49299"/>
    <cellStyle name="Nota 2 8 8 2 2 11" xfId="49300"/>
    <cellStyle name="Nota 2 8 8 2 2 12" xfId="49301"/>
    <cellStyle name="Nota 2 8 8 2 2 2" xfId="49302"/>
    <cellStyle name="Nota 2 8 8 2 2 3" xfId="49303"/>
    <cellStyle name="Nota 2 8 8 2 2 4" xfId="49304"/>
    <cellStyle name="Nota 2 8 8 2 2 5" xfId="49305"/>
    <cellStyle name="Nota 2 8 8 2 2 6" xfId="49306"/>
    <cellStyle name="Nota 2 8 8 2 2 7" xfId="49307"/>
    <cellStyle name="Nota 2 8 8 2 2 8" xfId="49308"/>
    <cellStyle name="Nota 2 8 8 2 2 9" xfId="49309"/>
    <cellStyle name="Nota 2 8 8 2 3" xfId="49310"/>
    <cellStyle name="Nota 2 8 8 2 4" xfId="49311"/>
    <cellStyle name="Nota 2 8 8 2 5" xfId="49312"/>
    <cellStyle name="Nota 2 8 8 2 6" xfId="49313"/>
    <cellStyle name="Nota 2 8 8 2 7" xfId="49314"/>
    <cellStyle name="Nota 2 8 8 2 8" xfId="49315"/>
    <cellStyle name="Nota 2 8 8 2 9" xfId="49316"/>
    <cellStyle name="Nota 2 8 8 3" xfId="49317"/>
    <cellStyle name="Nota 2 8 8 3 10" xfId="49318"/>
    <cellStyle name="Nota 2 8 8 3 11" xfId="49319"/>
    <cellStyle name="Nota 2 8 8 3 12" xfId="49320"/>
    <cellStyle name="Nota 2 8 8 3 2" xfId="49321"/>
    <cellStyle name="Nota 2 8 8 3 3" xfId="49322"/>
    <cellStyle name="Nota 2 8 8 3 4" xfId="49323"/>
    <cellStyle name="Nota 2 8 8 3 5" xfId="49324"/>
    <cellStyle name="Nota 2 8 8 3 6" xfId="49325"/>
    <cellStyle name="Nota 2 8 8 3 7" xfId="49326"/>
    <cellStyle name="Nota 2 8 8 3 8" xfId="49327"/>
    <cellStyle name="Nota 2 8 8 3 9" xfId="49328"/>
    <cellStyle name="Nota 2 8 8 4" xfId="49329"/>
    <cellStyle name="Nota 2 8 8 5" xfId="49330"/>
    <cellStyle name="Nota 2 8 8 6" xfId="49331"/>
    <cellStyle name="Nota 2 8 8 7" xfId="49332"/>
    <cellStyle name="Nota 2 8 8 8" xfId="49333"/>
    <cellStyle name="Nota 2 8 8 9" xfId="49334"/>
    <cellStyle name="Nota 2 8 9" xfId="49335"/>
    <cellStyle name="Nota 2 8 9 10" xfId="49336"/>
    <cellStyle name="Nota 2 8 9 11" xfId="49337"/>
    <cellStyle name="Nota 2 8 9 12" xfId="49338"/>
    <cellStyle name="Nota 2 8 9 13" xfId="49339"/>
    <cellStyle name="Nota 2 8 9 14" xfId="49340"/>
    <cellStyle name="Nota 2 8 9 2" xfId="49341"/>
    <cellStyle name="Nota 2 8 9 2 10" xfId="49342"/>
    <cellStyle name="Nota 2 8 9 2 11" xfId="49343"/>
    <cellStyle name="Nota 2 8 9 2 12" xfId="49344"/>
    <cellStyle name="Nota 2 8 9 2 13" xfId="49345"/>
    <cellStyle name="Nota 2 8 9 2 2" xfId="49346"/>
    <cellStyle name="Nota 2 8 9 2 2 10" xfId="49347"/>
    <cellStyle name="Nota 2 8 9 2 2 11" xfId="49348"/>
    <cellStyle name="Nota 2 8 9 2 2 12" xfId="49349"/>
    <cellStyle name="Nota 2 8 9 2 2 2" xfId="49350"/>
    <cellStyle name="Nota 2 8 9 2 2 3" xfId="49351"/>
    <cellStyle name="Nota 2 8 9 2 2 4" xfId="49352"/>
    <cellStyle name="Nota 2 8 9 2 2 5" xfId="49353"/>
    <cellStyle name="Nota 2 8 9 2 2 6" xfId="49354"/>
    <cellStyle name="Nota 2 8 9 2 2 7" xfId="49355"/>
    <cellStyle name="Nota 2 8 9 2 2 8" xfId="49356"/>
    <cellStyle name="Nota 2 8 9 2 2 9" xfId="49357"/>
    <cellStyle name="Nota 2 8 9 2 3" xfId="49358"/>
    <cellStyle name="Nota 2 8 9 2 4" xfId="49359"/>
    <cellStyle name="Nota 2 8 9 2 5" xfId="49360"/>
    <cellStyle name="Nota 2 8 9 2 6" xfId="49361"/>
    <cellStyle name="Nota 2 8 9 2 7" xfId="49362"/>
    <cellStyle name="Nota 2 8 9 2 8" xfId="49363"/>
    <cellStyle name="Nota 2 8 9 2 9" xfId="49364"/>
    <cellStyle name="Nota 2 8 9 3" xfId="49365"/>
    <cellStyle name="Nota 2 8 9 3 10" xfId="49366"/>
    <cellStyle name="Nota 2 8 9 3 11" xfId="49367"/>
    <cellStyle name="Nota 2 8 9 3 12" xfId="49368"/>
    <cellStyle name="Nota 2 8 9 3 2" xfId="49369"/>
    <cellStyle name="Nota 2 8 9 3 3" xfId="49370"/>
    <cellStyle name="Nota 2 8 9 3 4" xfId="49371"/>
    <cellStyle name="Nota 2 8 9 3 5" xfId="49372"/>
    <cellStyle name="Nota 2 8 9 3 6" xfId="49373"/>
    <cellStyle name="Nota 2 8 9 3 7" xfId="49374"/>
    <cellStyle name="Nota 2 8 9 3 8" xfId="49375"/>
    <cellStyle name="Nota 2 8 9 3 9" xfId="49376"/>
    <cellStyle name="Nota 2 8 9 4" xfId="49377"/>
    <cellStyle name="Nota 2 8 9 5" xfId="49378"/>
    <cellStyle name="Nota 2 8 9 6" xfId="49379"/>
    <cellStyle name="Nota 2 8 9 7" xfId="49380"/>
    <cellStyle name="Nota 2 8 9 8" xfId="49381"/>
    <cellStyle name="Nota 2 8 9 9" xfId="49382"/>
    <cellStyle name="Nota 2 9" xfId="49383"/>
    <cellStyle name="Nota 2 9 10" xfId="49384"/>
    <cellStyle name="Nota 2 9 11" xfId="49385"/>
    <cellStyle name="Nota 2 9 12" xfId="49386"/>
    <cellStyle name="Nota 2 9 13" xfId="49387"/>
    <cellStyle name="Nota 2 9 14" xfId="49388"/>
    <cellStyle name="Nota 2 9 15" xfId="49389"/>
    <cellStyle name="Nota 2 9 16" xfId="49390"/>
    <cellStyle name="Nota 2 9 17" xfId="49391"/>
    <cellStyle name="Nota 2 9 18" xfId="49392"/>
    <cellStyle name="Nota 2 9 2" xfId="49393"/>
    <cellStyle name="Nota 2 9 3" xfId="49394"/>
    <cellStyle name="Nota 2 9 3 10" xfId="49395"/>
    <cellStyle name="Nota 2 9 3 11" xfId="49396"/>
    <cellStyle name="Nota 2 9 3 12" xfId="49397"/>
    <cellStyle name="Nota 2 9 3 13" xfId="49398"/>
    <cellStyle name="Nota 2 9 3 14" xfId="49399"/>
    <cellStyle name="Nota 2 9 3 2" xfId="49400"/>
    <cellStyle name="Nota 2 9 3 2 10" xfId="49401"/>
    <cellStyle name="Nota 2 9 3 2 11" xfId="49402"/>
    <cellStyle name="Nota 2 9 3 2 12" xfId="49403"/>
    <cellStyle name="Nota 2 9 3 2 13" xfId="49404"/>
    <cellStyle name="Nota 2 9 3 2 2" xfId="49405"/>
    <cellStyle name="Nota 2 9 3 2 2 10" xfId="49406"/>
    <cellStyle name="Nota 2 9 3 2 2 11" xfId="49407"/>
    <cellStyle name="Nota 2 9 3 2 2 12" xfId="49408"/>
    <cellStyle name="Nota 2 9 3 2 2 2" xfId="49409"/>
    <cellStyle name="Nota 2 9 3 2 2 3" xfId="49410"/>
    <cellStyle name="Nota 2 9 3 2 2 4" xfId="49411"/>
    <cellStyle name="Nota 2 9 3 2 2 5" xfId="49412"/>
    <cellStyle name="Nota 2 9 3 2 2 6" xfId="49413"/>
    <cellStyle name="Nota 2 9 3 2 2 7" xfId="49414"/>
    <cellStyle name="Nota 2 9 3 2 2 8" xfId="49415"/>
    <cellStyle name="Nota 2 9 3 2 2 9" xfId="49416"/>
    <cellStyle name="Nota 2 9 3 2 3" xfId="49417"/>
    <cellStyle name="Nota 2 9 3 2 4" xfId="49418"/>
    <cellStyle name="Nota 2 9 3 2 5" xfId="49419"/>
    <cellStyle name="Nota 2 9 3 2 6" xfId="49420"/>
    <cellStyle name="Nota 2 9 3 2 7" xfId="49421"/>
    <cellStyle name="Nota 2 9 3 2 8" xfId="49422"/>
    <cellStyle name="Nota 2 9 3 2 9" xfId="49423"/>
    <cellStyle name="Nota 2 9 3 3" xfId="49424"/>
    <cellStyle name="Nota 2 9 3 3 10" xfId="49425"/>
    <cellStyle name="Nota 2 9 3 3 11" xfId="49426"/>
    <cellStyle name="Nota 2 9 3 3 12" xfId="49427"/>
    <cellStyle name="Nota 2 9 3 3 2" xfId="49428"/>
    <cellStyle name="Nota 2 9 3 3 3" xfId="49429"/>
    <cellStyle name="Nota 2 9 3 3 4" xfId="49430"/>
    <cellStyle name="Nota 2 9 3 3 5" xfId="49431"/>
    <cellStyle name="Nota 2 9 3 3 6" xfId="49432"/>
    <cellStyle name="Nota 2 9 3 3 7" xfId="49433"/>
    <cellStyle name="Nota 2 9 3 3 8" xfId="49434"/>
    <cellStyle name="Nota 2 9 3 3 9" xfId="49435"/>
    <cellStyle name="Nota 2 9 3 4" xfId="49436"/>
    <cellStyle name="Nota 2 9 3 5" xfId="49437"/>
    <cellStyle name="Nota 2 9 3 6" xfId="49438"/>
    <cellStyle name="Nota 2 9 3 7" xfId="49439"/>
    <cellStyle name="Nota 2 9 3 8" xfId="49440"/>
    <cellStyle name="Nota 2 9 3 9" xfId="49441"/>
    <cellStyle name="Nota 2 9 4" xfId="49442"/>
    <cellStyle name="Nota 2 9 4 10" xfId="49443"/>
    <cellStyle name="Nota 2 9 4 11" xfId="49444"/>
    <cellStyle name="Nota 2 9 4 12" xfId="49445"/>
    <cellStyle name="Nota 2 9 4 13" xfId="49446"/>
    <cellStyle name="Nota 2 9 4 14" xfId="49447"/>
    <cellStyle name="Nota 2 9 4 2" xfId="49448"/>
    <cellStyle name="Nota 2 9 4 2 10" xfId="49449"/>
    <cellStyle name="Nota 2 9 4 2 11" xfId="49450"/>
    <cellStyle name="Nota 2 9 4 2 12" xfId="49451"/>
    <cellStyle name="Nota 2 9 4 2 13" xfId="49452"/>
    <cellStyle name="Nota 2 9 4 2 2" xfId="49453"/>
    <cellStyle name="Nota 2 9 4 2 2 10" xfId="49454"/>
    <cellStyle name="Nota 2 9 4 2 2 11" xfId="49455"/>
    <cellStyle name="Nota 2 9 4 2 2 12" xfId="49456"/>
    <cellStyle name="Nota 2 9 4 2 2 2" xfId="49457"/>
    <cellStyle name="Nota 2 9 4 2 2 3" xfId="49458"/>
    <cellStyle name="Nota 2 9 4 2 2 4" xfId="49459"/>
    <cellStyle name="Nota 2 9 4 2 2 5" xfId="49460"/>
    <cellStyle name="Nota 2 9 4 2 2 6" xfId="49461"/>
    <cellStyle name="Nota 2 9 4 2 2 7" xfId="49462"/>
    <cellStyle name="Nota 2 9 4 2 2 8" xfId="49463"/>
    <cellStyle name="Nota 2 9 4 2 2 9" xfId="49464"/>
    <cellStyle name="Nota 2 9 4 2 3" xfId="49465"/>
    <cellStyle name="Nota 2 9 4 2 4" xfId="49466"/>
    <cellStyle name="Nota 2 9 4 2 5" xfId="49467"/>
    <cellStyle name="Nota 2 9 4 2 6" xfId="49468"/>
    <cellStyle name="Nota 2 9 4 2 7" xfId="49469"/>
    <cellStyle name="Nota 2 9 4 2 8" xfId="49470"/>
    <cellStyle name="Nota 2 9 4 2 9" xfId="49471"/>
    <cellStyle name="Nota 2 9 4 3" xfId="49472"/>
    <cellStyle name="Nota 2 9 4 3 10" xfId="49473"/>
    <cellStyle name="Nota 2 9 4 3 11" xfId="49474"/>
    <cellStyle name="Nota 2 9 4 3 12" xfId="49475"/>
    <cellStyle name="Nota 2 9 4 3 2" xfId="49476"/>
    <cellStyle name="Nota 2 9 4 3 3" xfId="49477"/>
    <cellStyle name="Nota 2 9 4 3 4" xfId="49478"/>
    <cellStyle name="Nota 2 9 4 3 5" xfId="49479"/>
    <cellStyle name="Nota 2 9 4 3 6" xfId="49480"/>
    <cellStyle name="Nota 2 9 4 3 7" xfId="49481"/>
    <cellStyle name="Nota 2 9 4 3 8" xfId="49482"/>
    <cellStyle name="Nota 2 9 4 3 9" xfId="49483"/>
    <cellStyle name="Nota 2 9 4 4" xfId="49484"/>
    <cellStyle name="Nota 2 9 4 5" xfId="49485"/>
    <cellStyle name="Nota 2 9 4 6" xfId="49486"/>
    <cellStyle name="Nota 2 9 4 7" xfId="49487"/>
    <cellStyle name="Nota 2 9 4 8" xfId="49488"/>
    <cellStyle name="Nota 2 9 4 9" xfId="49489"/>
    <cellStyle name="Nota 2 9 5" xfId="49490"/>
    <cellStyle name="Nota 2 9 5 10" xfId="49491"/>
    <cellStyle name="Nota 2 9 5 11" xfId="49492"/>
    <cellStyle name="Nota 2 9 5 12" xfId="49493"/>
    <cellStyle name="Nota 2 9 5 13" xfId="49494"/>
    <cellStyle name="Nota 2 9 5 2" xfId="49495"/>
    <cellStyle name="Nota 2 9 5 2 10" xfId="49496"/>
    <cellStyle name="Nota 2 9 5 2 11" xfId="49497"/>
    <cellStyle name="Nota 2 9 5 2 12" xfId="49498"/>
    <cellStyle name="Nota 2 9 5 2 2" xfId="49499"/>
    <cellStyle name="Nota 2 9 5 2 3" xfId="49500"/>
    <cellStyle name="Nota 2 9 5 2 4" xfId="49501"/>
    <cellStyle name="Nota 2 9 5 2 5" xfId="49502"/>
    <cellStyle name="Nota 2 9 5 2 6" xfId="49503"/>
    <cellStyle name="Nota 2 9 5 2 7" xfId="49504"/>
    <cellStyle name="Nota 2 9 5 2 8" xfId="49505"/>
    <cellStyle name="Nota 2 9 5 2 9" xfId="49506"/>
    <cellStyle name="Nota 2 9 5 3" xfId="49507"/>
    <cellStyle name="Nota 2 9 5 4" xfId="49508"/>
    <cellStyle name="Nota 2 9 5 5" xfId="49509"/>
    <cellStyle name="Nota 2 9 5 6" xfId="49510"/>
    <cellStyle name="Nota 2 9 5 7" xfId="49511"/>
    <cellStyle name="Nota 2 9 5 8" xfId="49512"/>
    <cellStyle name="Nota 2 9 5 9" xfId="49513"/>
    <cellStyle name="Nota 2 9 6" xfId="49514"/>
    <cellStyle name="Nota 2 9 7" xfId="49515"/>
    <cellStyle name="Nota 2 9 7 10" xfId="49516"/>
    <cellStyle name="Nota 2 9 7 11" xfId="49517"/>
    <cellStyle name="Nota 2 9 7 12" xfId="49518"/>
    <cellStyle name="Nota 2 9 7 2" xfId="49519"/>
    <cellStyle name="Nota 2 9 7 3" xfId="49520"/>
    <cellStyle name="Nota 2 9 7 4" xfId="49521"/>
    <cellStyle name="Nota 2 9 7 5" xfId="49522"/>
    <cellStyle name="Nota 2 9 7 6" xfId="49523"/>
    <cellStyle name="Nota 2 9 7 7" xfId="49524"/>
    <cellStyle name="Nota 2 9 7 8" xfId="49525"/>
    <cellStyle name="Nota 2 9 7 9" xfId="49526"/>
    <cellStyle name="Nota 2 9 8" xfId="49527"/>
    <cellStyle name="Nota 2 9 9" xfId="49528"/>
    <cellStyle name="Nota 20" xfId="49529"/>
    <cellStyle name="Nota 20 2" xfId="49530"/>
    <cellStyle name="Nota 21" xfId="49531"/>
    <cellStyle name="Nota 21 2" xfId="49532"/>
    <cellStyle name="Nota 22" xfId="49533"/>
    <cellStyle name="Nota 22 2" xfId="49534"/>
    <cellStyle name="Nota 23" xfId="49535"/>
    <cellStyle name="Nota 23 10" xfId="49536"/>
    <cellStyle name="Nota 23 11" xfId="49537"/>
    <cellStyle name="Nota 23 12" xfId="49538"/>
    <cellStyle name="Nota 23 13" xfId="49539"/>
    <cellStyle name="Nota 23 14" xfId="49540"/>
    <cellStyle name="Nota 23 15" xfId="49541"/>
    <cellStyle name="Nota 23 2" xfId="49542"/>
    <cellStyle name="Nota 23 3" xfId="49543"/>
    <cellStyle name="Nota 23 3 10" xfId="49544"/>
    <cellStyle name="Nota 23 3 11" xfId="49545"/>
    <cellStyle name="Nota 23 3 12" xfId="49546"/>
    <cellStyle name="Nota 23 3 13" xfId="49547"/>
    <cellStyle name="Nota 23 3 2" xfId="49548"/>
    <cellStyle name="Nota 23 3 2 10" xfId="49549"/>
    <cellStyle name="Nota 23 3 2 11" xfId="49550"/>
    <cellStyle name="Nota 23 3 2 12" xfId="49551"/>
    <cellStyle name="Nota 23 3 2 2" xfId="49552"/>
    <cellStyle name="Nota 23 3 2 3" xfId="49553"/>
    <cellStyle name="Nota 23 3 2 4" xfId="49554"/>
    <cellStyle name="Nota 23 3 2 5" xfId="49555"/>
    <cellStyle name="Nota 23 3 2 6" xfId="49556"/>
    <cellStyle name="Nota 23 3 2 7" xfId="49557"/>
    <cellStyle name="Nota 23 3 2 8" xfId="49558"/>
    <cellStyle name="Nota 23 3 2 9" xfId="49559"/>
    <cellStyle name="Nota 23 3 3" xfId="49560"/>
    <cellStyle name="Nota 23 3 4" xfId="49561"/>
    <cellStyle name="Nota 23 3 5" xfId="49562"/>
    <cellStyle name="Nota 23 3 6" xfId="49563"/>
    <cellStyle name="Nota 23 3 7" xfId="49564"/>
    <cellStyle name="Nota 23 3 8" xfId="49565"/>
    <cellStyle name="Nota 23 3 9" xfId="49566"/>
    <cellStyle name="Nota 23 4" xfId="49567"/>
    <cellStyle name="Nota 23 4 10" xfId="49568"/>
    <cellStyle name="Nota 23 4 11" xfId="49569"/>
    <cellStyle name="Nota 23 4 12" xfId="49570"/>
    <cellStyle name="Nota 23 4 2" xfId="49571"/>
    <cellStyle name="Nota 23 4 3" xfId="49572"/>
    <cellStyle name="Nota 23 4 4" xfId="49573"/>
    <cellStyle name="Nota 23 4 5" xfId="49574"/>
    <cellStyle name="Nota 23 4 6" xfId="49575"/>
    <cellStyle name="Nota 23 4 7" xfId="49576"/>
    <cellStyle name="Nota 23 4 8" xfId="49577"/>
    <cellStyle name="Nota 23 4 9" xfId="49578"/>
    <cellStyle name="Nota 23 5" xfId="49579"/>
    <cellStyle name="Nota 23 6" xfId="49580"/>
    <cellStyle name="Nota 23 7" xfId="49581"/>
    <cellStyle name="Nota 23 8" xfId="49582"/>
    <cellStyle name="Nota 23 9" xfId="49583"/>
    <cellStyle name="Nota 24" xfId="49584"/>
    <cellStyle name="Nota 24 10" xfId="49585"/>
    <cellStyle name="Nota 24 11" xfId="49586"/>
    <cellStyle name="Nota 24 12" xfId="49587"/>
    <cellStyle name="Nota 24 13" xfId="49588"/>
    <cellStyle name="Nota 24 14" xfId="49589"/>
    <cellStyle name="Nota 24 15" xfId="49590"/>
    <cellStyle name="Nota 24 2" xfId="49591"/>
    <cellStyle name="Nota 24 3" xfId="49592"/>
    <cellStyle name="Nota 24 3 10" xfId="49593"/>
    <cellStyle name="Nota 24 3 11" xfId="49594"/>
    <cellStyle name="Nota 24 3 12" xfId="49595"/>
    <cellStyle name="Nota 24 3 13" xfId="49596"/>
    <cellStyle name="Nota 24 3 2" xfId="49597"/>
    <cellStyle name="Nota 24 3 2 10" xfId="49598"/>
    <cellStyle name="Nota 24 3 2 11" xfId="49599"/>
    <cellStyle name="Nota 24 3 2 12" xfId="49600"/>
    <cellStyle name="Nota 24 3 2 2" xfId="49601"/>
    <cellStyle name="Nota 24 3 2 3" xfId="49602"/>
    <cellStyle name="Nota 24 3 2 4" xfId="49603"/>
    <cellStyle name="Nota 24 3 2 5" xfId="49604"/>
    <cellStyle name="Nota 24 3 2 6" xfId="49605"/>
    <cellStyle name="Nota 24 3 2 7" xfId="49606"/>
    <cellStyle name="Nota 24 3 2 8" xfId="49607"/>
    <cellStyle name="Nota 24 3 2 9" xfId="49608"/>
    <cellStyle name="Nota 24 3 3" xfId="49609"/>
    <cellStyle name="Nota 24 3 4" xfId="49610"/>
    <cellStyle name="Nota 24 3 5" xfId="49611"/>
    <cellStyle name="Nota 24 3 6" xfId="49612"/>
    <cellStyle name="Nota 24 3 7" xfId="49613"/>
    <cellStyle name="Nota 24 3 8" xfId="49614"/>
    <cellStyle name="Nota 24 3 9" xfId="49615"/>
    <cellStyle name="Nota 24 4" xfId="49616"/>
    <cellStyle name="Nota 24 4 10" xfId="49617"/>
    <cellStyle name="Nota 24 4 11" xfId="49618"/>
    <cellStyle name="Nota 24 4 12" xfId="49619"/>
    <cellStyle name="Nota 24 4 2" xfId="49620"/>
    <cellStyle name="Nota 24 4 3" xfId="49621"/>
    <cellStyle name="Nota 24 4 4" xfId="49622"/>
    <cellStyle name="Nota 24 4 5" xfId="49623"/>
    <cellStyle name="Nota 24 4 6" xfId="49624"/>
    <cellStyle name="Nota 24 4 7" xfId="49625"/>
    <cellStyle name="Nota 24 4 8" xfId="49626"/>
    <cellStyle name="Nota 24 4 9" xfId="49627"/>
    <cellStyle name="Nota 24 5" xfId="49628"/>
    <cellStyle name="Nota 24 6" xfId="49629"/>
    <cellStyle name="Nota 24 7" xfId="49630"/>
    <cellStyle name="Nota 24 8" xfId="49631"/>
    <cellStyle name="Nota 24 9" xfId="49632"/>
    <cellStyle name="Nota 25" xfId="49633"/>
    <cellStyle name="Nota 25 10" xfId="49634"/>
    <cellStyle name="Nota 25 11" xfId="49635"/>
    <cellStyle name="Nota 25 12" xfId="49636"/>
    <cellStyle name="Nota 25 13" xfId="49637"/>
    <cellStyle name="Nota 25 14" xfId="49638"/>
    <cellStyle name="Nota 25 15" xfId="49639"/>
    <cellStyle name="Nota 25 2" xfId="49640"/>
    <cellStyle name="Nota 25 3" xfId="49641"/>
    <cellStyle name="Nota 25 3 10" xfId="49642"/>
    <cellStyle name="Nota 25 3 11" xfId="49643"/>
    <cellStyle name="Nota 25 3 12" xfId="49644"/>
    <cellStyle name="Nota 25 3 13" xfId="49645"/>
    <cellStyle name="Nota 25 3 2" xfId="49646"/>
    <cellStyle name="Nota 25 3 2 10" xfId="49647"/>
    <cellStyle name="Nota 25 3 2 11" xfId="49648"/>
    <cellStyle name="Nota 25 3 2 12" xfId="49649"/>
    <cellStyle name="Nota 25 3 2 2" xfId="49650"/>
    <cellStyle name="Nota 25 3 2 3" xfId="49651"/>
    <cellStyle name="Nota 25 3 2 4" xfId="49652"/>
    <cellStyle name="Nota 25 3 2 5" xfId="49653"/>
    <cellStyle name="Nota 25 3 2 6" xfId="49654"/>
    <cellStyle name="Nota 25 3 2 7" xfId="49655"/>
    <cellStyle name="Nota 25 3 2 8" xfId="49656"/>
    <cellStyle name="Nota 25 3 2 9" xfId="49657"/>
    <cellStyle name="Nota 25 3 3" xfId="49658"/>
    <cellStyle name="Nota 25 3 4" xfId="49659"/>
    <cellStyle name="Nota 25 3 5" xfId="49660"/>
    <cellStyle name="Nota 25 3 6" xfId="49661"/>
    <cellStyle name="Nota 25 3 7" xfId="49662"/>
    <cellStyle name="Nota 25 3 8" xfId="49663"/>
    <cellStyle name="Nota 25 3 9" xfId="49664"/>
    <cellStyle name="Nota 25 4" xfId="49665"/>
    <cellStyle name="Nota 25 4 10" xfId="49666"/>
    <cellStyle name="Nota 25 4 11" xfId="49667"/>
    <cellStyle name="Nota 25 4 12" xfId="49668"/>
    <cellStyle name="Nota 25 4 2" xfId="49669"/>
    <cellStyle name="Nota 25 4 3" xfId="49670"/>
    <cellStyle name="Nota 25 4 4" xfId="49671"/>
    <cellStyle name="Nota 25 4 5" xfId="49672"/>
    <cellStyle name="Nota 25 4 6" xfId="49673"/>
    <cellStyle name="Nota 25 4 7" xfId="49674"/>
    <cellStyle name="Nota 25 4 8" xfId="49675"/>
    <cellStyle name="Nota 25 4 9" xfId="49676"/>
    <cellStyle name="Nota 25 5" xfId="49677"/>
    <cellStyle name="Nota 25 6" xfId="49678"/>
    <cellStyle name="Nota 25 7" xfId="49679"/>
    <cellStyle name="Nota 25 8" xfId="49680"/>
    <cellStyle name="Nota 25 9" xfId="49681"/>
    <cellStyle name="Nota 26" xfId="49682"/>
    <cellStyle name="Nota 26 10" xfId="49683"/>
    <cellStyle name="Nota 26 11" xfId="49684"/>
    <cellStyle name="Nota 26 12" xfId="49685"/>
    <cellStyle name="Nota 26 13" xfId="49686"/>
    <cellStyle name="Nota 26 14" xfId="49687"/>
    <cellStyle name="Nota 26 15" xfId="49688"/>
    <cellStyle name="Nota 26 2" xfId="49689"/>
    <cellStyle name="Nota 26 3" xfId="49690"/>
    <cellStyle name="Nota 26 3 10" xfId="49691"/>
    <cellStyle name="Nota 26 3 11" xfId="49692"/>
    <cellStyle name="Nota 26 3 12" xfId="49693"/>
    <cellStyle name="Nota 26 3 13" xfId="49694"/>
    <cellStyle name="Nota 26 3 2" xfId="49695"/>
    <cellStyle name="Nota 26 3 2 10" xfId="49696"/>
    <cellStyle name="Nota 26 3 2 11" xfId="49697"/>
    <cellStyle name="Nota 26 3 2 12" xfId="49698"/>
    <cellStyle name="Nota 26 3 2 2" xfId="49699"/>
    <cellStyle name="Nota 26 3 2 3" xfId="49700"/>
    <cellStyle name="Nota 26 3 2 4" xfId="49701"/>
    <cellStyle name="Nota 26 3 2 5" xfId="49702"/>
    <cellStyle name="Nota 26 3 2 6" xfId="49703"/>
    <cellStyle name="Nota 26 3 2 7" xfId="49704"/>
    <cellStyle name="Nota 26 3 2 8" xfId="49705"/>
    <cellStyle name="Nota 26 3 2 9" xfId="49706"/>
    <cellStyle name="Nota 26 3 3" xfId="49707"/>
    <cellStyle name="Nota 26 3 4" xfId="49708"/>
    <cellStyle name="Nota 26 3 5" xfId="49709"/>
    <cellStyle name="Nota 26 3 6" xfId="49710"/>
    <cellStyle name="Nota 26 3 7" xfId="49711"/>
    <cellStyle name="Nota 26 3 8" xfId="49712"/>
    <cellStyle name="Nota 26 3 9" xfId="49713"/>
    <cellStyle name="Nota 26 4" xfId="49714"/>
    <cellStyle name="Nota 26 4 10" xfId="49715"/>
    <cellStyle name="Nota 26 4 11" xfId="49716"/>
    <cellStyle name="Nota 26 4 12" xfId="49717"/>
    <cellStyle name="Nota 26 4 2" xfId="49718"/>
    <cellStyle name="Nota 26 4 3" xfId="49719"/>
    <cellStyle name="Nota 26 4 4" xfId="49720"/>
    <cellStyle name="Nota 26 4 5" xfId="49721"/>
    <cellStyle name="Nota 26 4 6" xfId="49722"/>
    <cellStyle name="Nota 26 4 7" xfId="49723"/>
    <cellStyle name="Nota 26 4 8" xfId="49724"/>
    <cellStyle name="Nota 26 4 9" xfId="49725"/>
    <cellStyle name="Nota 26 5" xfId="49726"/>
    <cellStyle name="Nota 26 6" xfId="49727"/>
    <cellStyle name="Nota 26 7" xfId="49728"/>
    <cellStyle name="Nota 26 8" xfId="49729"/>
    <cellStyle name="Nota 26 9" xfId="49730"/>
    <cellStyle name="Nota 27" xfId="49731"/>
    <cellStyle name="Nota 3" xfId="49732"/>
    <cellStyle name="Nota 3 2" xfId="49733"/>
    <cellStyle name="Nota 3 2 2" xfId="49734"/>
    <cellStyle name="Nota 3 2 2 2" xfId="49735"/>
    <cellStyle name="Nota 3 2 2 2 2" xfId="49736"/>
    <cellStyle name="Nota 3 2 2 3" xfId="49737"/>
    <cellStyle name="Nota 3 2 3" xfId="49738"/>
    <cellStyle name="Nota 3 3" xfId="49739"/>
    <cellStyle name="Nota 3 3 2" xfId="49740"/>
    <cellStyle name="Nota 3 3 2 2" xfId="49741"/>
    <cellStyle name="Nota 3 3 2 2 2" xfId="49742"/>
    <cellStyle name="Nota 3 3 2 2 2 2" xfId="49743"/>
    <cellStyle name="Nota 3 3 2 2 3" xfId="49744"/>
    <cellStyle name="Nota 3 3 2 3" xfId="49745"/>
    <cellStyle name="Nota 3 3 3" xfId="49746"/>
    <cellStyle name="Nota 3 3 4" xfId="49747"/>
    <cellStyle name="Nota 3 4" xfId="49748"/>
    <cellStyle name="Nota 3 4 2" xfId="49749"/>
    <cellStyle name="Nota 3 4 2 2" xfId="49750"/>
    <cellStyle name="Nota 3 4 2 2 2" xfId="49751"/>
    <cellStyle name="Nota 3 4 2 2 2 2" xfId="49752"/>
    <cellStyle name="Nota 3 4 2 2 3" xfId="49753"/>
    <cellStyle name="Nota 3 4 2 3" xfId="49754"/>
    <cellStyle name="Nota 3 4 3" xfId="49755"/>
    <cellStyle name="Nota 3 4 4" xfId="49756"/>
    <cellStyle name="Nota 3 4 4 2" xfId="49757"/>
    <cellStyle name="Nota 3 4 4 2 2" xfId="49758"/>
    <cellStyle name="Nota 3 4 4 3" xfId="49759"/>
    <cellStyle name="Nota 3 4 5" xfId="49760"/>
    <cellStyle name="Nota 3 5" xfId="49761"/>
    <cellStyle name="Nota 3 5 2" xfId="49762"/>
    <cellStyle name="Nota 3 6" xfId="49763"/>
    <cellStyle name="Nota 3 6 10" xfId="49764"/>
    <cellStyle name="Nota 3 6 11" xfId="49765"/>
    <cellStyle name="Nota 3 6 12" xfId="49766"/>
    <cellStyle name="Nota 3 6 13" xfId="49767"/>
    <cellStyle name="Nota 3 6 14" xfId="49768"/>
    <cellStyle name="Nota 3 6 2" xfId="49769"/>
    <cellStyle name="Nota 3 6 2 10" xfId="49770"/>
    <cellStyle name="Nota 3 6 2 11" xfId="49771"/>
    <cellStyle name="Nota 3 6 2 12" xfId="49772"/>
    <cellStyle name="Nota 3 6 2 13" xfId="49773"/>
    <cellStyle name="Nota 3 6 2 2" xfId="49774"/>
    <cellStyle name="Nota 3 6 2 2 10" xfId="49775"/>
    <cellStyle name="Nota 3 6 2 2 11" xfId="49776"/>
    <cellStyle name="Nota 3 6 2 2 12" xfId="49777"/>
    <cellStyle name="Nota 3 6 2 2 2" xfId="49778"/>
    <cellStyle name="Nota 3 6 2 2 3" xfId="49779"/>
    <cellStyle name="Nota 3 6 2 2 4" xfId="49780"/>
    <cellStyle name="Nota 3 6 2 2 5" xfId="49781"/>
    <cellStyle name="Nota 3 6 2 2 6" xfId="49782"/>
    <cellStyle name="Nota 3 6 2 2 7" xfId="49783"/>
    <cellStyle name="Nota 3 6 2 2 8" xfId="49784"/>
    <cellStyle name="Nota 3 6 2 2 9" xfId="49785"/>
    <cellStyle name="Nota 3 6 2 3" xfId="49786"/>
    <cellStyle name="Nota 3 6 2 4" xfId="49787"/>
    <cellStyle name="Nota 3 6 2 5" xfId="49788"/>
    <cellStyle name="Nota 3 6 2 6" xfId="49789"/>
    <cellStyle name="Nota 3 6 2 7" xfId="49790"/>
    <cellStyle name="Nota 3 6 2 8" xfId="49791"/>
    <cellStyle name="Nota 3 6 2 9" xfId="49792"/>
    <cellStyle name="Nota 3 6 3" xfId="49793"/>
    <cellStyle name="Nota 3 6 3 10" xfId="49794"/>
    <cellStyle name="Nota 3 6 3 11" xfId="49795"/>
    <cellStyle name="Nota 3 6 3 12" xfId="49796"/>
    <cellStyle name="Nota 3 6 3 2" xfId="49797"/>
    <cellStyle name="Nota 3 6 3 3" xfId="49798"/>
    <cellStyle name="Nota 3 6 3 4" xfId="49799"/>
    <cellStyle name="Nota 3 6 3 5" xfId="49800"/>
    <cellStyle name="Nota 3 6 3 6" xfId="49801"/>
    <cellStyle name="Nota 3 6 3 7" xfId="49802"/>
    <cellStyle name="Nota 3 6 3 8" xfId="49803"/>
    <cellStyle name="Nota 3 6 3 9" xfId="49804"/>
    <cellStyle name="Nota 3 6 4" xfId="49805"/>
    <cellStyle name="Nota 3 6 5" xfId="49806"/>
    <cellStyle name="Nota 3 6 6" xfId="49807"/>
    <cellStyle name="Nota 3 6 7" xfId="49808"/>
    <cellStyle name="Nota 3 6 8" xfId="49809"/>
    <cellStyle name="Nota 3 6 9" xfId="49810"/>
    <cellStyle name="Nota 3 7" xfId="49811"/>
    <cellStyle name="Nota 4" xfId="49812"/>
    <cellStyle name="Nota 4 2" xfId="49813"/>
    <cellStyle name="Nota 4 2 2" xfId="49814"/>
    <cellStyle name="Nota 4 2 2 2" xfId="49815"/>
    <cellStyle name="Nota 4 2 2 2 2" xfId="49816"/>
    <cellStyle name="Nota 4 2 2 2 2 2" xfId="49817"/>
    <cellStyle name="Nota 4 2 2 2 2 2 2" xfId="49818"/>
    <cellStyle name="Nota 4 2 2 2 2 3" xfId="49819"/>
    <cellStyle name="Nota 4 2 2 2 3" xfId="49820"/>
    <cellStyle name="Nota 4 2 2 3" xfId="49821"/>
    <cellStyle name="Nota 4 2 2 3 2" xfId="49822"/>
    <cellStyle name="Nota 4 2 2 3 2 2" xfId="49823"/>
    <cellStyle name="Nota 4 2 2 3 2 2 2" xfId="49824"/>
    <cellStyle name="Nota 4 2 2 3 2 2 2 2" xfId="49825"/>
    <cellStyle name="Nota 4 2 2 3 2 2 3" xfId="49826"/>
    <cellStyle name="Nota 4 2 2 3 2 3" xfId="49827"/>
    <cellStyle name="Nota 4 2 2 3 3" xfId="49828"/>
    <cellStyle name="Nota 4 2 2 4" xfId="49829"/>
    <cellStyle name="Nota 4 2 2 4 2" xfId="49830"/>
    <cellStyle name="Nota 4 2 2 4 2 2" xfId="49831"/>
    <cellStyle name="Nota 4 2 2 4 2 2 2" xfId="49832"/>
    <cellStyle name="Nota 4 2 2 4 2 3" xfId="49833"/>
    <cellStyle name="Nota 4 2 2 4 3" xfId="49834"/>
    <cellStyle name="Nota 4 2 2 5" xfId="49835"/>
    <cellStyle name="Nota 4 2 2 5 2" xfId="49836"/>
    <cellStyle name="Nota 4 2 2 6" xfId="49837"/>
    <cellStyle name="Nota 4 2 3" xfId="49838"/>
    <cellStyle name="Nota 4 2 3 2" xfId="49839"/>
    <cellStyle name="Nota 4 2 3 2 2" xfId="49840"/>
    <cellStyle name="Nota 4 2 3 2 2 2" xfId="49841"/>
    <cellStyle name="Nota 4 2 3 2 2 2 2" xfId="49842"/>
    <cellStyle name="Nota 4 2 3 2 2 2 2 2" xfId="49843"/>
    <cellStyle name="Nota 4 2 3 2 2 2 2 2 2" xfId="49844"/>
    <cellStyle name="Nota 4 2 3 2 2 2 2 3" xfId="49845"/>
    <cellStyle name="Nota 4 2 3 2 2 2 3" xfId="49846"/>
    <cellStyle name="Nota 4 2 3 2 2 3" xfId="49847"/>
    <cellStyle name="Nota 4 2 3 2 3" xfId="49848"/>
    <cellStyle name="Nota 4 2 3 2 3 2" xfId="49849"/>
    <cellStyle name="Nota 4 2 3 2 4" xfId="49850"/>
    <cellStyle name="Nota 4 2 3 3" xfId="49851"/>
    <cellStyle name="Nota 4 2 3 3 2" xfId="49852"/>
    <cellStyle name="Nota 4 2 3 3 2 2" xfId="49853"/>
    <cellStyle name="Nota 4 2 3 3 2 2 2" xfId="49854"/>
    <cellStyle name="Nota 4 2 3 3 2 2 2 2" xfId="49855"/>
    <cellStyle name="Nota 4 2 3 3 2 2 3" xfId="49856"/>
    <cellStyle name="Nota 4 2 3 3 2 3" xfId="49857"/>
    <cellStyle name="Nota 4 2 3 3 3" xfId="49858"/>
    <cellStyle name="Nota 4 2 3 4" xfId="49859"/>
    <cellStyle name="Nota 4 2 3 4 2" xfId="49860"/>
    <cellStyle name="Nota 4 2 3 5" xfId="49861"/>
    <cellStyle name="Nota 4 2 4" xfId="49862"/>
    <cellStyle name="Nota 4 2 4 2" xfId="49863"/>
    <cellStyle name="Nota 4 2 4 2 2" xfId="49864"/>
    <cellStyle name="Nota 4 2 4 2 2 2" xfId="49865"/>
    <cellStyle name="Nota 4 2 4 2 2 2 2" xfId="49866"/>
    <cellStyle name="Nota 4 2 4 2 2 3" xfId="49867"/>
    <cellStyle name="Nota 4 2 4 2 3" xfId="49868"/>
    <cellStyle name="Nota 4 2 4 3" xfId="49869"/>
    <cellStyle name="Nota 4 2 5" xfId="49870"/>
    <cellStyle name="Nota 4 2 5 2" xfId="49871"/>
    <cellStyle name="Nota 4 2 6" xfId="49872"/>
    <cellStyle name="Nota 4 3" xfId="49873"/>
    <cellStyle name="Nota 4 3 2" xfId="49874"/>
    <cellStyle name="Nota 4 3 2 2" xfId="49875"/>
    <cellStyle name="Nota 4 3 2 2 2" xfId="49876"/>
    <cellStyle name="Nota 4 3 2 2 2 2" xfId="49877"/>
    <cellStyle name="Nota 4 3 2 2 2 2 2" xfId="49878"/>
    <cellStyle name="Nota 4 3 2 2 2 3" xfId="49879"/>
    <cellStyle name="Nota 4 3 2 2 3" xfId="49880"/>
    <cellStyle name="Nota 4 3 2 3" xfId="49881"/>
    <cellStyle name="Nota 4 3 2 3 2" xfId="49882"/>
    <cellStyle name="Nota 4 3 2 3 2 2" xfId="49883"/>
    <cellStyle name="Nota 4 3 2 3 2 2 2" xfId="49884"/>
    <cellStyle name="Nota 4 3 2 3 2 2 2 2" xfId="49885"/>
    <cellStyle name="Nota 4 3 2 3 2 2 3" xfId="49886"/>
    <cellStyle name="Nota 4 3 2 3 2 3" xfId="49887"/>
    <cellStyle name="Nota 4 3 2 3 3" xfId="49888"/>
    <cellStyle name="Nota 4 3 2 4" xfId="49889"/>
    <cellStyle name="Nota 4 3 2 4 2" xfId="49890"/>
    <cellStyle name="Nota 4 3 2 4 2 2" xfId="49891"/>
    <cellStyle name="Nota 4 3 2 4 2 2 2" xfId="49892"/>
    <cellStyle name="Nota 4 3 2 4 2 3" xfId="49893"/>
    <cellStyle name="Nota 4 3 2 4 3" xfId="49894"/>
    <cellStyle name="Nota 4 3 2 5" xfId="49895"/>
    <cellStyle name="Nota 4 3 2 5 2" xfId="49896"/>
    <cellStyle name="Nota 4 3 2 6" xfId="49897"/>
    <cellStyle name="Nota 4 3 3" xfId="49898"/>
    <cellStyle name="Nota 4 3 3 2" xfId="49899"/>
    <cellStyle name="Nota 4 3 3 2 2" xfId="49900"/>
    <cellStyle name="Nota 4 3 3 2 2 2" xfId="49901"/>
    <cellStyle name="Nota 4 3 3 2 2 2 2" xfId="49902"/>
    <cellStyle name="Nota 4 3 3 2 2 2 2 2" xfId="49903"/>
    <cellStyle name="Nota 4 3 3 2 2 2 2 2 2" xfId="49904"/>
    <cellStyle name="Nota 4 3 3 2 2 2 2 2 2 2" xfId="49905"/>
    <cellStyle name="Nota 4 3 3 2 2 2 2 2 2 2 2" xfId="49906"/>
    <cellStyle name="Nota 4 3 3 2 2 2 2 2 2 3" xfId="49907"/>
    <cellStyle name="Nota 4 3 3 2 2 2 2 2 3" xfId="49908"/>
    <cellStyle name="Nota 4 3 3 2 2 2 2 3" xfId="49909"/>
    <cellStyle name="Nota 4 3 3 2 2 2 3" xfId="49910"/>
    <cellStyle name="Nota 4 3 3 2 2 2 3 2" xfId="49911"/>
    <cellStyle name="Nota 4 3 3 2 2 2 4" xfId="49912"/>
    <cellStyle name="Nota 4 3 3 2 2 3" xfId="49913"/>
    <cellStyle name="Nota 4 3 3 2 2 3 2" xfId="49914"/>
    <cellStyle name="Nota 4 3 3 2 2 3 2 2" xfId="49915"/>
    <cellStyle name="Nota 4 3 3 2 2 3 2 2 2" xfId="49916"/>
    <cellStyle name="Nota 4 3 3 2 2 3 2 2 2 2" xfId="49917"/>
    <cellStyle name="Nota 4 3 3 2 2 3 2 2 3" xfId="49918"/>
    <cellStyle name="Nota 4 3 3 2 2 3 2 3" xfId="49919"/>
    <cellStyle name="Nota 4 3 3 2 2 3 3" xfId="49920"/>
    <cellStyle name="Nota 4 3 3 2 2 4" xfId="49921"/>
    <cellStyle name="Nota 4 3 3 2 2 4 2" xfId="49922"/>
    <cellStyle name="Nota 4 3 3 2 2 5" xfId="49923"/>
    <cellStyle name="Nota 4 3 3 2 3" xfId="49924"/>
    <cellStyle name="Nota 4 3 3 2 3 2" xfId="49925"/>
    <cellStyle name="Nota 4 3 3 2 3 2 2" xfId="49926"/>
    <cellStyle name="Nota 4 3 3 2 3 2 2 2" xfId="49927"/>
    <cellStyle name="Nota 4 3 3 2 3 2 2 2 2" xfId="49928"/>
    <cellStyle name="Nota 4 3 3 2 3 2 2 2 2 2" xfId="49929"/>
    <cellStyle name="Nota 4 3 3 2 3 2 2 2 3" xfId="49930"/>
    <cellStyle name="Nota 4 3 3 2 3 2 2 3" xfId="49931"/>
    <cellStyle name="Nota 4 3 3 2 3 2 3" xfId="49932"/>
    <cellStyle name="Nota 4 3 3 2 3 3" xfId="49933"/>
    <cellStyle name="Nota 4 3 3 2 3 3 2" xfId="49934"/>
    <cellStyle name="Nota 4 3 3 2 3 4" xfId="49935"/>
    <cellStyle name="Nota 4 3 3 2 3 5" xfId="49936"/>
    <cellStyle name="Nota 4 3 3 2 4" xfId="49937"/>
    <cellStyle name="Nota 4 3 3 2 4 2" xfId="49938"/>
    <cellStyle name="Nota 4 3 3 2 4 2 2" xfId="49939"/>
    <cellStyle name="Nota 4 3 3 2 4 2 2 2" xfId="49940"/>
    <cellStyle name="Nota 4 3 3 2 4 2 2 2 2" xfId="49941"/>
    <cellStyle name="Nota 4 3 3 2 4 2 2 3" xfId="49942"/>
    <cellStyle name="Nota 4 3 3 2 4 2 3" xfId="49943"/>
    <cellStyle name="Nota 4 3 3 2 4 3" xfId="49944"/>
    <cellStyle name="Nota 4 3 3 2 5" xfId="49945"/>
    <cellStyle name="Nota 4 3 3 2 5 2" xfId="49946"/>
    <cellStyle name="Nota 4 3 3 2 6" xfId="49947"/>
    <cellStyle name="Nota 4 3 3 3" xfId="49948"/>
    <cellStyle name="Nota 4 3 3 3 2" xfId="49949"/>
    <cellStyle name="Nota 4 3 3 3 2 2" xfId="49950"/>
    <cellStyle name="Nota 4 3 3 3 2 2 2" xfId="49951"/>
    <cellStyle name="Nota 4 3 3 3 2 2 2 2" xfId="49952"/>
    <cellStyle name="Nota 4 3 3 3 2 2 2 2 2" xfId="49953"/>
    <cellStyle name="Nota 4 3 3 3 2 2 2 3" xfId="49954"/>
    <cellStyle name="Nota 4 3 3 3 2 2 3" xfId="49955"/>
    <cellStyle name="Nota 4 3 3 3 2 3" xfId="49956"/>
    <cellStyle name="Nota 4 3 3 3 3" xfId="49957"/>
    <cellStyle name="Nota 4 3 3 3 3 2" xfId="49958"/>
    <cellStyle name="Nota 4 3 3 3 4" xfId="49959"/>
    <cellStyle name="Nota 4 3 3 4" xfId="49960"/>
    <cellStyle name="Nota 4 3 3 4 2" xfId="49961"/>
    <cellStyle name="Nota 4 3 3 4 2 2" xfId="49962"/>
    <cellStyle name="Nota 4 3 3 4 2 2 2" xfId="49963"/>
    <cellStyle name="Nota 4 3 3 4 2 2 2 2" xfId="49964"/>
    <cellStyle name="Nota 4 3 3 4 2 2 3" xfId="49965"/>
    <cellStyle name="Nota 4 3 3 4 2 3" xfId="49966"/>
    <cellStyle name="Nota 4 3 3 4 3" xfId="49967"/>
    <cellStyle name="Nota 4 3 3 5" xfId="49968"/>
    <cellStyle name="Nota 4 3 3 5 2" xfId="49969"/>
    <cellStyle name="Nota 4 3 3 6" xfId="49970"/>
    <cellStyle name="Nota 4 3 4" xfId="49971"/>
    <cellStyle name="Nota 4 3 4 2" xfId="49972"/>
    <cellStyle name="Nota 4 3 4 2 2" xfId="49973"/>
    <cellStyle name="Nota 4 3 4 2 2 2" xfId="49974"/>
    <cellStyle name="Nota 4 3 4 2 2 2 2" xfId="49975"/>
    <cellStyle name="Nota 4 3 4 2 2 2 2 2" xfId="49976"/>
    <cellStyle name="Nota 4 3 4 2 2 2 2 2 2" xfId="49977"/>
    <cellStyle name="Nota 4 3 4 2 2 2 2 3" xfId="49978"/>
    <cellStyle name="Nota 4 3 4 2 2 2 3" xfId="49979"/>
    <cellStyle name="Nota 4 3 4 2 2 3" xfId="49980"/>
    <cellStyle name="Nota 4 3 4 2 3" xfId="49981"/>
    <cellStyle name="Nota 4 3 4 2 3 2" xfId="49982"/>
    <cellStyle name="Nota 4 3 4 2 4" xfId="49983"/>
    <cellStyle name="Nota 4 3 4 2 5" xfId="49984"/>
    <cellStyle name="Nota 4 3 4 3" xfId="49985"/>
    <cellStyle name="Nota 4 3 4 3 2" xfId="49986"/>
    <cellStyle name="Nota 4 3 4 3 2 2" xfId="49987"/>
    <cellStyle name="Nota 4 3 4 3 2 2 2" xfId="49988"/>
    <cellStyle name="Nota 4 3 4 3 2 2 2 2" xfId="49989"/>
    <cellStyle name="Nota 4 3 4 3 2 2 2 2 2" xfId="49990"/>
    <cellStyle name="Nota 4 3 4 3 2 2 2 3" xfId="49991"/>
    <cellStyle name="Nota 4 3 4 3 2 2 3" xfId="49992"/>
    <cellStyle name="Nota 4 3 4 3 2 3" xfId="49993"/>
    <cellStyle name="Nota 4 3 4 3 3" xfId="49994"/>
    <cellStyle name="Nota 4 3 4 3 3 2" xfId="49995"/>
    <cellStyle name="Nota 4 3 4 3 4" xfId="49996"/>
    <cellStyle name="Nota 4 3 4 4" xfId="49997"/>
    <cellStyle name="Nota 4 3 4 4 2" xfId="49998"/>
    <cellStyle name="Nota 4 3 4 4 2 2" xfId="49999"/>
    <cellStyle name="Nota 4 3 4 4 2 2 2" xfId="50000"/>
    <cellStyle name="Nota 4 3 4 4 2 2 2 2" xfId="50001"/>
    <cellStyle name="Nota 4 3 4 4 2 2 3" xfId="50002"/>
    <cellStyle name="Nota 4 3 4 4 2 3" xfId="50003"/>
    <cellStyle name="Nota 4 3 4 4 3" xfId="50004"/>
    <cellStyle name="Nota 4 3 4 5" xfId="50005"/>
    <cellStyle name="Nota 4 3 4 5 2" xfId="50006"/>
    <cellStyle name="Nota 4 3 4 6" xfId="50007"/>
    <cellStyle name="Nota 4 3 5" xfId="50008"/>
    <cellStyle name="Nota 4 3 5 2" xfId="50009"/>
    <cellStyle name="Nota 4 3 5 2 2" xfId="50010"/>
    <cellStyle name="Nota 4 3 5 2 2 2" xfId="50011"/>
    <cellStyle name="Nota 4 3 5 2 2 2 2" xfId="50012"/>
    <cellStyle name="Nota 4 3 5 2 2 3" xfId="50013"/>
    <cellStyle name="Nota 4 3 5 2 3" xfId="50014"/>
    <cellStyle name="Nota 4 3 5 3" xfId="50015"/>
    <cellStyle name="Nota 4 3 6" xfId="50016"/>
    <cellStyle name="Nota 4 3 6 2" xfId="50017"/>
    <cellStyle name="Nota 4 3 7" xfId="50018"/>
    <cellStyle name="Nota 4 3 8" xfId="50019"/>
    <cellStyle name="Nota 4 4" xfId="50020"/>
    <cellStyle name="Nota 4 4 2" xfId="50021"/>
    <cellStyle name="Nota 4 4 2 2" xfId="50022"/>
    <cellStyle name="Nota 4 4 2 2 2" xfId="50023"/>
    <cellStyle name="Nota 4 4 2 2 2 2" xfId="50024"/>
    <cellStyle name="Nota 4 4 2 2 3" xfId="50025"/>
    <cellStyle name="Nota 4 4 2 3" xfId="50026"/>
    <cellStyle name="Nota 4 4 3" xfId="50027"/>
    <cellStyle name="Nota 4 4 4" xfId="50028"/>
    <cellStyle name="Nota 4 5" xfId="50029"/>
    <cellStyle name="Nota 4 5 10" xfId="50030"/>
    <cellStyle name="Nota 4 5 11" xfId="50031"/>
    <cellStyle name="Nota 4 5 12" xfId="50032"/>
    <cellStyle name="Nota 4 5 13" xfId="50033"/>
    <cellStyle name="Nota 4 5 14" xfId="50034"/>
    <cellStyle name="Nota 4 5 2" xfId="50035"/>
    <cellStyle name="Nota 4 5 2 10" xfId="50036"/>
    <cellStyle name="Nota 4 5 2 11" xfId="50037"/>
    <cellStyle name="Nota 4 5 2 12" xfId="50038"/>
    <cellStyle name="Nota 4 5 2 13" xfId="50039"/>
    <cellStyle name="Nota 4 5 2 2" xfId="50040"/>
    <cellStyle name="Nota 4 5 2 2 10" xfId="50041"/>
    <cellStyle name="Nota 4 5 2 2 11" xfId="50042"/>
    <cellStyle name="Nota 4 5 2 2 12" xfId="50043"/>
    <cellStyle name="Nota 4 5 2 2 2" xfId="50044"/>
    <cellStyle name="Nota 4 5 2 2 3" xfId="50045"/>
    <cellStyle name="Nota 4 5 2 2 4" xfId="50046"/>
    <cellStyle name="Nota 4 5 2 2 5" xfId="50047"/>
    <cellStyle name="Nota 4 5 2 2 6" xfId="50048"/>
    <cellStyle name="Nota 4 5 2 2 7" xfId="50049"/>
    <cellStyle name="Nota 4 5 2 2 8" xfId="50050"/>
    <cellStyle name="Nota 4 5 2 2 9" xfId="50051"/>
    <cellStyle name="Nota 4 5 2 3" xfId="50052"/>
    <cellStyle name="Nota 4 5 2 4" xfId="50053"/>
    <cellStyle name="Nota 4 5 2 5" xfId="50054"/>
    <cellStyle name="Nota 4 5 2 6" xfId="50055"/>
    <cellStyle name="Nota 4 5 2 7" xfId="50056"/>
    <cellStyle name="Nota 4 5 2 8" xfId="50057"/>
    <cellStyle name="Nota 4 5 2 9" xfId="50058"/>
    <cellStyle name="Nota 4 5 3" xfId="50059"/>
    <cellStyle name="Nota 4 5 3 10" xfId="50060"/>
    <cellStyle name="Nota 4 5 3 11" xfId="50061"/>
    <cellStyle name="Nota 4 5 3 12" xfId="50062"/>
    <cellStyle name="Nota 4 5 3 2" xfId="50063"/>
    <cellStyle name="Nota 4 5 3 3" xfId="50064"/>
    <cellStyle name="Nota 4 5 3 4" xfId="50065"/>
    <cellStyle name="Nota 4 5 3 5" xfId="50066"/>
    <cellStyle name="Nota 4 5 3 6" xfId="50067"/>
    <cellStyle name="Nota 4 5 3 7" xfId="50068"/>
    <cellStyle name="Nota 4 5 3 8" xfId="50069"/>
    <cellStyle name="Nota 4 5 3 9" xfId="50070"/>
    <cellStyle name="Nota 4 5 4" xfId="50071"/>
    <cellStyle name="Nota 4 5 5" xfId="50072"/>
    <cellStyle name="Nota 4 5 6" xfId="50073"/>
    <cellStyle name="Nota 4 5 7" xfId="50074"/>
    <cellStyle name="Nota 4 5 8" xfId="50075"/>
    <cellStyle name="Nota 4 5 9" xfId="50076"/>
    <cellStyle name="Nota 4 6" xfId="50077"/>
    <cellStyle name="Nota 5" xfId="50078"/>
    <cellStyle name="Nota 5 2" xfId="50079"/>
    <cellStyle name="Nota 5 2 2" xfId="50080"/>
    <cellStyle name="Nota 5 2 2 2" xfId="50081"/>
    <cellStyle name="Nota 5 2 2 2 2" xfId="50082"/>
    <cellStyle name="Nota 5 2 2 3" xfId="50083"/>
    <cellStyle name="Nota 5 2 3" xfId="50084"/>
    <cellStyle name="Nota 5 3" xfId="50085"/>
    <cellStyle name="Nota 5 3 2" xfId="50086"/>
    <cellStyle name="Nota 5 3 2 2" xfId="50087"/>
    <cellStyle name="Nota 5 3 2 2 2" xfId="50088"/>
    <cellStyle name="Nota 5 3 2 3" xfId="50089"/>
    <cellStyle name="Nota 5 3 3" xfId="50090"/>
    <cellStyle name="Nota 5 3 4" xfId="50091"/>
    <cellStyle name="Nota 5 4" xfId="50092"/>
    <cellStyle name="Nota 5 4 2" xfId="50093"/>
    <cellStyle name="Nota 5 4 2 2" xfId="50094"/>
    <cellStyle name="Nota 5 4 2 2 2" xfId="50095"/>
    <cellStyle name="Nota 5 4 2 3" xfId="50096"/>
    <cellStyle name="Nota 5 4 3" xfId="50097"/>
    <cellStyle name="Nota 5 4 3 2" xfId="50098"/>
    <cellStyle name="Nota 5 4 4" xfId="50099"/>
    <cellStyle name="Nota 5 5" xfId="50100"/>
    <cellStyle name="Nota 5 5 2" xfId="50101"/>
    <cellStyle name="Nota 5 5 2 2" xfId="50102"/>
    <cellStyle name="Nota 5 5 3" xfId="50103"/>
    <cellStyle name="Nota 5 5 3 2" xfId="50104"/>
    <cellStyle name="Nota 5 6" xfId="50105"/>
    <cellStyle name="Nota 5 6 10" xfId="50106"/>
    <cellStyle name="Nota 5 6 11" xfId="50107"/>
    <cellStyle name="Nota 5 6 12" xfId="50108"/>
    <cellStyle name="Nota 5 6 13" xfId="50109"/>
    <cellStyle name="Nota 5 6 14" xfId="50110"/>
    <cellStyle name="Nota 5 6 2" xfId="50111"/>
    <cellStyle name="Nota 5 6 2 10" xfId="50112"/>
    <cellStyle name="Nota 5 6 2 11" xfId="50113"/>
    <cellStyle name="Nota 5 6 2 12" xfId="50114"/>
    <cellStyle name="Nota 5 6 2 13" xfId="50115"/>
    <cellStyle name="Nota 5 6 2 2" xfId="50116"/>
    <cellStyle name="Nota 5 6 2 2 10" xfId="50117"/>
    <cellStyle name="Nota 5 6 2 2 11" xfId="50118"/>
    <cellStyle name="Nota 5 6 2 2 12" xfId="50119"/>
    <cellStyle name="Nota 5 6 2 2 2" xfId="50120"/>
    <cellStyle name="Nota 5 6 2 2 3" xfId="50121"/>
    <cellStyle name="Nota 5 6 2 2 4" xfId="50122"/>
    <cellStyle name="Nota 5 6 2 2 5" xfId="50123"/>
    <cellStyle name="Nota 5 6 2 2 6" xfId="50124"/>
    <cellStyle name="Nota 5 6 2 2 7" xfId="50125"/>
    <cellStyle name="Nota 5 6 2 2 8" xfId="50126"/>
    <cellStyle name="Nota 5 6 2 2 9" xfId="50127"/>
    <cellStyle name="Nota 5 6 2 3" xfId="50128"/>
    <cellStyle name="Nota 5 6 2 4" xfId="50129"/>
    <cellStyle name="Nota 5 6 2 5" xfId="50130"/>
    <cellStyle name="Nota 5 6 2 6" xfId="50131"/>
    <cellStyle name="Nota 5 6 2 7" xfId="50132"/>
    <cellStyle name="Nota 5 6 2 8" xfId="50133"/>
    <cellStyle name="Nota 5 6 2 9" xfId="50134"/>
    <cellStyle name="Nota 5 6 3" xfId="50135"/>
    <cellStyle name="Nota 5 6 3 10" xfId="50136"/>
    <cellStyle name="Nota 5 6 3 11" xfId="50137"/>
    <cellStyle name="Nota 5 6 3 12" xfId="50138"/>
    <cellStyle name="Nota 5 6 3 2" xfId="50139"/>
    <cellStyle name="Nota 5 6 3 3" xfId="50140"/>
    <cellStyle name="Nota 5 6 3 4" xfId="50141"/>
    <cellStyle name="Nota 5 6 3 5" xfId="50142"/>
    <cellStyle name="Nota 5 6 3 6" xfId="50143"/>
    <cellStyle name="Nota 5 6 3 7" xfId="50144"/>
    <cellStyle name="Nota 5 6 3 8" xfId="50145"/>
    <cellStyle name="Nota 5 6 3 9" xfId="50146"/>
    <cellStyle name="Nota 5 6 4" xfId="50147"/>
    <cellStyle name="Nota 5 6 5" xfId="50148"/>
    <cellStyle name="Nota 5 6 6" xfId="50149"/>
    <cellStyle name="Nota 5 6 7" xfId="50150"/>
    <cellStyle name="Nota 5 6 8" xfId="50151"/>
    <cellStyle name="Nota 5 6 9" xfId="50152"/>
    <cellStyle name="Nota 6" xfId="50153"/>
    <cellStyle name="Nota 6 2" xfId="50154"/>
    <cellStyle name="Nota 6 2 2" xfId="50155"/>
    <cellStyle name="Nota 6 2 2 2" xfId="50156"/>
    <cellStyle name="Nota 6 2 2 2 2" xfId="50157"/>
    <cellStyle name="Nota 6 2 2 3" xfId="50158"/>
    <cellStyle name="Nota 6 2 3" xfId="50159"/>
    <cellStyle name="Nota 6 2 3 2" xfId="50160"/>
    <cellStyle name="Nota 6 3" xfId="50161"/>
    <cellStyle name="Nota 6 3 2" xfId="50162"/>
    <cellStyle name="Nota 6 3 2 2" xfId="50163"/>
    <cellStyle name="Nota 6 3 2 2 2" xfId="50164"/>
    <cellStyle name="Nota 6 3 2 3" xfId="50165"/>
    <cellStyle name="Nota 6 3 3" xfId="50166"/>
    <cellStyle name="Nota 6 3 4" xfId="50167"/>
    <cellStyle name="Nota 6 4" xfId="50168"/>
    <cellStyle name="Nota 6 4 2" xfId="50169"/>
    <cellStyle name="Nota 6 5" xfId="50170"/>
    <cellStyle name="Nota 6 5 10" xfId="50171"/>
    <cellStyle name="Nota 6 5 11" xfId="50172"/>
    <cellStyle name="Nota 6 5 12" xfId="50173"/>
    <cellStyle name="Nota 6 5 13" xfId="50174"/>
    <cellStyle name="Nota 6 5 14" xfId="50175"/>
    <cellStyle name="Nota 6 5 2" xfId="50176"/>
    <cellStyle name="Nota 6 5 2 10" xfId="50177"/>
    <cellStyle name="Nota 6 5 2 11" xfId="50178"/>
    <cellStyle name="Nota 6 5 2 12" xfId="50179"/>
    <cellStyle name="Nota 6 5 2 13" xfId="50180"/>
    <cellStyle name="Nota 6 5 2 2" xfId="50181"/>
    <cellStyle name="Nota 6 5 2 2 10" xfId="50182"/>
    <cellStyle name="Nota 6 5 2 2 11" xfId="50183"/>
    <cellStyle name="Nota 6 5 2 2 12" xfId="50184"/>
    <cellStyle name="Nota 6 5 2 2 2" xfId="50185"/>
    <cellStyle name="Nota 6 5 2 2 3" xfId="50186"/>
    <cellStyle name="Nota 6 5 2 2 4" xfId="50187"/>
    <cellStyle name="Nota 6 5 2 2 5" xfId="50188"/>
    <cellStyle name="Nota 6 5 2 2 6" xfId="50189"/>
    <cellStyle name="Nota 6 5 2 2 7" xfId="50190"/>
    <cellStyle name="Nota 6 5 2 2 8" xfId="50191"/>
    <cellStyle name="Nota 6 5 2 2 9" xfId="50192"/>
    <cellStyle name="Nota 6 5 2 3" xfId="50193"/>
    <cellStyle name="Nota 6 5 2 4" xfId="50194"/>
    <cellStyle name="Nota 6 5 2 5" xfId="50195"/>
    <cellStyle name="Nota 6 5 2 6" xfId="50196"/>
    <cellStyle name="Nota 6 5 2 7" xfId="50197"/>
    <cellStyle name="Nota 6 5 2 8" xfId="50198"/>
    <cellStyle name="Nota 6 5 2 9" xfId="50199"/>
    <cellStyle name="Nota 6 5 3" xfId="50200"/>
    <cellStyle name="Nota 6 5 3 10" xfId="50201"/>
    <cellStyle name="Nota 6 5 3 11" xfId="50202"/>
    <cellStyle name="Nota 6 5 3 12" xfId="50203"/>
    <cellStyle name="Nota 6 5 3 2" xfId="50204"/>
    <cellStyle name="Nota 6 5 3 3" xfId="50205"/>
    <cellStyle name="Nota 6 5 3 4" xfId="50206"/>
    <cellStyle name="Nota 6 5 3 5" xfId="50207"/>
    <cellStyle name="Nota 6 5 3 6" xfId="50208"/>
    <cellStyle name="Nota 6 5 3 7" xfId="50209"/>
    <cellStyle name="Nota 6 5 3 8" xfId="50210"/>
    <cellStyle name="Nota 6 5 3 9" xfId="50211"/>
    <cellStyle name="Nota 6 5 4" xfId="50212"/>
    <cellStyle name="Nota 6 5 5" xfId="50213"/>
    <cellStyle name="Nota 6 5 6" xfId="50214"/>
    <cellStyle name="Nota 6 5 7" xfId="50215"/>
    <cellStyle name="Nota 6 5 8" xfId="50216"/>
    <cellStyle name="Nota 6 5 9" xfId="50217"/>
    <cellStyle name="Nota 7" xfId="50218"/>
    <cellStyle name="Nota 7 2" xfId="50219"/>
    <cellStyle name="Nota 7 2 2" xfId="50220"/>
    <cellStyle name="Nota 7 3" xfId="50221"/>
    <cellStyle name="Nota 7 4" xfId="50222"/>
    <cellStyle name="Nota 7 5" xfId="50223"/>
    <cellStyle name="Nota 7 5 10" xfId="50224"/>
    <cellStyle name="Nota 7 5 11" xfId="50225"/>
    <cellStyle name="Nota 7 5 12" xfId="50226"/>
    <cellStyle name="Nota 7 5 13" xfId="50227"/>
    <cellStyle name="Nota 7 5 14" xfId="50228"/>
    <cellStyle name="Nota 7 5 2" xfId="50229"/>
    <cellStyle name="Nota 7 5 2 10" xfId="50230"/>
    <cellStyle name="Nota 7 5 2 11" xfId="50231"/>
    <cellStyle name="Nota 7 5 2 12" xfId="50232"/>
    <cellStyle name="Nota 7 5 2 13" xfId="50233"/>
    <cellStyle name="Nota 7 5 2 2" xfId="50234"/>
    <cellStyle name="Nota 7 5 2 2 10" xfId="50235"/>
    <cellStyle name="Nota 7 5 2 2 11" xfId="50236"/>
    <cellStyle name="Nota 7 5 2 2 12" xfId="50237"/>
    <cellStyle name="Nota 7 5 2 2 2" xfId="50238"/>
    <cellStyle name="Nota 7 5 2 2 3" xfId="50239"/>
    <cellStyle name="Nota 7 5 2 2 4" xfId="50240"/>
    <cellStyle name="Nota 7 5 2 2 5" xfId="50241"/>
    <cellStyle name="Nota 7 5 2 2 6" xfId="50242"/>
    <cellStyle name="Nota 7 5 2 2 7" xfId="50243"/>
    <cellStyle name="Nota 7 5 2 2 8" xfId="50244"/>
    <cellStyle name="Nota 7 5 2 2 9" xfId="50245"/>
    <cellStyle name="Nota 7 5 2 3" xfId="50246"/>
    <cellStyle name="Nota 7 5 2 4" xfId="50247"/>
    <cellStyle name="Nota 7 5 2 5" xfId="50248"/>
    <cellStyle name="Nota 7 5 2 6" xfId="50249"/>
    <cellStyle name="Nota 7 5 2 7" xfId="50250"/>
    <cellStyle name="Nota 7 5 2 8" xfId="50251"/>
    <cellStyle name="Nota 7 5 2 9" xfId="50252"/>
    <cellStyle name="Nota 7 5 3" xfId="50253"/>
    <cellStyle name="Nota 7 5 3 10" xfId="50254"/>
    <cellStyle name="Nota 7 5 3 11" xfId="50255"/>
    <cellStyle name="Nota 7 5 3 12" xfId="50256"/>
    <cellStyle name="Nota 7 5 3 2" xfId="50257"/>
    <cellStyle name="Nota 7 5 3 3" xfId="50258"/>
    <cellStyle name="Nota 7 5 3 4" xfId="50259"/>
    <cellStyle name="Nota 7 5 3 5" xfId="50260"/>
    <cellStyle name="Nota 7 5 3 6" xfId="50261"/>
    <cellStyle name="Nota 7 5 3 7" xfId="50262"/>
    <cellStyle name="Nota 7 5 3 8" xfId="50263"/>
    <cellStyle name="Nota 7 5 3 9" xfId="50264"/>
    <cellStyle name="Nota 7 5 4" xfId="50265"/>
    <cellStyle name="Nota 7 5 5" xfId="50266"/>
    <cellStyle name="Nota 7 5 6" xfId="50267"/>
    <cellStyle name="Nota 7 5 7" xfId="50268"/>
    <cellStyle name="Nota 7 5 8" xfId="50269"/>
    <cellStyle name="Nota 7 5 9" xfId="50270"/>
    <cellStyle name="Nota 8" xfId="50271"/>
    <cellStyle name="Nota 8 10" xfId="50272"/>
    <cellStyle name="Nota 8 11" xfId="50273"/>
    <cellStyle name="Nota 8 12" xfId="50274"/>
    <cellStyle name="Nota 8 13" xfId="50275"/>
    <cellStyle name="Nota 8 14" xfId="50276"/>
    <cellStyle name="Nota 8 15" xfId="50277"/>
    <cellStyle name="Nota 8 16" xfId="50278"/>
    <cellStyle name="Nota 8 17" xfId="50279"/>
    <cellStyle name="Nota 8 2" xfId="50280"/>
    <cellStyle name="Nota 8 2 2" xfId="50281"/>
    <cellStyle name="Nota 8 3" xfId="50282"/>
    <cellStyle name="Nota 8 4" xfId="50283"/>
    <cellStyle name="Nota 8 5" xfId="50284"/>
    <cellStyle name="Nota 8 5 10" xfId="50285"/>
    <cellStyle name="Nota 8 5 11" xfId="50286"/>
    <cellStyle name="Nota 8 5 12" xfId="50287"/>
    <cellStyle name="Nota 8 5 13" xfId="50288"/>
    <cellStyle name="Nota 8 5 2" xfId="50289"/>
    <cellStyle name="Nota 8 5 2 10" xfId="50290"/>
    <cellStyle name="Nota 8 5 2 11" xfId="50291"/>
    <cellStyle name="Nota 8 5 2 12" xfId="50292"/>
    <cellStyle name="Nota 8 5 2 2" xfId="50293"/>
    <cellStyle name="Nota 8 5 2 3" xfId="50294"/>
    <cellStyle name="Nota 8 5 2 4" xfId="50295"/>
    <cellStyle name="Nota 8 5 2 5" xfId="50296"/>
    <cellStyle name="Nota 8 5 2 6" xfId="50297"/>
    <cellStyle name="Nota 8 5 2 7" xfId="50298"/>
    <cellStyle name="Nota 8 5 2 8" xfId="50299"/>
    <cellStyle name="Nota 8 5 2 9" xfId="50300"/>
    <cellStyle name="Nota 8 5 3" xfId="50301"/>
    <cellStyle name="Nota 8 5 4" xfId="50302"/>
    <cellStyle name="Nota 8 5 5" xfId="50303"/>
    <cellStyle name="Nota 8 5 6" xfId="50304"/>
    <cellStyle name="Nota 8 5 7" xfId="50305"/>
    <cellStyle name="Nota 8 5 8" xfId="50306"/>
    <cellStyle name="Nota 8 5 9" xfId="50307"/>
    <cellStyle name="Nota 8 6" xfId="50308"/>
    <cellStyle name="Nota 8 6 10" xfId="50309"/>
    <cellStyle name="Nota 8 6 11" xfId="50310"/>
    <cellStyle name="Nota 8 6 12" xfId="50311"/>
    <cellStyle name="Nota 8 6 2" xfId="50312"/>
    <cellStyle name="Nota 8 6 3" xfId="50313"/>
    <cellStyle name="Nota 8 6 4" xfId="50314"/>
    <cellStyle name="Nota 8 6 5" xfId="50315"/>
    <cellStyle name="Nota 8 6 6" xfId="50316"/>
    <cellStyle name="Nota 8 6 7" xfId="50317"/>
    <cellStyle name="Nota 8 6 8" xfId="50318"/>
    <cellStyle name="Nota 8 6 9" xfId="50319"/>
    <cellStyle name="Nota 8 7" xfId="50320"/>
    <cellStyle name="Nota 8 8" xfId="50321"/>
    <cellStyle name="Nota 8 9" xfId="50322"/>
    <cellStyle name="Nota 9" xfId="50323"/>
    <cellStyle name="Nota 9 10" xfId="50324"/>
    <cellStyle name="Nota 9 11" xfId="50325"/>
    <cellStyle name="Nota 9 12" xfId="50326"/>
    <cellStyle name="Nota 9 13" xfId="50327"/>
    <cellStyle name="Nota 9 14" xfId="50328"/>
    <cellStyle name="Nota 9 15" xfId="50329"/>
    <cellStyle name="Nota 9 16" xfId="50330"/>
    <cellStyle name="Nota 9 17" xfId="50331"/>
    <cellStyle name="Nota 9 2" xfId="50332"/>
    <cellStyle name="Nota 9 2 2" xfId="50333"/>
    <cellStyle name="Nota 9 3" xfId="50334"/>
    <cellStyle name="Nota 9 4" xfId="50335"/>
    <cellStyle name="Nota 9 5" xfId="50336"/>
    <cellStyle name="Nota 9 5 10" xfId="50337"/>
    <cellStyle name="Nota 9 5 11" xfId="50338"/>
    <cellStyle name="Nota 9 5 12" xfId="50339"/>
    <cellStyle name="Nota 9 5 13" xfId="50340"/>
    <cellStyle name="Nota 9 5 2" xfId="50341"/>
    <cellStyle name="Nota 9 5 2 10" xfId="50342"/>
    <cellStyle name="Nota 9 5 2 11" xfId="50343"/>
    <cellStyle name="Nota 9 5 2 12" xfId="50344"/>
    <cellStyle name="Nota 9 5 2 2" xfId="50345"/>
    <cellStyle name="Nota 9 5 2 3" xfId="50346"/>
    <cellStyle name="Nota 9 5 2 4" xfId="50347"/>
    <cellStyle name="Nota 9 5 2 5" xfId="50348"/>
    <cellStyle name="Nota 9 5 2 6" xfId="50349"/>
    <cellStyle name="Nota 9 5 2 7" xfId="50350"/>
    <cellStyle name="Nota 9 5 2 8" xfId="50351"/>
    <cellStyle name="Nota 9 5 2 9" xfId="50352"/>
    <cellStyle name="Nota 9 5 3" xfId="50353"/>
    <cellStyle name="Nota 9 5 4" xfId="50354"/>
    <cellStyle name="Nota 9 5 5" xfId="50355"/>
    <cellStyle name="Nota 9 5 6" xfId="50356"/>
    <cellStyle name="Nota 9 5 7" xfId="50357"/>
    <cellStyle name="Nota 9 5 8" xfId="50358"/>
    <cellStyle name="Nota 9 5 9" xfId="50359"/>
    <cellStyle name="Nota 9 6" xfId="50360"/>
    <cellStyle name="Nota 9 6 10" xfId="50361"/>
    <cellStyle name="Nota 9 6 11" xfId="50362"/>
    <cellStyle name="Nota 9 6 12" xfId="50363"/>
    <cellStyle name="Nota 9 6 2" xfId="50364"/>
    <cellStyle name="Nota 9 6 3" xfId="50365"/>
    <cellStyle name="Nota 9 6 4" xfId="50366"/>
    <cellStyle name="Nota 9 6 5" xfId="50367"/>
    <cellStyle name="Nota 9 6 6" xfId="50368"/>
    <cellStyle name="Nota 9 6 7" xfId="50369"/>
    <cellStyle name="Nota 9 6 8" xfId="50370"/>
    <cellStyle name="Nota 9 6 9" xfId="50371"/>
    <cellStyle name="Nota 9 7" xfId="50372"/>
    <cellStyle name="Nota 9 8" xfId="50373"/>
    <cellStyle name="Nota 9 9" xfId="50374"/>
    <cellStyle name="Note" xfId="50375"/>
    <cellStyle name="Note 2" xfId="50376"/>
    <cellStyle name="Note 2 2" xfId="50377"/>
    <cellStyle name="Note 2 2 2" xfId="50378"/>
    <cellStyle name="Note 2 2 2 2" xfId="50379"/>
    <cellStyle name="Note 2 2 2 2 2" xfId="50380"/>
    <cellStyle name="Note 2 2 2 2 2 2" xfId="50381"/>
    <cellStyle name="Note 2 2 3" xfId="50382"/>
    <cellStyle name="Note 2 3" xfId="50383"/>
    <cellStyle name="Note 2 3 2" xfId="50384"/>
    <cellStyle name="Note 2 3 2 2" xfId="50385"/>
    <cellStyle name="Note 2 3 2 2 2" xfId="50386"/>
    <cellStyle name="Note 3" xfId="50387"/>
    <cellStyle name="Note 3 2" xfId="50388"/>
    <cellStyle name="Note 3 2 2" xfId="50389"/>
    <cellStyle name="Note 3 2 2 2" xfId="50390"/>
    <cellStyle name="Note 4" xfId="50391"/>
    <cellStyle name="Output" xfId="50392"/>
    <cellStyle name="Output 2" xfId="50393"/>
    <cellStyle name="Output 2 2" xfId="50394"/>
    <cellStyle name="Output 2 2 2" xfId="50395"/>
    <cellStyle name="Output 2 3" xfId="50396"/>
    <cellStyle name="Output 3" xfId="50397"/>
    <cellStyle name="Output 3 2" xfId="50398"/>
    <cellStyle name="Output 4" xfId="50399"/>
    <cellStyle name="Percent 2" xfId="50400"/>
    <cellStyle name="Percent 2 2" xfId="50401"/>
    <cellStyle name="Porcentagem" xfId="53505" builtinId="5"/>
    <cellStyle name="Porcentagem 10" xfId="50402"/>
    <cellStyle name="Porcentagem 10 2" xfId="50403"/>
    <cellStyle name="Porcentagem 10 2 2" xfId="50404"/>
    <cellStyle name="Porcentagem 10 3" xfId="50405"/>
    <cellStyle name="Porcentagem 10 4" xfId="50406"/>
    <cellStyle name="Porcentagem 11" xfId="50407"/>
    <cellStyle name="Porcentagem 12" xfId="50408"/>
    <cellStyle name="Porcentagem 12 10" xfId="50409"/>
    <cellStyle name="Porcentagem 12 11" xfId="50410"/>
    <cellStyle name="Porcentagem 12 12" xfId="50411"/>
    <cellStyle name="Porcentagem 12 13" xfId="50412"/>
    <cellStyle name="Porcentagem 12 14" xfId="50413"/>
    <cellStyle name="Porcentagem 12 15" xfId="50414"/>
    <cellStyle name="Porcentagem 12 2" xfId="50415"/>
    <cellStyle name="Porcentagem 12 2 2" xfId="50416"/>
    <cellStyle name="Porcentagem 12 3" xfId="50417"/>
    <cellStyle name="Porcentagem 12 3 10" xfId="50418"/>
    <cellStyle name="Porcentagem 12 3 11" xfId="50419"/>
    <cellStyle name="Porcentagem 12 3 12" xfId="50420"/>
    <cellStyle name="Porcentagem 12 3 13" xfId="50421"/>
    <cellStyle name="Porcentagem 12 3 2" xfId="50422"/>
    <cellStyle name="Porcentagem 12 3 2 10" xfId="50423"/>
    <cellStyle name="Porcentagem 12 3 2 11" xfId="50424"/>
    <cellStyle name="Porcentagem 12 3 2 12" xfId="50425"/>
    <cellStyle name="Porcentagem 12 3 2 2" xfId="50426"/>
    <cellStyle name="Porcentagem 12 3 2 3" xfId="50427"/>
    <cellStyle name="Porcentagem 12 3 2 4" xfId="50428"/>
    <cellStyle name="Porcentagem 12 3 2 5" xfId="50429"/>
    <cellStyle name="Porcentagem 12 3 2 6" xfId="50430"/>
    <cellStyle name="Porcentagem 12 3 2 7" xfId="50431"/>
    <cellStyle name="Porcentagem 12 3 2 8" xfId="50432"/>
    <cellStyle name="Porcentagem 12 3 2 9" xfId="50433"/>
    <cellStyle name="Porcentagem 12 3 3" xfId="50434"/>
    <cellStyle name="Porcentagem 12 3 4" xfId="50435"/>
    <cellStyle name="Porcentagem 12 3 5" xfId="50436"/>
    <cellStyle name="Porcentagem 12 3 6" xfId="50437"/>
    <cellStyle name="Porcentagem 12 3 7" xfId="50438"/>
    <cellStyle name="Porcentagem 12 3 8" xfId="50439"/>
    <cellStyle name="Porcentagem 12 3 9" xfId="50440"/>
    <cellStyle name="Porcentagem 12 4" xfId="50441"/>
    <cellStyle name="Porcentagem 12 4 10" xfId="50442"/>
    <cellStyle name="Porcentagem 12 4 11" xfId="50443"/>
    <cellStyle name="Porcentagem 12 4 12" xfId="50444"/>
    <cellStyle name="Porcentagem 12 4 2" xfId="50445"/>
    <cellStyle name="Porcentagem 12 4 3" xfId="50446"/>
    <cellStyle name="Porcentagem 12 4 4" xfId="50447"/>
    <cellStyle name="Porcentagem 12 4 5" xfId="50448"/>
    <cellStyle name="Porcentagem 12 4 6" xfId="50449"/>
    <cellStyle name="Porcentagem 12 4 7" xfId="50450"/>
    <cellStyle name="Porcentagem 12 4 8" xfId="50451"/>
    <cellStyle name="Porcentagem 12 4 9" xfId="50452"/>
    <cellStyle name="Porcentagem 12 5" xfId="50453"/>
    <cellStyle name="Porcentagem 12 6" xfId="50454"/>
    <cellStyle name="Porcentagem 12 7" xfId="50455"/>
    <cellStyle name="Porcentagem 12 8" xfId="50456"/>
    <cellStyle name="Porcentagem 12 9" xfId="50457"/>
    <cellStyle name="Porcentagem 13" xfId="50458"/>
    <cellStyle name="Porcentagem 2" xfId="50459"/>
    <cellStyle name="Porcentagem 2 2" xfId="50460"/>
    <cellStyle name="Porcentagem 2 2 2" xfId="50461"/>
    <cellStyle name="Porcentagem 2 2 2 2" xfId="50462"/>
    <cellStyle name="Porcentagem 2 2 3" xfId="50463"/>
    <cellStyle name="Porcentagem 2 2 3 2" xfId="50464"/>
    <cellStyle name="Porcentagem 2 2 4" xfId="50465"/>
    <cellStyle name="Porcentagem 2 2 5" xfId="50466"/>
    <cellStyle name="Porcentagem 2 3" xfId="50467"/>
    <cellStyle name="Porcentagem 2 3 2" xfId="50468"/>
    <cellStyle name="Porcentagem 2 3 2 2" xfId="50469"/>
    <cellStyle name="Porcentagem 2 3 3" xfId="50470"/>
    <cellStyle name="Porcentagem 2 3 3 2" xfId="50471"/>
    <cellStyle name="Porcentagem 2 3 4" xfId="50472"/>
    <cellStyle name="Porcentagem 2 4" xfId="50473"/>
    <cellStyle name="Porcentagem 2 4 2" xfId="50474"/>
    <cellStyle name="Porcentagem 2 5" xfId="50475"/>
    <cellStyle name="Porcentagem 2 5 2" xfId="50476"/>
    <cellStyle name="Porcentagem 2 6" xfId="50477"/>
    <cellStyle name="Porcentagem 2 6 2" xfId="50478"/>
    <cellStyle name="Porcentagem 2 7" xfId="50479"/>
    <cellStyle name="Porcentagem 2 7 2" xfId="50480"/>
    <cellStyle name="Porcentagem 3" xfId="50481"/>
    <cellStyle name="Porcentagem 3 2" xfId="50482"/>
    <cellStyle name="Porcentagem 3 2 2" xfId="50483"/>
    <cellStyle name="Porcentagem 3 2 2 2" xfId="50484"/>
    <cellStyle name="Porcentagem 3 2 2 3" xfId="50485"/>
    <cellStyle name="Porcentagem 3 2 3" xfId="50486"/>
    <cellStyle name="Porcentagem 3 3" xfId="50487"/>
    <cellStyle name="Porcentagem 3 3 2" xfId="50488"/>
    <cellStyle name="Porcentagem 3 3 2 10" xfId="50489"/>
    <cellStyle name="Porcentagem 3 3 2 11" xfId="50490"/>
    <cellStyle name="Porcentagem 3 3 2 12" xfId="50491"/>
    <cellStyle name="Porcentagem 3 3 2 13" xfId="50492"/>
    <cellStyle name="Porcentagem 3 3 2 14" xfId="50493"/>
    <cellStyle name="Porcentagem 3 3 2 2" xfId="50494"/>
    <cellStyle name="Porcentagem 3 3 2 2 10" xfId="50495"/>
    <cellStyle name="Porcentagem 3 3 2 2 11" xfId="50496"/>
    <cellStyle name="Porcentagem 3 3 2 2 12" xfId="50497"/>
    <cellStyle name="Porcentagem 3 3 2 2 13" xfId="50498"/>
    <cellStyle name="Porcentagem 3 3 2 2 2" xfId="50499"/>
    <cellStyle name="Porcentagem 3 3 2 2 2 10" xfId="50500"/>
    <cellStyle name="Porcentagem 3 3 2 2 2 11" xfId="50501"/>
    <cellStyle name="Porcentagem 3 3 2 2 2 12" xfId="50502"/>
    <cellStyle name="Porcentagem 3 3 2 2 2 2" xfId="50503"/>
    <cellStyle name="Porcentagem 3 3 2 2 2 3" xfId="50504"/>
    <cellStyle name="Porcentagem 3 3 2 2 2 4" xfId="50505"/>
    <cellStyle name="Porcentagem 3 3 2 2 2 5" xfId="50506"/>
    <cellStyle name="Porcentagem 3 3 2 2 2 6" xfId="50507"/>
    <cellStyle name="Porcentagem 3 3 2 2 2 7" xfId="50508"/>
    <cellStyle name="Porcentagem 3 3 2 2 2 8" xfId="50509"/>
    <cellStyle name="Porcentagem 3 3 2 2 2 9" xfId="50510"/>
    <cellStyle name="Porcentagem 3 3 2 2 3" xfId="50511"/>
    <cellStyle name="Porcentagem 3 3 2 2 4" xfId="50512"/>
    <cellStyle name="Porcentagem 3 3 2 2 5" xfId="50513"/>
    <cellStyle name="Porcentagem 3 3 2 2 6" xfId="50514"/>
    <cellStyle name="Porcentagem 3 3 2 2 7" xfId="50515"/>
    <cellStyle name="Porcentagem 3 3 2 2 8" xfId="50516"/>
    <cellStyle name="Porcentagem 3 3 2 2 9" xfId="50517"/>
    <cellStyle name="Porcentagem 3 3 2 3" xfId="50518"/>
    <cellStyle name="Porcentagem 3 3 2 3 10" xfId="50519"/>
    <cellStyle name="Porcentagem 3 3 2 3 11" xfId="50520"/>
    <cellStyle name="Porcentagem 3 3 2 3 12" xfId="50521"/>
    <cellStyle name="Porcentagem 3 3 2 3 2" xfId="50522"/>
    <cellStyle name="Porcentagem 3 3 2 3 3" xfId="50523"/>
    <cellStyle name="Porcentagem 3 3 2 3 4" xfId="50524"/>
    <cellStyle name="Porcentagem 3 3 2 3 5" xfId="50525"/>
    <cellStyle name="Porcentagem 3 3 2 3 6" xfId="50526"/>
    <cellStyle name="Porcentagem 3 3 2 3 7" xfId="50527"/>
    <cellStyle name="Porcentagem 3 3 2 3 8" xfId="50528"/>
    <cellStyle name="Porcentagem 3 3 2 3 9" xfId="50529"/>
    <cellStyle name="Porcentagem 3 3 2 4" xfId="50530"/>
    <cellStyle name="Porcentagem 3 3 2 5" xfId="50531"/>
    <cellStyle name="Porcentagem 3 3 2 6" xfId="50532"/>
    <cellStyle name="Porcentagem 3 3 2 7" xfId="50533"/>
    <cellStyle name="Porcentagem 3 3 2 8" xfId="50534"/>
    <cellStyle name="Porcentagem 3 3 2 9" xfId="50535"/>
    <cellStyle name="Porcentagem 3 3 3" xfId="50536"/>
    <cellStyle name="Porcentagem 3 3 4" xfId="50537"/>
    <cellStyle name="Porcentagem 3 4" xfId="50538"/>
    <cellStyle name="Porcentagem 3 5" xfId="50539"/>
    <cellStyle name="Porcentagem 3 5 2" xfId="50540"/>
    <cellStyle name="Porcentagem 3 6" xfId="50541"/>
    <cellStyle name="Porcentagem 4" xfId="50542"/>
    <cellStyle name="Porcentagem 4 2" xfId="50543"/>
    <cellStyle name="Porcentagem 4 2 2" xfId="50544"/>
    <cellStyle name="Porcentagem 4 2 2 2" xfId="50545"/>
    <cellStyle name="Porcentagem 4 2 3" xfId="50546"/>
    <cellStyle name="Porcentagem 4 2 3 2" xfId="50547"/>
    <cellStyle name="Porcentagem 4 2 4" xfId="50548"/>
    <cellStyle name="Porcentagem 4 2 4 10" xfId="50549"/>
    <cellStyle name="Porcentagem 4 2 4 11" xfId="50550"/>
    <cellStyle name="Porcentagem 4 2 4 12" xfId="50551"/>
    <cellStyle name="Porcentagem 4 2 4 13" xfId="50552"/>
    <cellStyle name="Porcentagem 4 2 4 14" xfId="50553"/>
    <cellStyle name="Porcentagem 4 2 4 2" xfId="50554"/>
    <cellStyle name="Porcentagem 4 2 4 2 10" xfId="50555"/>
    <cellStyle name="Porcentagem 4 2 4 2 11" xfId="50556"/>
    <cellStyle name="Porcentagem 4 2 4 2 12" xfId="50557"/>
    <cellStyle name="Porcentagem 4 2 4 2 13" xfId="50558"/>
    <cellStyle name="Porcentagem 4 2 4 2 2" xfId="50559"/>
    <cellStyle name="Porcentagem 4 2 4 2 2 10" xfId="50560"/>
    <cellStyle name="Porcentagem 4 2 4 2 2 11" xfId="50561"/>
    <cellStyle name="Porcentagem 4 2 4 2 2 12" xfId="50562"/>
    <cellStyle name="Porcentagem 4 2 4 2 2 2" xfId="50563"/>
    <cellStyle name="Porcentagem 4 2 4 2 2 3" xfId="50564"/>
    <cellStyle name="Porcentagem 4 2 4 2 2 4" xfId="50565"/>
    <cellStyle name="Porcentagem 4 2 4 2 2 5" xfId="50566"/>
    <cellStyle name="Porcentagem 4 2 4 2 2 6" xfId="50567"/>
    <cellStyle name="Porcentagem 4 2 4 2 2 7" xfId="50568"/>
    <cellStyle name="Porcentagem 4 2 4 2 2 8" xfId="50569"/>
    <cellStyle name="Porcentagem 4 2 4 2 2 9" xfId="50570"/>
    <cellStyle name="Porcentagem 4 2 4 2 3" xfId="50571"/>
    <cellStyle name="Porcentagem 4 2 4 2 4" xfId="50572"/>
    <cellStyle name="Porcentagem 4 2 4 2 5" xfId="50573"/>
    <cellStyle name="Porcentagem 4 2 4 2 6" xfId="50574"/>
    <cellStyle name="Porcentagem 4 2 4 2 7" xfId="50575"/>
    <cellStyle name="Porcentagem 4 2 4 2 8" xfId="50576"/>
    <cellStyle name="Porcentagem 4 2 4 2 9" xfId="50577"/>
    <cellStyle name="Porcentagem 4 2 4 3" xfId="50578"/>
    <cellStyle name="Porcentagem 4 2 4 3 10" xfId="50579"/>
    <cellStyle name="Porcentagem 4 2 4 3 11" xfId="50580"/>
    <cellStyle name="Porcentagem 4 2 4 3 12" xfId="50581"/>
    <cellStyle name="Porcentagem 4 2 4 3 2" xfId="50582"/>
    <cellStyle name="Porcentagem 4 2 4 3 3" xfId="50583"/>
    <cellStyle name="Porcentagem 4 2 4 3 4" xfId="50584"/>
    <cellStyle name="Porcentagem 4 2 4 3 5" xfId="50585"/>
    <cellStyle name="Porcentagem 4 2 4 3 6" xfId="50586"/>
    <cellStyle name="Porcentagem 4 2 4 3 7" xfId="50587"/>
    <cellStyle name="Porcentagem 4 2 4 3 8" xfId="50588"/>
    <cellStyle name="Porcentagem 4 2 4 3 9" xfId="50589"/>
    <cellStyle name="Porcentagem 4 2 4 4" xfId="50590"/>
    <cellStyle name="Porcentagem 4 2 4 5" xfId="50591"/>
    <cellStyle name="Porcentagem 4 2 4 6" xfId="50592"/>
    <cellStyle name="Porcentagem 4 2 4 7" xfId="50593"/>
    <cellStyle name="Porcentagem 4 2 4 8" xfId="50594"/>
    <cellStyle name="Porcentagem 4 2 4 9" xfId="50595"/>
    <cellStyle name="Porcentagem 4 2 5" xfId="50596"/>
    <cellStyle name="Porcentagem 4 3" xfId="50597"/>
    <cellStyle name="Porcentagem 4 3 2" xfId="50598"/>
    <cellStyle name="Porcentagem 4 3 2 2" xfId="50599"/>
    <cellStyle name="Porcentagem 4 3 2 2 2" xfId="50600"/>
    <cellStyle name="Porcentagem 4 3 2 3" xfId="50601"/>
    <cellStyle name="Porcentagem 4 3 2 3 2" xfId="50602"/>
    <cellStyle name="Porcentagem 4 3 2 4" xfId="50603"/>
    <cellStyle name="Porcentagem 4 3 3" xfId="50604"/>
    <cellStyle name="Porcentagem 4 3 3 2" xfId="50605"/>
    <cellStyle name="Porcentagem 4 3 4" xfId="50606"/>
    <cellStyle name="Porcentagem 4 3 4 2" xfId="50607"/>
    <cellStyle name="Porcentagem 4 3 5" xfId="50608"/>
    <cellStyle name="Porcentagem 4 4" xfId="50609"/>
    <cellStyle name="Porcentagem 4 4 2" xfId="50610"/>
    <cellStyle name="Porcentagem 4 4 2 2" xfId="50611"/>
    <cellStyle name="Porcentagem 4 4 2 2 2" xfId="50612"/>
    <cellStyle name="Porcentagem 4 4 2 3" xfId="50613"/>
    <cellStyle name="Porcentagem 4 4 2 3 2" xfId="50614"/>
    <cellStyle name="Porcentagem 4 4 2 4" xfId="50615"/>
    <cellStyle name="Porcentagem 4 4 3" xfId="50616"/>
    <cellStyle name="Porcentagem 4 4 3 2" xfId="50617"/>
    <cellStyle name="Porcentagem 4 4 3 2 2" xfId="50618"/>
    <cellStyle name="Porcentagem 4 4 3 2 2 2" xfId="50619"/>
    <cellStyle name="Porcentagem 4 4 3 2 3" xfId="50620"/>
    <cellStyle name="Porcentagem 4 4 3 2 3 2" xfId="50621"/>
    <cellStyle name="Porcentagem 4 4 3 2 4" xfId="50622"/>
    <cellStyle name="Porcentagem 4 4 3 3" xfId="50623"/>
    <cellStyle name="Porcentagem 4 4 3 3 2" xfId="50624"/>
    <cellStyle name="Porcentagem 4 4 3 3 2 2" xfId="50625"/>
    <cellStyle name="Porcentagem 4 4 3 3 2 2 2" xfId="50626"/>
    <cellStyle name="Porcentagem 4 4 3 3 2 2 2 2" xfId="50627"/>
    <cellStyle name="Porcentagem 4 4 3 3 2 2 3" xfId="50628"/>
    <cellStyle name="Porcentagem 4 4 3 3 2 3" xfId="50629"/>
    <cellStyle name="Porcentagem 4 4 3 3 2 3 2" xfId="50630"/>
    <cellStyle name="Porcentagem 4 4 3 3 2 3 3" xfId="50631"/>
    <cellStyle name="Porcentagem 4 4 3 3 2 4" xfId="50632"/>
    <cellStyle name="Porcentagem 4 4 3 3 3" xfId="50633"/>
    <cellStyle name="Porcentagem 4 4 3 3 3 2" xfId="50634"/>
    <cellStyle name="Porcentagem 4 4 3 3 4" xfId="50635"/>
    <cellStyle name="Porcentagem 4 4 3 4" xfId="50636"/>
    <cellStyle name="Porcentagem 4 4 3 4 2" xfId="50637"/>
    <cellStyle name="Porcentagem 4 4 3 4 2 2" xfId="50638"/>
    <cellStyle name="Porcentagem 4 4 3 4 2 3" xfId="50639"/>
    <cellStyle name="Porcentagem 4 4 3 4 3" xfId="50640"/>
    <cellStyle name="Porcentagem 4 4 3 4 3 2" xfId="50641"/>
    <cellStyle name="Porcentagem 4 4 3 4 4" xfId="50642"/>
    <cellStyle name="Porcentagem 4 4 3 5" xfId="50643"/>
    <cellStyle name="Porcentagem 4 4 4" xfId="50644"/>
    <cellStyle name="Porcentagem 4 5" xfId="50645"/>
    <cellStyle name="Porcentagem 4 5 2" xfId="50646"/>
    <cellStyle name="Porcentagem 4 5 2 2" xfId="50647"/>
    <cellStyle name="Porcentagem 4 5 3" xfId="50648"/>
    <cellStyle name="Porcentagem 4 5 3 2" xfId="50649"/>
    <cellStyle name="Porcentagem 4 5 4" xfId="50650"/>
    <cellStyle name="Porcentagem 4 6" xfId="50651"/>
    <cellStyle name="Porcentagem 4 6 10" xfId="50652"/>
    <cellStyle name="Porcentagem 4 6 11" xfId="50653"/>
    <cellStyle name="Porcentagem 4 6 12" xfId="50654"/>
    <cellStyle name="Porcentagem 4 6 13" xfId="50655"/>
    <cellStyle name="Porcentagem 4 6 14" xfId="50656"/>
    <cellStyle name="Porcentagem 4 6 2" xfId="50657"/>
    <cellStyle name="Porcentagem 4 6 2 10" xfId="50658"/>
    <cellStyle name="Porcentagem 4 6 2 11" xfId="50659"/>
    <cellStyle name="Porcentagem 4 6 2 12" xfId="50660"/>
    <cellStyle name="Porcentagem 4 6 2 13" xfId="50661"/>
    <cellStyle name="Porcentagem 4 6 2 2" xfId="50662"/>
    <cellStyle name="Porcentagem 4 6 2 2 10" xfId="50663"/>
    <cellStyle name="Porcentagem 4 6 2 2 11" xfId="50664"/>
    <cellStyle name="Porcentagem 4 6 2 2 12" xfId="50665"/>
    <cellStyle name="Porcentagem 4 6 2 2 2" xfId="50666"/>
    <cellStyle name="Porcentagem 4 6 2 2 3" xfId="50667"/>
    <cellStyle name="Porcentagem 4 6 2 2 4" xfId="50668"/>
    <cellStyle name="Porcentagem 4 6 2 2 5" xfId="50669"/>
    <cellStyle name="Porcentagem 4 6 2 2 6" xfId="50670"/>
    <cellStyle name="Porcentagem 4 6 2 2 7" xfId="50671"/>
    <cellStyle name="Porcentagem 4 6 2 2 8" xfId="50672"/>
    <cellStyle name="Porcentagem 4 6 2 2 9" xfId="50673"/>
    <cellStyle name="Porcentagem 4 6 2 3" xfId="50674"/>
    <cellStyle name="Porcentagem 4 6 2 4" xfId="50675"/>
    <cellStyle name="Porcentagem 4 6 2 5" xfId="50676"/>
    <cellStyle name="Porcentagem 4 6 2 6" xfId="50677"/>
    <cellStyle name="Porcentagem 4 6 2 7" xfId="50678"/>
    <cellStyle name="Porcentagem 4 6 2 8" xfId="50679"/>
    <cellStyle name="Porcentagem 4 6 2 9" xfId="50680"/>
    <cellStyle name="Porcentagem 4 6 3" xfId="50681"/>
    <cellStyle name="Porcentagem 4 6 3 10" xfId="50682"/>
    <cellStyle name="Porcentagem 4 6 3 11" xfId="50683"/>
    <cellStyle name="Porcentagem 4 6 3 12" xfId="50684"/>
    <cellStyle name="Porcentagem 4 6 3 2" xfId="50685"/>
    <cellStyle name="Porcentagem 4 6 3 3" xfId="50686"/>
    <cellStyle name="Porcentagem 4 6 3 4" xfId="50687"/>
    <cellStyle name="Porcentagem 4 6 3 5" xfId="50688"/>
    <cellStyle name="Porcentagem 4 6 3 6" xfId="50689"/>
    <cellStyle name="Porcentagem 4 6 3 7" xfId="50690"/>
    <cellStyle name="Porcentagem 4 6 3 8" xfId="50691"/>
    <cellStyle name="Porcentagem 4 6 3 9" xfId="50692"/>
    <cellStyle name="Porcentagem 4 6 4" xfId="50693"/>
    <cellStyle name="Porcentagem 4 6 5" xfId="50694"/>
    <cellStyle name="Porcentagem 4 6 6" xfId="50695"/>
    <cellStyle name="Porcentagem 4 6 7" xfId="50696"/>
    <cellStyle name="Porcentagem 4 6 8" xfId="50697"/>
    <cellStyle name="Porcentagem 4 6 9" xfId="50698"/>
    <cellStyle name="Porcentagem 4 7" xfId="50699"/>
    <cellStyle name="Porcentagem 5" xfId="50700"/>
    <cellStyle name="Porcentagem 5 2" xfId="50701"/>
    <cellStyle name="Porcentagem 5 2 2" xfId="50702"/>
    <cellStyle name="Porcentagem 5 2 2 2" xfId="50703"/>
    <cellStyle name="Porcentagem 5 2 3" xfId="50704"/>
    <cellStyle name="Porcentagem 5 2 3 2" xfId="50705"/>
    <cellStyle name="Porcentagem 5 2 4" xfId="50706"/>
    <cellStyle name="Porcentagem 5 3" xfId="50707"/>
    <cellStyle name="Porcentagem 5 3 2" xfId="50708"/>
    <cellStyle name="Porcentagem 5 4" xfId="50709"/>
    <cellStyle name="Porcentagem 5 4 2" xfId="50710"/>
    <cellStyle name="Porcentagem 5 5" xfId="50711"/>
    <cellStyle name="Porcentagem 5 5 10" xfId="50712"/>
    <cellStyle name="Porcentagem 5 5 11" xfId="50713"/>
    <cellStyle name="Porcentagem 5 5 12" xfId="50714"/>
    <cellStyle name="Porcentagem 5 5 13" xfId="50715"/>
    <cellStyle name="Porcentagem 5 5 14" xfId="50716"/>
    <cellStyle name="Porcentagem 5 5 2" xfId="50717"/>
    <cellStyle name="Porcentagem 5 5 2 10" xfId="50718"/>
    <cellStyle name="Porcentagem 5 5 2 11" xfId="50719"/>
    <cellStyle name="Porcentagem 5 5 2 12" xfId="50720"/>
    <cellStyle name="Porcentagem 5 5 2 13" xfId="50721"/>
    <cellStyle name="Porcentagem 5 5 2 2" xfId="50722"/>
    <cellStyle name="Porcentagem 5 5 2 2 10" xfId="50723"/>
    <cellStyle name="Porcentagem 5 5 2 2 11" xfId="50724"/>
    <cellStyle name="Porcentagem 5 5 2 2 12" xfId="50725"/>
    <cellStyle name="Porcentagem 5 5 2 2 2" xfId="50726"/>
    <cellStyle name="Porcentagem 5 5 2 2 3" xfId="50727"/>
    <cellStyle name="Porcentagem 5 5 2 2 4" xfId="50728"/>
    <cellStyle name="Porcentagem 5 5 2 2 5" xfId="50729"/>
    <cellStyle name="Porcentagem 5 5 2 2 6" xfId="50730"/>
    <cellStyle name="Porcentagem 5 5 2 2 7" xfId="50731"/>
    <cellStyle name="Porcentagem 5 5 2 2 8" xfId="50732"/>
    <cellStyle name="Porcentagem 5 5 2 2 9" xfId="50733"/>
    <cellStyle name="Porcentagem 5 5 2 3" xfId="50734"/>
    <cellStyle name="Porcentagem 5 5 2 4" xfId="50735"/>
    <cellStyle name="Porcentagem 5 5 2 5" xfId="50736"/>
    <cellStyle name="Porcentagem 5 5 2 6" xfId="50737"/>
    <cellStyle name="Porcentagem 5 5 2 7" xfId="50738"/>
    <cellStyle name="Porcentagem 5 5 2 8" xfId="50739"/>
    <cellStyle name="Porcentagem 5 5 2 9" xfId="50740"/>
    <cellStyle name="Porcentagem 5 5 3" xfId="50741"/>
    <cellStyle name="Porcentagem 5 5 3 10" xfId="50742"/>
    <cellStyle name="Porcentagem 5 5 3 11" xfId="50743"/>
    <cellStyle name="Porcentagem 5 5 3 12" xfId="50744"/>
    <cellStyle name="Porcentagem 5 5 3 2" xfId="50745"/>
    <cellStyle name="Porcentagem 5 5 3 3" xfId="50746"/>
    <cellStyle name="Porcentagem 5 5 3 4" xfId="50747"/>
    <cellStyle name="Porcentagem 5 5 3 5" xfId="50748"/>
    <cellStyle name="Porcentagem 5 5 3 6" xfId="50749"/>
    <cellStyle name="Porcentagem 5 5 3 7" xfId="50750"/>
    <cellStyle name="Porcentagem 5 5 3 8" xfId="50751"/>
    <cellStyle name="Porcentagem 5 5 3 9" xfId="50752"/>
    <cellStyle name="Porcentagem 5 5 4" xfId="50753"/>
    <cellStyle name="Porcentagem 5 5 5" xfId="50754"/>
    <cellStyle name="Porcentagem 5 5 6" xfId="50755"/>
    <cellStyle name="Porcentagem 5 5 7" xfId="50756"/>
    <cellStyle name="Porcentagem 5 5 8" xfId="50757"/>
    <cellStyle name="Porcentagem 5 5 9" xfId="50758"/>
    <cellStyle name="Porcentagem 5 6" xfId="50759"/>
    <cellStyle name="Porcentagem 6" xfId="50760"/>
    <cellStyle name="Porcentagem 6 2" xfId="50761"/>
    <cellStyle name="Porcentagem 6 2 2" xfId="50762"/>
    <cellStyle name="Porcentagem 6 2 2 2" xfId="50763"/>
    <cellStyle name="Porcentagem 6 2 3" xfId="50764"/>
    <cellStyle name="Porcentagem 6 2 3 2" xfId="50765"/>
    <cellStyle name="Porcentagem 6 2 4" xfId="50766"/>
    <cellStyle name="Porcentagem 6 3" xfId="50767"/>
    <cellStyle name="Porcentagem 6 3 2" xfId="50768"/>
    <cellStyle name="Porcentagem 6 3 2 2" xfId="50769"/>
    <cellStyle name="Porcentagem 6 3 2 2 2" xfId="50770"/>
    <cellStyle name="Porcentagem 6 3 2 3" xfId="50771"/>
    <cellStyle name="Porcentagem 6 3 2 3 2" xfId="50772"/>
    <cellStyle name="Porcentagem 6 3 2 4" xfId="50773"/>
    <cellStyle name="Porcentagem 6 3 3" xfId="50774"/>
    <cellStyle name="Porcentagem 6 3 3 2" xfId="50775"/>
    <cellStyle name="Porcentagem 6 3 3 2 2" xfId="50776"/>
    <cellStyle name="Porcentagem 6 3 3 2 2 2" xfId="50777"/>
    <cellStyle name="Porcentagem 6 3 3 2 2 2 2" xfId="50778"/>
    <cellStyle name="Porcentagem 6 3 3 2 2 3" xfId="50779"/>
    <cellStyle name="Porcentagem 6 3 3 2 3" xfId="50780"/>
    <cellStyle name="Porcentagem 6 3 3 2 3 2" xfId="50781"/>
    <cellStyle name="Porcentagem 6 3 3 2 3 3" xfId="50782"/>
    <cellStyle name="Porcentagem 6 3 3 2 4" xfId="50783"/>
    <cellStyle name="Porcentagem 6 3 3 3" xfId="50784"/>
    <cellStyle name="Porcentagem 6 3 3 3 2" xfId="50785"/>
    <cellStyle name="Porcentagem 6 3 3 4" xfId="50786"/>
    <cellStyle name="Porcentagem 6 3 4" xfId="50787"/>
    <cellStyle name="Porcentagem 6 3 4 2" xfId="50788"/>
    <cellStyle name="Porcentagem 6 3 4 2 2" xfId="50789"/>
    <cellStyle name="Porcentagem 6 3 4 2 3" xfId="50790"/>
    <cellStyle name="Porcentagem 6 3 4 3" xfId="50791"/>
    <cellStyle name="Porcentagem 6 3 4 3 2" xfId="50792"/>
    <cellStyle name="Porcentagem 6 3 4 4" xfId="50793"/>
    <cellStyle name="Porcentagem 6 3 5" xfId="50794"/>
    <cellStyle name="Porcentagem 6 4" xfId="50795"/>
    <cellStyle name="Porcentagem 6 5" xfId="50796"/>
    <cellStyle name="Porcentagem 7" xfId="50797"/>
    <cellStyle name="Porcentagem 7 2" xfId="50798"/>
    <cellStyle name="Porcentagem 7 2 2" xfId="50799"/>
    <cellStyle name="Porcentagem 7 2 2 2" xfId="50800"/>
    <cellStyle name="Porcentagem 7 2 3" xfId="50801"/>
    <cellStyle name="Porcentagem 7 2 3 2" xfId="50802"/>
    <cellStyle name="Porcentagem 7 2 4" xfId="50803"/>
    <cellStyle name="Porcentagem 7 3" xfId="50804"/>
    <cellStyle name="Porcentagem 7 3 2" xfId="50805"/>
    <cellStyle name="Porcentagem 7 3 2 2" xfId="50806"/>
    <cellStyle name="Porcentagem 7 3 2 3" xfId="50807"/>
    <cellStyle name="Porcentagem 7 3 3" xfId="50808"/>
    <cellStyle name="Porcentagem 7 3 3 2" xfId="50809"/>
    <cellStyle name="Porcentagem 7 3 4" xfId="50810"/>
    <cellStyle name="Porcentagem 7 4" xfId="50811"/>
    <cellStyle name="Porcentagem 8" xfId="50812"/>
    <cellStyle name="Porcentagem 8 2" xfId="50813"/>
    <cellStyle name="Porcentagem 8 2 2" xfId="50814"/>
    <cellStyle name="Porcentagem 8 2 2 2" xfId="50815"/>
    <cellStyle name="Porcentagem 8 2 3" xfId="50816"/>
    <cellStyle name="Porcentagem 8 2 3 2" xfId="50817"/>
    <cellStyle name="Porcentagem 8 2 4" xfId="50818"/>
    <cellStyle name="Porcentagem 8 3" xfId="50819"/>
    <cellStyle name="Porcentagem 8 3 2" xfId="50820"/>
    <cellStyle name="Porcentagem 8 3 2 2" xfId="50821"/>
    <cellStyle name="Porcentagem 8 3 2 2 2" xfId="50822"/>
    <cellStyle name="Porcentagem 8 3 2 2 2 2" xfId="50823"/>
    <cellStyle name="Porcentagem 8 3 2 2 3" xfId="50824"/>
    <cellStyle name="Porcentagem 8 3 2 3" xfId="50825"/>
    <cellStyle name="Porcentagem 8 3 2 3 2" xfId="50826"/>
    <cellStyle name="Porcentagem 8 3 2 3 3" xfId="50827"/>
    <cellStyle name="Porcentagem 8 3 2 4" xfId="50828"/>
    <cellStyle name="Porcentagem 8 3 3" xfId="50829"/>
    <cellStyle name="Porcentagem 8 3 3 2" xfId="50830"/>
    <cellStyle name="Porcentagem 8 3 4" xfId="50831"/>
    <cellStyle name="Porcentagem 8 4" xfId="50832"/>
    <cellStyle name="Porcentagem 8 4 2" xfId="50833"/>
    <cellStyle name="Porcentagem 8 4 2 2" xfId="50834"/>
    <cellStyle name="Porcentagem 8 4 2 3" xfId="50835"/>
    <cellStyle name="Porcentagem 8 4 3" xfId="50836"/>
    <cellStyle name="Porcentagem 8 4 3 2" xfId="50837"/>
    <cellStyle name="Porcentagem 8 4 4" xfId="50838"/>
    <cellStyle name="Porcentagem 8 5" xfId="50839"/>
    <cellStyle name="Porcentagem 9" xfId="50840"/>
    <cellStyle name="Porcentagem 9 2" xfId="50841"/>
    <cellStyle name="Porcentagem 9 2 2" xfId="50842"/>
    <cellStyle name="Porcentagem 9 2 3" xfId="50843"/>
    <cellStyle name="Porcentagem 9 3" xfId="50844"/>
    <cellStyle name="Porcentagem 9 3 2" xfId="50845"/>
    <cellStyle name="Porcentagem 9 4" xfId="50846"/>
    <cellStyle name="Saída 10 2" xfId="50847"/>
    <cellStyle name="Saída 11 2" xfId="50848"/>
    <cellStyle name="Saída 12 2" xfId="50849"/>
    <cellStyle name="Saída 13 2" xfId="50850"/>
    <cellStyle name="Saída 14 2" xfId="50851"/>
    <cellStyle name="Saída 15 2" xfId="50852"/>
    <cellStyle name="Saída 16 2" xfId="50853"/>
    <cellStyle name="Saída 17 2" xfId="50854"/>
    <cellStyle name="Saída 2" xfId="50855"/>
    <cellStyle name="Saída 2 2" xfId="50856"/>
    <cellStyle name="Saída 2 2 2" xfId="50857"/>
    <cellStyle name="Saída 2 2 2 2" xfId="50858"/>
    <cellStyle name="Saída 2 2 3" xfId="50859"/>
    <cellStyle name="Saída 2 2 4" xfId="50860"/>
    <cellStyle name="Saída 2 3" xfId="50861"/>
    <cellStyle name="Saída 2 3 2" xfId="50862"/>
    <cellStyle name="Saída 2 3 2 2" xfId="50863"/>
    <cellStyle name="Saída 2 3 3" xfId="50864"/>
    <cellStyle name="Saída 2 4" xfId="50865"/>
    <cellStyle name="Saída 2 4 2" xfId="50866"/>
    <cellStyle name="Saída 2 4 2 2" xfId="50867"/>
    <cellStyle name="Saída 2 4 3" xfId="50868"/>
    <cellStyle name="Saída 2 5" xfId="50869"/>
    <cellStyle name="Saída 2 5 2" xfId="50870"/>
    <cellStyle name="Saída 2 6" xfId="50871"/>
    <cellStyle name="Saída 2 7" xfId="50872"/>
    <cellStyle name="Saída 2 8" xfId="50873"/>
    <cellStyle name="Saída 3" xfId="50874"/>
    <cellStyle name="Saída 3 2" xfId="50875"/>
    <cellStyle name="Saída 3 2 2" xfId="50876"/>
    <cellStyle name="Saída 3 2 3" xfId="50877"/>
    <cellStyle name="Saída 3 3" xfId="50878"/>
    <cellStyle name="Saída 3 4" xfId="50879"/>
    <cellStyle name="Saída 4" xfId="50880"/>
    <cellStyle name="Saída 4 2" xfId="50881"/>
    <cellStyle name="Saída 4 2 2" xfId="50882"/>
    <cellStyle name="Saída 4 3" xfId="50883"/>
    <cellStyle name="Saída 5" xfId="50884"/>
    <cellStyle name="Saída 5 2" xfId="50885"/>
    <cellStyle name="Saída 5 2 2" xfId="50886"/>
    <cellStyle name="Saída 5 3" xfId="50887"/>
    <cellStyle name="Saída 6" xfId="50888"/>
    <cellStyle name="Saída 6 2" xfId="50889"/>
    <cellStyle name="Saída 6 2 2" xfId="50890"/>
    <cellStyle name="Saída 7 2" xfId="50891"/>
    <cellStyle name="Saída 8 2" xfId="50892"/>
    <cellStyle name="Saída 9 2" xfId="50893"/>
    <cellStyle name="Separador de milhares 10" xfId="50894"/>
    <cellStyle name="Separador de milhares 10 10" xfId="50895"/>
    <cellStyle name="Separador de milhares 10 10 2" xfId="50896"/>
    <cellStyle name="Separador de milhares 10 10 2 2" xfId="50897"/>
    <cellStyle name="Separador de milhares 10 10 3" xfId="50898"/>
    <cellStyle name="Separador de milhares 10 10 3 2" xfId="50899"/>
    <cellStyle name="Separador de milhares 10 10 4" xfId="50900"/>
    <cellStyle name="Separador de milhares 10 11" xfId="50901"/>
    <cellStyle name="Separador de milhares 10 11 2" xfId="50902"/>
    <cellStyle name="Separador de milhares 10 11 2 2" xfId="50903"/>
    <cellStyle name="Separador de milhares 10 11 3" xfId="50904"/>
    <cellStyle name="Separador de milhares 10 11 3 2" xfId="50905"/>
    <cellStyle name="Separador de milhares 10 11 4" xfId="50906"/>
    <cellStyle name="Separador de milhares 10 12" xfId="50907"/>
    <cellStyle name="Separador de milhares 10 12 2" xfId="50908"/>
    <cellStyle name="Separador de milhares 10 12 2 2" xfId="50909"/>
    <cellStyle name="Separador de milhares 10 12 3" xfId="50910"/>
    <cellStyle name="Separador de milhares 10 12 3 2" xfId="50911"/>
    <cellStyle name="Separador de milhares 10 12 4" xfId="50912"/>
    <cellStyle name="Separador de milhares 10 13" xfId="50913"/>
    <cellStyle name="Separador de milhares 10 13 2" xfId="50914"/>
    <cellStyle name="Separador de milhares 10 13 2 2" xfId="50915"/>
    <cellStyle name="Separador de milhares 10 13 3" xfId="50916"/>
    <cellStyle name="Separador de milhares 10 13 3 2" xfId="50917"/>
    <cellStyle name="Separador de milhares 10 13 4" xfId="50918"/>
    <cellStyle name="Separador de milhares 10 14" xfId="50919"/>
    <cellStyle name="Separador de milhares 10 14 2" xfId="50920"/>
    <cellStyle name="Separador de milhares 10 14 2 2" xfId="50921"/>
    <cellStyle name="Separador de milhares 10 14 3" xfId="50922"/>
    <cellStyle name="Separador de milhares 10 14 3 2" xfId="50923"/>
    <cellStyle name="Separador de milhares 10 14 4" xfId="50924"/>
    <cellStyle name="Separador de milhares 10 15" xfId="50925"/>
    <cellStyle name="Separador de milhares 10 15 2" xfId="50926"/>
    <cellStyle name="Separador de milhares 10 16" xfId="50927"/>
    <cellStyle name="Separador de milhares 10 16 2" xfId="50928"/>
    <cellStyle name="Separador de milhares 10 17" xfId="50929"/>
    <cellStyle name="Separador de milhares 10 2" xfId="50930"/>
    <cellStyle name="Separador de milhares 10 2 2" xfId="50931"/>
    <cellStyle name="Separador de milhares 10 2 2 2" xfId="50932"/>
    <cellStyle name="Separador de milhares 10 2 3" xfId="50933"/>
    <cellStyle name="Separador de milhares 10 2 3 2" xfId="50934"/>
    <cellStyle name="Separador de milhares 10 2 4" xfId="50935"/>
    <cellStyle name="Separador de milhares 10 3" xfId="50936"/>
    <cellStyle name="Separador de milhares 10 3 2" xfId="50937"/>
    <cellStyle name="Separador de milhares 10 3 2 2" xfId="50938"/>
    <cellStyle name="Separador de milhares 10 3 3" xfId="50939"/>
    <cellStyle name="Separador de milhares 10 3 3 2" xfId="50940"/>
    <cellStyle name="Separador de milhares 10 3 4" xfId="50941"/>
    <cellStyle name="Separador de milhares 10 4" xfId="50942"/>
    <cellStyle name="Separador de milhares 10 4 2" xfId="50943"/>
    <cellStyle name="Separador de milhares 10 4 2 2" xfId="50944"/>
    <cellStyle name="Separador de milhares 10 4 3" xfId="50945"/>
    <cellStyle name="Separador de milhares 10 4 3 2" xfId="50946"/>
    <cellStyle name="Separador de milhares 10 4 4" xfId="50947"/>
    <cellStyle name="Separador de milhares 10 5" xfId="50948"/>
    <cellStyle name="Separador de milhares 10 5 2" xfId="50949"/>
    <cellStyle name="Separador de milhares 10 5 2 2" xfId="50950"/>
    <cellStyle name="Separador de milhares 10 5 3" xfId="50951"/>
    <cellStyle name="Separador de milhares 10 5 3 2" xfId="50952"/>
    <cellStyle name="Separador de milhares 10 5 4" xfId="50953"/>
    <cellStyle name="Separador de milhares 10 6" xfId="50954"/>
    <cellStyle name="Separador de milhares 10 6 2" xfId="50955"/>
    <cellStyle name="Separador de milhares 10 6 2 2" xfId="50956"/>
    <cellStyle name="Separador de milhares 10 6 3" xfId="50957"/>
    <cellStyle name="Separador de milhares 10 6 3 2" xfId="50958"/>
    <cellStyle name="Separador de milhares 10 6 4" xfId="50959"/>
    <cellStyle name="Separador de milhares 10 7" xfId="50960"/>
    <cellStyle name="Separador de milhares 10 7 2" xfId="50961"/>
    <cellStyle name="Separador de milhares 10 7 2 2" xfId="50962"/>
    <cellStyle name="Separador de milhares 10 7 3" xfId="50963"/>
    <cellStyle name="Separador de milhares 10 7 3 2" xfId="50964"/>
    <cellStyle name="Separador de milhares 10 7 4" xfId="50965"/>
    <cellStyle name="Separador de milhares 10 8" xfId="50966"/>
    <cellStyle name="Separador de milhares 10 8 2" xfId="50967"/>
    <cellStyle name="Separador de milhares 10 8 2 2" xfId="50968"/>
    <cellStyle name="Separador de milhares 10 8 3" xfId="50969"/>
    <cellStyle name="Separador de milhares 10 8 3 2" xfId="50970"/>
    <cellStyle name="Separador de milhares 10 8 4" xfId="50971"/>
    <cellStyle name="Separador de milhares 10 9" xfId="50972"/>
    <cellStyle name="Separador de milhares 10 9 2" xfId="50973"/>
    <cellStyle name="Separador de milhares 10 9 2 2" xfId="50974"/>
    <cellStyle name="Separador de milhares 10 9 3" xfId="50975"/>
    <cellStyle name="Separador de milhares 10 9 3 2" xfId="50976"/>
    <cellStyle name="Separador de milhares 10 9 4" xfId="50977"/>
    <cellStyle name="Separador de milhares 100" xfId="50978"/>
    <cellStyle name="Separador de milhares 100 2" xfId="50979"/>
    <cellStyle name="Separador de milhares 100 2 2" xfId="50980"/>
    <cellStyle name="Separador de milhares 100 3" xfId="50981"/>
    <cellStyle name="Separador de milhares 100 3 2" xfId="50982"/>
    <cellStyle name="Separador de milhares 100 4" xfId="50983"/>
    <cellStyle name="Separador de milhares 101" xfId="50984"/>
    <cellStyle name="Separador de milhares 101 2" xfId="50985"/>
    <cellStyle name="Separador de milhares 101 2 2" xfId="50986"/>
    <cellStyle name="Separador de milhares 101 3" xfId="50987"/>
    <cellStyle name="Separador de milhares 101 3 2" xfId="50988"/>
    <cellStyle name="Separador de milhares 101 4" xfId="50989"/>
    <cellStyle name="Separador de milhares 102" xfId="50990"/>
    <cellStyle name="Separador de milhares 102 2" xfId="50991"/>
    <cellStyle name="Separador de milhares 102 2 2" xfId="50992"/>
    <cellStyle name="Separador de milhares 102 3" xfId="50993"/>
    <cellStyle name="Separador de milhares 102 3 2" xfId="50994"/>
    <cellStyle name="Separador de milhares 102 4" xfId="50995"/>
    <cellStyle name="Separador de milhares 103" xfId="50996"/>
    <cellStyle name="Separador de milhares 103 2" xfId="50997"/>
    <cellStyle name="Separador de milhares 103 2 2" xfId="50998"/>
    <cellStyle name="Separador de milhares 103 3" xfId="50999"/>
    <cellStyle name="Separador de milhares 103 3 2" xfId="51000"/>
    <cellStyle name="Separador de milhares 103 4" xfId="51001"/>
    <cellStyle name="Separador de milhares 104" xfId="51002"/>
    <cellStyle name="Separador de milhares 104 2" xfId="51003"/>
    <cellStyle name="Separador de milhares 104 2 2" xfId="51004"/>
    <cellStyle name="Separador de milhares 104 3" xfId="51005"/>
    <cellStyle name="Separador de milhares 104 3 2" xfId="51006"/>
    <cellStyle name="Separador de milhares 104 4" xfId="51007"/>
    <cellStyle name="Separador de milhares 105" xfId="51008"/>
    <cellStyle name="Separador de milhares 105 2" xfId="51009"/>
    <cellStyle name="Separador de milhares 105 2 2" xfId="51010"/>
    <cellStyle name="Separador de milhares 105 3" xfId="51011"/>
    <cellStyle name="Separador de milhares 105 3 2" xfId="51012"/>
    <cellStyle name="Separador de milhares 105 4" xfId="51013"/>
    <cellStyle name="Separador de milhares 106" xfId="51014"/>
    <cellStyle name="Separador de milhares 106 2" xfId="51015"/>
    <cellStyle name="Separador de milhares 106 2 2" xfId="51016"/>
    <cellStyle name="Separador de milhares 106 3" xfId="51017"/>
    <cellStyle name="Separador de milhares 106 3 2" xfId="51018"/>
    <cellStyle name="Separador de milhares 106 4" xfId="51019"/>
    <cellStyle name="Separador de milhares 107" xfId="51020"/>
    <cellStyle name="Separador de milhares 107 2" xfId="51021"/>
    <cellStyle name="Separador de milhares 107 2 2" xfId="51022"/>
    <cellStyle name="Separador de milhares 107 3" xfId="51023"/>
    <cellStyle name="Separador de milhares 107 3 2" xfId="51024"/>
    <cellStyle name="Separador de milhares 107 4" xfId="51025"/>
    <cellStyle name="Separador de milhares 108" xfId="51026"/>
    <cellStyle name="Separador de milhares 108 2" xfId="51027"/>
    <cellStyle name="Separador de milhares 108 2 2" xfId="51028"/>
    <cellStyle name="Separador de milhares 108 3" xfId="51029"/>
    <cellStyle name="Separador de milhares 108 3 2" xfId="51030"/>
    <cellStyle name="Separador de milhares 108 4" xfId="51031"/>
    <cellStyle name="Separador de milhares 109" xfId="51032"/>
    <cellStyle name="Separador de milhares 109 2" xfId="51033"/>
    <cellStyle name="Separador de milhares 109 2 2" xfId="51034"/>
    <cellStyle name="Separador de milhares 109 3" xfId="51035"/>
    <cellStyle name="Separador de milhares 109 3 2" xfId="51036"/>
    <cellStyle name="Separador de milhares 109 4" xfId="51037"/>
    <cellStyle name="Separador de milhares 11" xfId="51038"/>
    <cellStyle name="Separador de milhares 11 2" xfId="51039"/>
    <cellStyle name="Separador de milhares 11 2 2" xfId="51040"/>
    <cellStyle name="Separador de milhares 11 2 2 2" xfId="51041"/>
    <cellStyle name="Separador de milhares 11 2 3" xfId="51042"/>
    <cellStyle name="Separador de milhares 11 2 3 2" xfId="51043"/>
    <cellStyle name="Separador de milhares 11 2 4" xfId="51044"/>
    <cellStyle name="Separador de milhares 11 3" xfId="51045"/>
    <cellStyle name="Separador de milhares 11 3 2" xfId="51046"/>
    <cellStyle name="Separador de milhares 11 4" xfId="51047"/>
    <cellStyle name="Separador de milhares 11 4 2" xfId="51048"/>
    <cellStyle name="Separador de milhares 11 5" xfId="51049"/>
    <cellStyle name="Separador de milhares 110" xfId="51050"/>
    <cellStyle name="Separador de milhares 110 2" xfId="51051"/>
    <cellStyle name="Separador de milhares 110 2 2" xfId="51052"/>
    <cellStyle name="Separador de milhares 110 3" xfId="51053"/>
    <cellStyle name="Separador de milhares 110 3 2" xfId="51054"/>
    <cellStyle name="Separador de milhares 110 4" xfId="51055"/>
    <cellStyle name="Separador de milhares 111" xfId="51056"/>
    <cellStyle name="Separador de milhares 111 2" xfId="51057"/>
    <cellStyle name="Separador de milhares 111 2 2" xfId="51058"/>
    <cellStyle name="Separador de milhares 111 3" xfId="51059"/>
    <cellStyle name="Separador de milhares 111 3 2" xfId="51060"/>
    <cellStyle name="Separador de milhares 111 4" xfId="51061"/>
    <cellStyle name="Separador de milhares 112" xfId="51062"/>
    <cellStyle name="Separador de milhares 112 2" xfId="51063"/>
    <cellStyle name="Separador de milhares 112 2 2" xfId="51064"/>
    <cellStyle name="Separador de milhares 112 3" xfId="51065"/>
    <cellStyle name="Separador de milhares 112 3 2" xfId="51066"/>
    <cellStyle name="Separador de milhares 112 4" xfId="51067"/>
    <cellStyle name="Separador de milhares 113" xfId="51068"/>
    <cellStyle name="Separador de milhares 113 2" xfId="51069"/>
    <cellStyle name="Separador de milhares 113 2 2" xfId="51070"/>
    <cellStyle name="Separador de milhares 113 3" xfId="51071"/>
    <cellStyle name="Separador de milhares 113 3 2" xfId="51072"/>
    <cellStyle name="Separador de milhares 113 4" xfId="51073"/>
    <cellStyle name="Separador de milhares 114" xfId="51074"/>
    <cellStyle name="Separador de milhares 114 2" xfId="51075"/>
    <cellStyle name="Separador de milhares 114 2 2" xfId="51076"/>
    <cellStyle name="Separador de milhares 114 3" xfId="51077"/>
    <cellStyle name="Separador de milhares 114 3 2" xfId="51078"/>
    <cellStyle name="Separador de milhares 114 4" xfId="51079"/>
    <cellStyle name="Separador de milhares 115" xfId="51080"/>
    <cellStyle name="Separador de milhares 115 2" xfId="51081"/>
    <cellStyle name="Separador de milhares 115 2 2" xfId="51082"/>
    <cellStyle name="Separador de milhares 115 3" xfId="51083"/>
    <cellStyle name="Separador de milhares 115 3 2" xfId="51084"/>
    <cellStyle name="Separador de milhares 115 4" xfId="51085"/>
    <cellStyle name="Separador de milhares 116" xfId="51086"/>
    <cellStyle name="Separador de milhares 116 2" xfId="51087"/>
    <cellStyle name="Separador de milhares 116 2 2" xfId="51088"/>
    <cellStyle name="Separador de milhares 116 3" xfId="51089"/>
    <cellStyle name="Separador de milhares 116 3 2" xfId="51090"/>
    <cellStyle name="Separador de milhares 116 4" xfId="51091"/>
    <cellStyle name="Separador de milhares 117" xfId="51092"/>
    <cellStyle name="Separador de milhares 117 2" xfId="51093"/>
    <cellStyle name="Separador de milhares 117 2 2" xfId="51094"/>
    <cellStyle name="Separador de milhares 117 3" xfId="51095"/>
    <cellStyle name="Separador de milhares 117 3 2" xfId="51096"/>
    <cellStyle name="Separador de milhares 117 4" xfId="51097"/>
    <cellStyle name="Separador de milhares 118" xfId="51098"/>
    <cellStyle name="Separador de milhares 118 2" xfId="51099"/>
    <cellStyle name="Separador de milhares 118 2 2" xfId="51100"/>
    <cellStyle name="Separador de milhares 118 3" xfId="51101"/>
    <cellStyle name="Separador de milhares 118 3 2" xfId="51102"/>
    <cellStyle name="Separador de milhares 118 4" xfId="51103"/>
    <cellStyle name="Separador de milhares 119" xfId="51104"/>
    <cellStyle name="Separador de milhares 119 2" xfId="51105"/>
    <cellStyle name="Separador de milhares 119 2 2" xfId="51106"/>
    <cellStyle name="Separador de milhares 119 3" xfId="51107"/>
    <cellStyle name="Separador de milhares 119 3 2" xfId="51108"/>
    <cellStyle name="Separador de milhares 119 4" xfId="51109"/>
    <cellStyle name="Separador de milhares 12" xfId="51110"/>
    <cellStyle name="Separador de milhares 12 2" xfId="51111"/>
    <cellStyle name="Separador de milhares 12 2 2" xfId="51112"/>
    <cellStyle name="Separador de milhares 12 2 2 2" xfId="51113"/>
    <cellStyle name="Separador de milhares 12 2 3" xfId="51114"/>
    <cellStyle name="Separador de milhares 12 2 3 2" xfId="51115"/>
    <cellStyle name="Separador de milhares 12 2 4" xfId="51116"/>
    <cellStyle name="Separador de milhares 12 3" xfId="51117"/>
    <cellStyle name="Separador de milhares 12 3 2" xfId="51118"/>
    <cellStyle name="Separador de milhares 12 4" xfId="51119"/>
    <cellStyle name="Separador de milhares 12 4 2" xfId="51120"/>
    <cellStyle name="Separador de milhares 12 5" xfId="51121"/>
    <cellStyle name="Separador de milhares 120" xfId="51122"/>
    <cellStyle name="Separador de milhares 120 2" xfId="51123"/>
    <cellStyle name="Separador de milhares 120 2 2" xfId="51124"/>
    <cellStyle name="Separador de milhares 120 3" xfId="51125"/>
    <cellStyle name="Separador de milhares 120 3 2" xfId="51126"/>
    <cellStyle name="Separador de milhares 120 4" xfId="51127"/>
    <cellStyle name="Separador de milhares 121" xfId="51128"/>
    <cellStyle name="Separador de milhares 121 2" xfId="51129"/>
    <cellStyle name="Separador de milhares 121 2 2" xfId="51130"/>
    <cellStyle name="Separador de milhares 121 3" xfId="51131"/>
    <cellStyle name="Separador de milhares 121 3 2" xfId="51132"/>
    <cellStyle name="Separador de milhares 121 4" xfId="51133"/>
    <cellStyle name="Separador de milhares 122" xfId="51134"/>
    <cellStyle name="Separador de milhares 122 2" xfId="51135"/>
    <cellStyle name="Separador de milhares 122 2 2" xfId="51136"/>
    <cellStyle name="Separador de milhares 122 3" xfId="51137"/>
    <cellStyle name="Separador de milhares 122 3 2" xfId="51138"/>
    <cellStyle name="Separador de milhares 122 4" xfId="51139"/>
    <cellStyle name="Separador de milhares 123" xfId="51140"/>
    <cellStyle name="Separador de milhares 123 2" xfId="51141"/>
    <cellStyle name="Separador de milhares 123 2 2" xfId="51142"/>
    <cellStyle name="Separador de milhares 123 3" xfId="51143"/>
    <cellStyle name="Separador de milhares 123 3 2" xfId="51144"/>
    <cellStyle name="Separador de milhares 123 4" xfId="51145"/>
    <cellStyle name="Separador de milhares 124" xfId="51146"/>
    <cellStyle name="Separador de milhares 124 2" xfId="51147"/>
    <cellStyle name="Separador de milhares 124 2 2" xfId="51148"/>
    <cellStyle name="Separador de milhares 124 3" xfId="51149"/>
    <cellStyle name="Separador de milhares 124 3 2" xfId="51150"/>
    <cellStyle name="Separador de milhares 124 4" xfId="51151"/>
    <cellStyle name="Separador de milhares 125" xfId="51152"/>
    <cellStyle name="Separador de milhares 125 2" xfId="51153"/>
    <cellStyle name="Separador de milhares 125 2 2" xfId="51154"/>
    <cellStyle name="Separador de milhares 125 3" xfId="51155"/>
    <cellStyle name="Separador de milhares 125 3 2" xfId="51156"/>
    <cellStyle name="Separador de milhares 125 4" xfId="51157"/>
    <cellStyle name="Separador de milhares 126" xfId="51158"/>
    <cellStyle name="Separador de milhares 126 2" xfId="51159"/>
    <cellStyle name="Separador de milhares 126 2 2" xfId="51160"/>
    <cellStyle name="Separador de milhares 126 3" xfId="51161"/>
    <cellStyle name="Separador de milhares 126 3 2" xfId="51162"/>
    <cellStyle name="Separador de milhares 126 4" xfId="51163"/>
    <cellStyle name="Separador de milhares 127" xfId="51164"/>
    <cellStyle name="Separador de milhares 127 2" xfId="51165"/>
    <cellStyle name="Separador de milhares 127 2 2" xfId="51166"/>
    <cellStyle name="Separador de milhares 127 3" xfId="51167"/>
    <cellStyle name="Separador de milhares 127 3 2" xfId="51168"/>
    <cellStyle name="Separador de milhares 127 4" xfId="51169"/>
    <cellStyle name="Separador de milhares 128" xfId="51170"/>
    <cellStyle name="Separador de milhares 128 2" xfId="51171"/>
    <cellStyle name="Separador de milhares 128 2 2" xfId="51172"/>
    <cellStyle name="Separador de milhares 128 3" xfId="51173"/>
    <cellStyle name="Separador de milhares 128 3 2" xfId="51174"/>
    <cellStyle name="Separador de milhares 128 4" xfId="51175"/>
    <cellStyle name="Separador de milhares 129" xfId="51176"/>
    <cellStyle name="Separador de milhares 129 2" xfId="51177"/>
    <cellStyle name="Separador de milhares 129 2 2" xfId="51178"/>
    <cellStyle name="Separador de milhares 129 3" xfId="51179"/>
    <cellStyle name="Separador de milhares 129 3 2" xfId="51180"/>
    <cellStyle name="Separador de milhares 129 4" xfId="51181"/>
    <cellStyle name="Separador de milhares 13" xfId="51182"/>
    <cellStyle name="Separador de milhares 13 2" xfId="51183"/>
    <cellStyle name="Separador de milhares 13 2 2" xfId="51184"/>
    <cellStyle name="Separador de milhares 13 2 2 2" xfId="51185"/>
    <cellStyle name="Separador de milhares 13 2 3" xfId="51186"/>
    <cellStyle name="Separador de milhares 13 2 3 2" xfId="51187"/>
    <cellStyle name="Separador de milhares 13 2 4" xfId="51188"/>
    <cellStyle name="Separador de milhares 13 3" xfId="51189"/>
    <cellStyle name="Separador de milhares 13 3 2" xfId="51190"/>
    <cellStyle name="Separador de milhares 13 4" xfId="51191"/>
    <cellStyle name="Separador de milhares 13 4 2" xfId="51192"/>
    <cellStyle name="Separador de milhares 13 5" xfId="51193"/>
    <cellStyle name="Separador de milhares 130" xfId="51194"/>
    <cellStyle name="Separador de milhares 130 2" xfId="51195"/>
    <cellStyle name="Separador de milhares 130 2 2" xfId="51196"/>
    <cellStyle name="Separador de milhares 130 3" xfId="51197"/>
    <cellStyle name="Separador de milhares 130 3 2" xfId="51198"/>
    <cellStyle name="Separador de milhares 130 4" xfId="51199"/>
    <cellStyle name="Separador de milhares 131" xfId="51200"/>
    <cellStyle name="Separador de milhares 131 2" xfId="51201"/>
    <cellStyle name="Separador de milhares 131 2 2" xfId="51202"/>
    <cellStyle name="Separador de milhares 131 3" xfId="51203"/>
    <cellStyle name="Separador de milhares 131 3 2" xfId="51204"/>
    <cellStyle name="Separador de milhares 131 4" xfId="51205"/>
    <cellStyle name="Separador de milhares 132" xfId="51206"/>
    <cellStyle name="Separador de milhares 132 2" xfId="51207"/>
    <cellStyle name="Separador de milhares 132 2 2" xfId="51208"/>
    <cellStyle name="Separador de milhares 132 3" xfId="51209"/>
    <cellStyle name="Separador de milhares 132 3 2" xfId="51210"/>
    <cellStyle name="Separador de milhares 132 4" xfId="51211"/>
    <cellStyle name="Separador de milhares 133" xfId="51212"/>
    <cellStyle name="Separador de milhares 133 2" xfId="51213"/>
    <cellStyle name="Separador de milhares 133 2 2" xfId="51214"/>
    <cellStyle name="Separador de milhares 133 3" xfId="51215"/>
    <cellStyle name="Separador de milhares 133 3 2" xfId="51216"/>
    <cellStyle name="Separador de milhares 133 4" xfId="51217"/>
    <cellStyle name="Separador de milhares 134" xfId="51218"/>
    <cellStyle name="Separador de milhares 134 2" xfId="51219"/>
    <cellStyle name="Separador de milhares 134 2 2" xfId="51220"/>
    <cellStyle name="Separador de milhares 134 3" xfId="51221"/>
    <cellStyle name="Separador de milhares 134 3 2" xfId="51222"/>
    <cellStyle name="Separador de milhares 134 4" xfId="51223"/>
    <cellStyle name="Separador de milhares 135" xfId="51224"/>
    <cellStyle name="Separador de milhares 135 2" xfId="51225"/>
    <cellStyle name="Separador de milhares 135 2 2" xfId="51226"/>
    <cellStyle name="Separador de milhares 135 3" xfId="51227"/>
    <cellStyle name="Separador de milhares 135 3 2" xfId="51228"/>
    <cellStyle name="Separador de milhares 135 4" xfId="51229"/>
    <cellStyle name="Separador de milhares 136" xfId="51230"/>
    <cellStyle name="Separador de milhares 136 2" xfId="51231"/>
    <cellStyle name="Separador de milhares 136 2 2" xfId="51232"/>
    <cellStyle name="Separador de milhares 136 3" xfId="51233"/>
    <cellStyle name="Separador de milhares 136 3 2" xfId="51234"/>
    <cellStyle name="Separador de milhares 136 4" xfId="51235"/>
    <cellStyle name="Separador de milhares 137" xfId="51236"/>
    <cellStyle name="Separador de milhares 137 2" xfId="51237"/>
    <cellStyle name="Separador de milhares 137 2 2" xfId="51238"/>
    <cellStyle name="Separador de milhares 137 3" xfId="51239"/>
    <cellStyle name="Separador de milhares 137 3 2" xfId="51240"/>
    <cellStyle name="Separador de milhares 137 4" xfId="51241"/>
    <cellStyle name="Separador de milhares 138" xfId="51242"/>
    <cellStyle name="Separador de milhares 138 2" xfId="51243"/>
    <cellStyle name="Separador de milhares 138 2 2" xfId="51244"/>
    <cellStyle name="Separador de milhares 138 3" xfId="51245"/>
    <cellStyle name="Separador de milhares 138 3 2" xfId="51246"/>
    <cellStyle name="Separador de milhares 138 4" xfId="51247"/>
    <cellStyle name="Separador de milhares 139" xfId="51248"/>
    <cellStyle name="Separador de milhares 139 2" xfId="51249"/>
    <cellStyle name="Separador de milhares 139 2 2" xfId="51250"/>
    <cellStyle name="Separador de milhares 139 3" xfId="51251"/>
    <cellStyle name="Separador de milhares 139 3 2" xfId="51252"/>
    <cellStyle name="Separador de milhares 139 4" xfId="51253"/>
    <cellStyle name="Separador de milhares 14" xfId="51254"/>
    <cellStyle name="Separador de milhares 14 2" xfId="51255"/>
    <cellStyle name="Separador de milhares 14 2 2" xfId="51256"/>
    <cellStyle name="Separador de milhares 14 2 2 2" xfId="51257"/>
    <cellStyle name="Separador de milhares 14 2 3" xfId="51258"/>
    <cellStyle name="Separador de milhares 14 2 3 2" xfId="51259"/>
    <cellStyle name="Separador de milhares 14 2 4" xfId="51260"/>
    <cellStyle name="Separador de milhares 14 3" xfId="51261"/>
    <cellStyle name="Separador de milhares 14 3 2" xfId="51262"/>
    <cellStyle name="Separador de milhares 14 4" xfId="51263"/>
    <cellStyle name="Separador de milhares 14 4 2" xfId="51264"/>
    <cellStyle name="Separador de milhares 14 5" xfId="51265"/>
    <cellStyle name="Separador de milhares 140" xfId="51266"/>
    <cellStyle name="Separador de milhares 140 2" xfId="51267"/>
    <cellStyle name="Separador de milhares 140 2 2" xfId="51268"/>
    <cellStyle name="Separador de milhares 140 3" xfId="51269"/>
    <cellStyle name="Separador de milhares 140 3 2" xfId="51270"/>
    <cellStyle name="Separador de milhares 140 4" xfId="51271"/>
    <cellStyle name="Separador de milhares 141" xfId="51272"/>
    <cellStyle name="Separador de milhares 141 2" xfId="51273"/>
    <cellStyle name="Separador de milhares 141 2 2" xfId="51274"/>
    <cellStyle name="Separador de milhares 141 3" xfId="51275"/>
    <cellStyle name="Separador de milhares 141 3 2" xfId="51276"/>
    <cellStyle name="Separador de milhares 141 4" xfId="51277"/>
    <cellStyle name="Separador de milhares 142" xfId="51278"/>
    <cellStyle name="Separador de milhares 142 2" xfId="51279"/>
    <cellStyle name="Separador de milhares 142 2 2" xfId="51280"/>
    <cellStyle name="Separador de milhares 142 3" xfId="51281"/>
    <cellStyle name="Separador de milhares 142 3 2" xfId="51282"/>
    <cellStyle name="Separador de milhares 142 4" xfId="51283"/>
    <cellStyle name="Separador de milhares 143" xfId="51284"/>
    <cellStyle name="Separador de milhares 143 2" xfId="51285"/>
    <cellStyle name="Separador de milhares 143 2 2" xfId="51286"/>
    <cellStyle name="Separador de milhares 143 3" xfId="51287"/>
    <cellStyle name="Separador de milhares 143 3 2" xfId="51288"/>
    <cellStyle name="Separador de milhares 143 4" xfId="51289"/>
    <cellStyle name="Separador de milhares 144" xfId="51290"/>
    <cellStyle name="Separador de milhares 144 2" xfId="51291"/>
    <cellStyle name="Separador de milhares 144 2 2" xfId="51292"/>
    <cellStyle name="Separador de milhares 144 3" xfId="51293"/>
    <cellStyle name="Separador de milhares 144 3 2" xfId="51294"/>
    <cellStyle name="Separador de milhares 144 4" xfId="51295"/>
    <cellStyle name="Separador de milhares 145" xfId="51296"/>
    <cellStyle name="Separador de milhares 145 2" xfId="51297"/>
    <cellStyle name="Separador de milhares 145 2 2" xfId="51298"/>
    <cellStyle name="Separador de milhares 145 3" xfId="51299"/>
    <cellStyle name="Separador de milhares 145 3 2" xfId="51300"/>
    <cellStyle name="Separador de milhares 145 4" xfId="51301"/>
    <cellStyle name="Separador de milhares 146" xfId="51302"/>
    <cellStyle name="Separador de milhares 146 2" xfId="51303"/>
    <cellStyle name="Separador de milhares 146 2 2" xfId="51304"/>
    <cellStyle name="Separador de milhares 146 3" xfId="51305"/>
    <cellStyle name="Separador de milhares 146 3 2" xfId="51306"/>
    <cellStyle name="Separador de milhares 146 4" xfId="51307"/>
    <cellStyle name="Separador de milhares 147" xfId="51308"/>
    <cellStyle name="Separador de milhares 147 2" xfId="51309"/>
    <cellStyle name="Separador de milhares 147 2 2" xfId="51310"/>
    <cellStyle name="Separador de milhares 147 3" xfId="51311"/>
    <cellStyle name="Separador de milhares 147 3 2" xfId="51312"/>
    <cellStyle name="Separador de milhares 147 4" xfId="51313"/>
    <cellStyle name="Separador de milhares 148" xfId="51314"/>
    <cellStyle name="Separador de milhares 148 2" xfId="51315"/>
    <cellStyle name="Separador de milhares 148 2 2" xfId="51316"/>
    <cellStyle name="Separador de milhares 148 3" xfId="51317"/>
    <cellStyle name="Separador de milhares 148 3 2" xfId="51318"/>
    <cellStyle name="Separador de milhares 148 4" xfId="51319"/>
    <cellStyle name="Separador de milhares 149" xfId="51320"/>
    <cellStyle name="Separador de milhares 149 2" xfId="51321"/>
    <cellStyle name="Separador de milhares 149 2 2" xfId="51322"/>
    <cellStyle name="Separador de milhares 149 3" xfId="51323"/>
    <cellStyle name="Separador de milhares 149 3 2" xfId="51324"/>
    <cellStyle name="Separador de milhares 149 4" xfId="51325"/>
    <cellStyle name="Separador de milhares 15" xfId="51326"/>
    <cellStyle name="Separador de milhares 15 2" xfId="51327"/>
    <cellStyle name="Separador de milhares 15 2 2" xfId="51328"/>
    <cellStyle name="Separador de milhares 15 2 2 2" xfId="51329"/>
    <cellStyle name="Separador de milhares 15 2 3" xfId="51330"/>
    <cellStyle name="Separador de milhares 15 2 3 2" xfId="51331"/>
    <cellStyle name="Separador de milhares 15 2 4" xfId="51332"/>
    <cellStyle name="Separador de milhares 15 3" xfId="51333"/>
    <cellStyle name="Separador de milhares 15 3 2" xfId="51334"/>
    <cellStyle name="Separador de milhares 15 4" xfId="51335"/>
    <cellStyle name="Separador de milhares 15 4 2" xfId="51336"/>
    <cellStyle name="Separador de milhares 15 5" xfId="51337"/>
    <cellStyle name="Separador de milhares 150" xfId="51338"/>
    <cellStyle name="Separador de milhares 150 2" xfId="51339"/>
    <cellStyle name="Separador de milhares 150 2 2" xfId="51340"/>
    <cellStyle name="Separador de milhares 150 3" xfId="51341"/>
    <cellStyle name="Separador de milhares 150 3 2" xfId="51342"/>
    <cellStyle name="Separador de milhares 150 4" xfId="51343"/>
    <cellStyle name="Separador de milhares 151" xfId="51344"/>
    <cellStyle name="Separador de milhares 151 2" xfId="51345"/>
    <cellStyle name="Separador de milhares 151 2 2" xfId="51346"/>
    <cellStyle name="Separador de milhares 151 3" xfId="51347"/>
    <cellStyle name="Separador de milhares 151 3 2" xfId="51348"/>
    <cellStyle name="Separador de milhares 151 4" xfId="51349"/>
    <cellStyle name="Separador de milhares 152" xfId="51350"/>
    <cellStyle name="Separador de milhares 152 2" xfId="51351"/>
    <cellStyle name="Separador de milhares 152 2 2" xfId="51352"/>
    <cellStyle name="Separador de milhares 152 3" xfId="51353"/>
    <cellStyle name="Separador de milhares 152 3 2" xfId="51354"/>
    <cellStyle name="Separador de milhares 152 4" xfId="51355"/>
    <cellStyle name="Separador de milhares 153" xfId="51356"/>
    <cellStyle name="Separador de milhares 153 2" xfId="51357"/>
    <cellStyle name="Separador de milhares 153 2 2" xfId="51358"/>
    <cellStyle name="Separador de milhares 153 3" xfId="51359"/>
    <cellStyle name="Separador de milhares 153 3 2" xfId="51360"/>
    <cellStyle name="Separador de milhares 153 4" xfId="51361"/>
    <cellStyle name="Separador de milhares 154" xfId="51362"/>
    <cellStyle name="Separador de milhares 154 2" xfId="51363"/>
    <cellStyle name="Separador de milhares 154 2 2" xfId="51364"/>
    <cellStyle name="Separador de milhares 154 3" xfId="51365"/>
    <cellStyle name="Separador de milhares 154 3 2" xfId="51366"/>
    <cellStyle name="Separador de milhares 154 4" xfId="51367"/>
    <cellStyle name="Separador de milhares 155" xfId="51368"/>
    <cellStyle name="Separador de milhares 155 2" xfId="51369"/>
    <cellStyle name="Separador de milhares 155 2 2" xfId="51370"/>
    <cellStyle name="Separador de milhares 155 3" xfId="51371"/>
    <cellStyle name="Separador de milhares 155 3 2" xfId="51372"/>
    <cellStyle name="Separador de milhares 155 4" xfId="51373"/>
    <cellStyle name="Separador de milhares 156" xfId="51374"/>
    <cellStyle name="Separador de milhares 156 2" xfId="51375"/>
    <cellStyle name="Separador de milhares 156 2 2" xfId="51376"/>
    <cellStyle name="Separador de milhares 156 3" xfId="51377"/>
    <cellStyle name="Separador de milhares 156 3 2" xfId="51378"/>
    <cellStyle name="Separador de milhares 156 4" xfId="51379"/>
    <cellStyle name="Separador de milhares 157" xfId="51380"/>
    <cellStyle name="Separador de milhares 157 2" xfId="51381"/>
    <cellStyle name="Separador de milhares 157 2 2" xfId="51382"/>
    <cellStyle name="Separador de milhares 157 3" xfId="51383"/>
    <cellStyle name="Separador de milhares 157 3 2" xfId="51384"/>
    <cellStyle name="Separador de milhares 157 4" xfId="51385"/>
    <cellStyle name="Separador de milhares 158" xfId="51386"/>
    <cellStyle name="Separador de milhares 158 2" xfId="51387"/>
    <cellStyle name="Separador de milhares 158 2 2" xfId="51388"/>
    <cellStyle name="Separador de milhares 158 3" xfId="51389"/>
    <cellStyle name="Separador de milhares 158 3 2" xfId="51390"/>
    <cellStyle name="Separador de milhares 158 4" xfId="51391"/>
    <cellStyle name="Separador de milhares 159" xfId="51392"/>
    <cellStyle name="Separador de milhares 159 2" xfId="51393"/>
    <cellStyle name="Separador de milhares 159 2 2" xfId="51394"/>
    <cellStyle name="Separador de milhares 159 3" xfId="51395"/>
    <cellStyle name="Separador de milhares 159 3 2" xfId="51396"/>
    <cellStyle name="Separador de milhares 159 4" xfId="51397"/>
    <cellStyle name="Separador de milhares 16" xfId="51398"/>
    <cellStyle name="Separador de milhares 16 2" xfId="51399"/>
    <cellStyle name="Separador de milhares 16 2 2" xfId="51400"/>
    <cellStyle name="Separador de milhares 16 2 2 2" xfId="51401"/>
    <cellStyle name="Separador de milhares 16 2 3" xfId="51402"/>
    <cellStyle name="Separador de milhares 16 2 3 2" xfId="51403"/>
    <cellStyle name="Separador de milhares 16 2 4" xfId="51404"/>
    <cellStyle name="Separador de milhares 16 3" xfId="51405"/>
    <cellStyle name="Separador de milhares 16 3 2" xfId="51406"/>
    <cellStyle name="Separador de milhares 16 4" xfId="51407"/>
    <cellStyle name="Separador de milhares 16 4 2" xfId="51408"/>
    <cellStyle name="Separador de milhares 16 5" xfId="51409"/>
    <cellStyle name="Separador de milhares 160" xfId="51410"/>
    <cellStyle name="Separador de milhares 160 2" xfId="51411"/>
    <cellStyle name="Separador de milhares 160 2 2" xfId="51412"/>
    <cellStyle name="Separador de milhares 160 3" xfId="51413"/>
    <cellStyle name="Separador de milhares 160 3 2" xfId="51414"/>
    <cellStyle name="Separador de milhares 160 4" xfId="51415"/>
    <cellStyle name="Separador de milhares 161" xfId="51416"/>
    <cellStyle name="Separador de milhares 161 2" xfId="51417"/>
    <cellStyle name="Separador de milhares 161 2 2" xfId="51418"/>
    <cellStyle name="Separador de milhares 161 3" xfId="51419"/>
    <cellStyle name="Separador de milhares 161 3 2" xfId="51420"/>
    <cellStyle name="Separador de milhares 161 4" xfId="51421"/>
    <cellStyle name="Separador de milhares 162" xfId="51422"/>
    <cellStyle name="Separador de milhares 162 2" xfId="51423"/>
    <cellStyle name="Separador de milhares 162 2 2" xfId="51424"/>
    <cellStyle name="Separador de milhares 162 3" xfId="51425"/>
    <cellStyle name="Separador de milhares 162 3 2" xfId="51426"/>
    <cellStyle name="Separador de milhares 162 4" xfId="51427"/>
    <cellStyle name="Separador de milhares 163" xfId="51428"/>
    <cellStyle name="Separador de milhares 163 2" xfId="51429"/>
    <cellStyle name="Separador de milhares 163 2 2" xfId="51430"/>
    <cellStyle name="Separador de milhares 163 3" xfId="51431"/>
    <cellStyle name="Separador de milhares 163 3 2" xfId="51432"/>
    <cellStyle name="Separador de milhares 163 4" xfId="51433"/>
    <cellStyle name="Separador de milhares 164" xfId="51434"/>
    <cellStyle name="Separador de milhares 164 2" xfId="51435"/>
    <cellStyle name="Separador de milhares 164 2 2" xfId="51436"/>
    <cellStyle name="Separador de milhares 164 3" xfId="51437"/>
    <cellStyle name="Separador de milhares 164 3 2" xfId="51438"/>
    <cellStyle name="Separador de milhares 164 4" xfId="51439"/>
    <cellStyle name="Separador de milhares 165" xfId="51440"/>
    <cellStyle name="Separador de milhares 165 2" xfId="51441"/>
    <cellStyle name="Separador de milhares 165 2 2" xfId="51442"/>
    <cellStyle name="Separador de milhares 165 3" xfId="51443"/>
    <cellStyle name="Separador de milhares 165 3 2" xfId="51444"/>
    <cellStyle name="Separador de milhares 165 4" xfId="51445"/>
    <cellStyle name="Separador de milhares 166" xfId="51446"/>
    <cellStyle name="Separador de milhares 166 2" xfId="51447"/>
    <cellStyle name="Separador de milhares 166 2 2" xfId="51448"/>
    <cellStyle name="Separador de milhares 166 3" xfId="51449"/>
    <cellStyle name="Separador de milhares 166 3 2" xfId="51450"/>
    <cellStyle name="Separador de milhares 166 4" xfId="51451"/>
    <cellStyle name="Separador de milhares 167" xfId="51452"/>
    <cellStyle name="Separador de milhares 167 2" xfId="51453"/>
    <cellStyle name="Separador de milhares 167 2 2" xfId="51454"/>
    <cellStyle name="Separador de milhares 167 3" xfId="51455"/>
    <cellStyle name="Separador de milhares 167 3 2" xfId="51456"/>
    <cellStyle name="Separador de milhares 167 4" xfId="51457"/>
    <cellStyle name="Separador de milhares 168" xfId="51458"/>
    <cellStyle name="Separador de milhares 168 2" xfId="51459"/>
    <cellStyle name="Separador de milhares 168 2 2" xfId="51460"/>
    <cellStyle name="Separador de milhares 168 3" xfId="51461"/>
    <cellStyle name="Separador de milhares 168 3 2" xfId="51462"/>
    <cellStyle name="Separador de milhares 168 4" xfId="51463"/>
    <cellStyle name="Separador de milhares 169" xfId="51464"/>
    <cellStyle name="Separador de milhares 169 2" xfId="51465"/>
    <cellStyle name="Separador de milhares 169 2 2" xfId="51466"/>
    <cellStyle name="Separador de milhares 169 3" xfId="51467"/>
    <cellStyle name="Separador de milhares 169 3 2" xfId="51468"/>
    <cellStyle name="Separador de milhares 169 4" xfId="51469"/>
    <cellStyle name="Separador de milhares 17" xfId="51470"/>
    <cellStyle name="Separador de milhares 17 2" xfId="51471"/>
    <cellStyle name="Separador de milhares 17 2 2" xfId="51472"/>
    <cellStyle name="Separador de milhares 17 3" xfId="51473"/>
    <cellStyle name="Separador de milhares 17 3 2" xfId="51474"/>
    <cellStyle name="Separador de milhares 17 4" xfId="51475"/>
    <cellStyle name="Separador de milhares 170" xfId="51476"/>
    <cellStyle name="Separador de milhares 170 2" xfId="51477"/>
    <cellStyle name="Separador de milhares 170 2 2" xfId="51478"/>
    <cellStyle name="Separador de milhares 170 3" xfId="51479"/>
    <cellStyle name="Separador de milhares 170 3 2" xfId="51480"/>
    <cellStyle name="Separador de milhares 170 4" xfId="51481"/>
    <cellStyle name="Separador de milhares 171" xfId="51482"/>
    <cellStyle name="Separador de milhares 171 2" xfId="51483"/>
    <cellStyle name="Separador de milhares 171 2 2" xfId="51484"/>
    <cellStyle name="Separador de milhares 171 3" xfId="51485"/>
    <cellStyle name="Separador de milhares 171 3 2" xfId="51486"/>
    <cellStyle name="Separador de milhares 171 4" xfId="51487"/>
    <cellStyle name="Separador de milhares 172" xfId="51488"/>
    <cellStyle name="Separador de milhares 172 2" xfId="51489"/>
    <cellStyle name="Separador de milhares 172 2 2" xfId="51490"/>
    <cellStyle name="Separador de milhares 172 3" xfId="51491"/>
    <cellStyle name="Separador de milhares 172 3 2" xfId="51492"/>
    <cellStyle name="Separador de milhares 172 4" xfId="51493"/>
    <cellStyle name="Separador de milhares 173" xfId="51494"/>
    <cellStyle name="Separador de milhares 173 2" xfId="51495"/>
    <cellStyle name="Separador de milhares 173 2 2" xfId="51496"/>
    <cellStyle name="Separador de milhares 173 3" xfId="51497"/>
    <cellStyle name="Separador de milhares 173 3 2" xfId="51498"/>
    <cellStyle name="Separador de milhares 173 4" xfId="51499"/>
    <cellStyle name="Separador de milhares 174" xfId="51500"/>
    <cellStyle name="Separador de milhares 174 2" xfId="51501"/>
    <cellStyle name="Separador de milhares 174 2 2" xfId="51502"/>
    <cellStyle name="Separador de milhares 174 3" xfId="51503"/>
    <cellStyle name="Separador de milhares 174 3 2" xfId="51504"/>
    <cellStyle name="Separador de milhares 174 4" xfId="51505"/>
    <cellStyle name="Separador de milhares 175" xfId="51506"/>
    <cellStyle name="Separador de milhares 175 2" xfId="51507"/>
    <cellStyle name="Separador de milhares 175 2 2" xfId="51508"/>
    <cellStyle name="Separador de milhares 175 3" xfId="51509"/>
    <cellStyle name="Separador de milhares 175 3 2" xfId="51510"/>
    <cellStyle name="Separador de milhares 175 4" xfId="51511"/>
    <cellStyle name="Separador de milhares 176" xfId="51512"/>
    <cellStyle name="Separador de milhares 176 2" xfId="51513"/>
    <cellStyle name="Separador de milhares 176 2 2" xfId="51514"/>
    <cellStyle name="Separador de milhares 176 3" xfId="51515"/>
    <cellStyle name="Separador de milhares 176 3 2" xfId="51516"/>
    <cellStyle name="Separador de milhares 176 4" xfId="51517"/>
    <cellStyle name="Separador de milhares 177" xfId="51518"/>
    <cellStyle name="Separador de milhares 177 2" xfId="51519"/>
    <cellStyle name="Separador de milhares 177 2 2" xfId="51520"/>
    <cellStyle name="Separador de milhares 177 3" xfId="51521"/>
    <cellStyle name="Separador de milhares 177 3 2" xfId="51522"/>
    <cellStyle name="Separador de milhares 177 4" xfId="51523"/>
    <cellStyle name="Separador de milhares 178" xfId="51524"/>
    <cellStyle name="Separador de milhares 178 2" xfId="51525"/>
    <cellStyle name="Separador de milhares 178 2 2" xfId="51526"/>
    <cellStyle name="Separador de milhares 178 3" xfId="51527"/>
    <cellStyle name="Separador de milhares 178 3 2" xfId="51528"/>
    <cellStyle name="Separador de milhares 178 4" xfId="51529"/>
    <cellStyle name="Separador de milhares 179" xfId="51530"/>
    <cellStyle name="Separador de milhares 179 2" xfId="51531"/>
    <cellStyle name="Separador de milhares 179 2 2" xfId="51532"/>
    <cellStyle name="Separador de milhares 179 3" xfId="51533"/>
    <cellStyle name="Separador de milhares 179 3 2" xfId="51534"/>
    <cellStyle name="Separador de milhares 179 4" xfId="51535"/>
    <cellStyle name="Separador de milhares 18" xfId="51536"/>
    <cellStyle name="Separador de milhares 18 2" xfId="51537"/>
    <cellStyle name="Separador de milhares 18 2 2" xfId="51538"/>
    <cellStyle name="Separador de milhares 18 2 2 2" xfId="51539"/>
    <cellStyle name="Separador de milhares 18 2 3" xfId="51540"/>
    <cellStyle name="Separador de milhares 18 2 3 2" xfId="51541"/>
    <cellStyle name="Separador de milhares 18 2 4" xfId="51542"/>
    <cellStyle name="Separador de milhares 18 3" xfId="51543"/>
    <cellStyle name="Separador de milhares 18 3 2" xfId="51544"/>
    <cellStyle name="Separador de milhares 18 4" xfId="51545"/>
    <cellStyle name="Separador de milhares 18 4 2" xfId="51546"/>
    <cellStyle name="Separador de milhares 18 5" xfId="51547"/>
    <cellStyle name="Separador de milhares 180" xfId="51548"/>
    <cellStyle name="Separador de milhares 180 2" xfId="51549"/>
    <cellStyle name="Separador de milhares 180 2 2" xfId="51550"/>
    <cellStyle name="Separador de milhares 180 3" xfId="51551"/>
    <cellStyle name="Separador de milhares 180 3 2" xfId="51552"/>
    <cellStyle name="Separador de milhares 180 4" xfId="51553"/>
    <cellStyle name="Separador de milhares 181" xfId="51554"/>
    <cellStyle name="Separador de milhares 181 2" xfId="51555"/>
    <cellStyle name="Separador de milhares 181 2 2" xfId="51556"/>
    <cellStyle name="Separador de milhares 181 3" xfId="51557"/>
    <cellStyle name="Separador de milhares 181 3 2" xfId="51558"/>
    <cellStyle name="Separador de milhares 181 4" xfId="51559"/>
    <cellStyle name="Separador de milhares 182" xfId="51560"/>
    <cellStyle name="Separador de milhares 182 2" xfId="51561"/>
    <cellStyle name="Separador de milhares 182 2 2" xfId="51562"/>
    <cellStyle name="Separador de milhares 182 3" xfId="51563"/>
    <cellStyle name="Separador de milhares 182 3 2" xfId="51564"/>
    <cellStyle name="Separador de milhares 182 4" xfId="51565"/>
    <cellStyle name="Separador de milhares 183" xfId="51566"/>
    <cellStyle name="Separador de milhares 183 2" xfId="51567"/>
    <cellStyle name="Separador de milhares 183 2 2" xfId="51568"/>
    <cellStyle name="Separador de milhares 183 3" xfId="51569"/>
    <cellStyle name="Separador de milhares 183 3 2" xfId="51570"/>
    <cellStyle name="Separador de milhares 183 4" xfId="51571"/>
    <cellStyle name="Separador de milhares 184" xfId="51572"/>
    <cellStyle name="Separador de milhares 184 2" xfId="51573"/>
    <cellStyle name="Separador de milhares 184 3" xfId="51574"/>
    <cellStyle name="Separador de milhares 184 4" xfId="51575"/>
    <cellStyle name="Separador de milhares 185" xfId="51576"/>
    <cellStyle name="Separador de milhares 185 2" xfId="51577"/>
    <cellStyle name="Separador de milhares 185 2 2" xfId="51578"/>
    <cellStyle name="Separador de milhares 185 3" xfId="51579"/>
    <cellStyle name="Separador de milhares 185 3 2" xfId="51580"/>
    <cellStyle name="Separador de milhares 185 4" xfId="51581"/>
    <cellStyle name="Separador de milhares 186" xfId="51582"/>
    <cellStyle name="Separador de milhares 187" xfId="51583"/>
    <cellStyle name="Separador de milhares 187 2" xfId="51584"/>
    <cellStyle name="Separador de milhares 19" xfId="51585"/>
    <cellStyle name="Separador de milhares 19 2" xfId="51586"/>
    <cellStyle name="Separador de milhares 19 2 2" xfId="51587"/>
    <cellStyle name="Separador de milhares 19 2 2 2" xfId="51588"/>
    <cellStyle name="Separador de milhares 19 2 3" xfId="51589"/>
    <cellStyle name="Separador de milhares 19 2 3 2" xfId="51590"/>
    <cellStyle name="Separador de milhares 19 2 4" xfId="51591"/>
    <cellStyle name="Separador de milhares 19 3" xfId="51592"/>
    <cellStyle name="Separador de milhares 19 3 2" xfId="51593"/>
    <cellStyle name="Separador de milhares 19 4" xfId="51594"/>
    <cellStyle name="Separador de milhares 19 4 2" xfId="51595"/>
    <cellStyle name="Separador de milhares 19 5" xfId="51596"/>
    <cellStyle name="Separador de milhares 2" xfId="51597"/>
    <cellStyle name="Separador de milhares 2 10" xfId="51598"/>
    <cellStyle name="Separador de milhares 2 10 2" xfId="51599"/>
    <cellStyle name="Separador de milhares 2 10 2 2" xfId="51600"/>
    <cellStyle name="Separador de milhares 2 10 3" xfId="51601"/>
    <cellStyle name="Separador de milhares 2 10 3 2" xfId="51602"/>
    <cellStyle name="Separador de milhares 2 10 4" xfId="51603"/>
    <cellStyle name="Separador de milhares 2 11" xfId="51604"/>
    <cellStyle name="Separador de milhares 2 11 2" xfId="51605"/>
    <cellStyle name="Separador de milhares 2 11 2 2" xfId="51606"/>
    <cellStyle name="Separador de milhares 2 11 3" xfId="51607"/>
    <cellStyle name="Separador de milhares 2 11 3 2" xfId="51608"/>
    <cellStyle name="Separador de milhares 2 11 4" xfId="51609"/>
    <cellStyle name="Separador de milhares 2 12" xfId="51610"/>
    <cellStyle name="Separador de milhares 2 12 2" xfId="51611"/>
    <cellStyle name="Separador de milhares 2 12 2 2" xfId="51612"/>
    <cellStyle name="Separador de milhares 2 12 3" xfId="51613"/>
    <cellStyle name="Separador de milhares 2 12 3 2" xfId="51614"/>
    <cellStyle name="Separador de milhares 2 12 4" xfId="51615"/>
    <cellStyle name="Separador de milhares 2 13" xfId="51616"/>
    <cellStyle name="Separador de milhares 2 13 2" xfId="51617"/>
    <cellStyle name="Separador de milhares 2 13 2 2" xfId="51618"/>
    <cellStyle name="Separador de milhares 2 13 3" xfId="51619"/>
    <cellStyle name="Separador de milhares 2 13 3 2" xfId="51620"/>
    <cellStyle name="Separador de milhares 2 13 4" xfId="51621"/>
    <cellStyle name="Separador de milhares 2 14" xfId="51622"/>
    <cellStyle name="Separador de milhares 2 14 2" xfId="51623"/>
    <cellStyle name="Separador de milhares 2 14 2 2" xfId="51624"/>
    <cellStyle name="Separador de milhares 2 14 3" xfId="51625"/>
    <cellStyle name="Separador de milhares 2 14 3 2" xfId="51626"/>
    <cellStyle name="Separador de milhares 2 14 4" xfId="51627"/>
    <cellStyle name="Separador de milhares 2 15" xfId="51628"/>
    <cellStyle name="Separador de milhares 2 15 2" xfId="51629"/>
    <cellStyle name="Separador de milhares 2 15 2 2" xfId="51630"/>
    <cellStyle name="Separador de milhares 2 15 3" xfId="51631"/>
    <cellStyle name="Separador de milhares 2 15 3 2" xfId="51632"/>
    <cellStyle name="Separador de milhares 2 15 4" xfId="51633"/>
    <cellStyle name="Separador de milhares 2 16" xfId="51634"/>
    <cellStyle name="Separador de milhares 2 16 2" xfId="51635"/>
    <cellStyle name="Separador de milhares 2 16 2 2" xfId="51636"/>
    <cellStyle name="Separador de milhares 2 16 3" xfId="51637"/>
    <cellStyle name="Separador de milhares 2 16 3 2" xfId="51638"/>
    <cellStyle name="Separador de milhares 2 16 4" xfId="51639"/>
    <cellStyle name="Separador de milhares 2 17" xfId="51640"/>
    <cellStyle name="Separador de milhares 2 17 2" xfId="51641"/>
    <cellStyle name="Separador de milhares 2 17 2 2" xfId="51642"/>
    <cellStyle name="Separador de milhares 2 17 3" xfId="51643"/>
    <cellStyle name="Separador de milhares 2 17 3 2" xfId="51644"/>
    <cellStyle name="Separador de milhares 2 17 4" xfId="51645"/>
    <cellStyle name="Separador de milhares 2 18" xfId="51646"/>
    <cellStyle name="Separador de milhares 2 18 2" xfId="51647"/>
    <cellStyle name="Separador de milhares 2 18 2 2" xfId="51648"/>
    <cellStyle name="Separador de milhares 2 18 3" xfId="51649"/>
    <cellStyle name="Separador de milhares 2 18 3 2" xfId="51650"/>
    <cellStyle name="Separador de milhares 2 18 4" xfId="51651"/>
    <cellStyle name="Separador de milhares 2 19" xfId="51652"/>
    <cellStyle name="Separador de milhares 2 19 2" xfId="51653"/>
    <cellStyle name="Separador de milhares 2 19 2 2" xfId="51654"/>
    <cellStyle name="Separador de milhares 2 19 3" xfId="51655"/>
    <cellStyle name="Separador de milhares 2 19 3 2" xfId="51656"/>
    <cellStyle name="Separador de milhares 2 19 4" xfId="51657"/>
    <cellStyle name="Separador de milhares 2 2" xfId="51658"/>
    <cellStyle name="Separador de milhares 2 2 10" xfId="51659"/>
    <cellStyle name="Separador de milhares 2 2 10 2" xfId="51660"/>
    <cellStyle name="Separador de milhares 2 2 10 3" xfId="51661"/>
    <cellStyle name="Separador de milhares 2 2 11" xfId="51662"/>
    <cellStyle name="Separador de milhares 2 2 11 2" xfId="51663"/>
    <cellStyle name="Separador de milhares 2 2 11 3" xfId="51664"/>
    <cellStyle name="Separador de milhares 2 2 12" xfId="51665"/>
    <cellStyle name="Separador de milhares 2 2 12 2" xfId="51666"/>
    <cellStyle name="Separador de milhares 2 2 12 3" xfId="51667"/>
    <cellStyle name="Separador de milhares 2 2 13" xfId="51668"/>
    <cellStyle name="Separador de milhares 2 2 13 2" xfId="51669"/>
    <cellStyle name="Separador de milhares 2 2 14" xfId="51670"/>
    <cellStyle name="Separador de milhares 2 2 14 2" xfId="51671"/>
    <cellStyle name="Separador de milhares 2 2 15" xfId="51672"/>
    <cellStyle name="Separador de milhares 2 2 15 2" xfId="51673"/>
    <cellStyle name="Separador de milhares 2 2 16" xfId="51674"/>
    <cellStyle name="Separador de milhares 2 2 17" xfId="51675"/>
    <cellStyle name="Separador de milhares 2 2 2" xfId="51676"/>
    <cellStyle name="Separador de milhares 2 2 2 2" xfId="51677"/>
    <cellStyle name="Separador de milhares 2 2 2 2 2" xfId="51678"/>
    <cellStyle name="Separador de milhares 2 2 2 2 3" xfId="51679"/>
    <cellStyle name="Separador de milhares 2 2 2 3" xfId="51680"/>
    <cellStyle name="Separador de milhares 2 2 2 4" xfId="51681"/>
    <cellStyle name="Separador de milhares 2 2 2 5" xfId="51682"/>
    <cellStyle name="Separador de milhares 2 2 2 6" xfId="51683"/>
    <cellStyle name="Separador de milhares 2 2 3" xfId="51684"/>
    <cellStyle name="Separador de milhares 2 2 3 2" xfId="51685"/>
    <cellStyle name="Separador de milhares 2 2 3 3" xfId="51686"/>
    <cellStyle name="Separador de milhares 2 2 3 4" xfId="51687"/>
    <cellStyle name="Separador de milhares 2 2 3 5" xfId="51688"/>
    <cellStyle name="Separador de milhares 2 2 4" xfId="51689"/>
    <cellStyle name="Separador de milhares 2 2 4 2" xfId="51690"/>
    <cellStyle name="Separador de milhares 2 2 4 3" xfId="51691"/>
    <cellStyle name="Separador de milhares 2 2 5" xfId="51692"/>
    <cellStyle name="Separador de milhares 2 2 5 2" xfId="51693"/>
    <cellStyle name="Separador de milhares 2 2 5 3" xfId="51694"/>
    <cellStyle name="Separador de milhares 2 2 6" xfId="51695"/>
    <cellStyle name="Separador de milhares 2 2 6 2" xfId="51696"/>
    <cellStyle name="Separador de milhares 2 2 6 3" xfId="51697"/>
    <cellStyle name="Separador de milhares 2 2 7" xfId="51698"/>
    <cellStyle name="Separador de milhares 2 2 7 2" xfId="51699"/>
    <cellStyle name="Separador de milhares 2 2 7 3" xfId="51700"/>
    <cellStyle name="Separador de milhares 2 2 8" xfId="51701"/>
    <cellStyle name="Separador de milhares 2 2 8 2" xfId="51702"/>
    <cellStyle name="Separador de milhares 2 2 8 3" xfId="51703"/>
    <cellStyle name="Separador de milhares 2 2 9" xfId="51704"/>
    <cellStyle name="Separador de milhares 2 2 9 2" xfId="51705"/>
    <cellStyle name="Separador de milhares 2 2 9 3" xfId="51706"/>
    <cellStyle name="Separador de milhares 2 20" xfId="51707"/>
    <cellStyle name="Separador de milhares 2 20 2" xfId="51708"/>
    <cellStyle name="Separador de milhares 2 20 2 2" xfId="51709"/>
    <cellStyle name="Separador de milhares 2 20 3" xfId="51710"/>
    <cellStyle name="Separador de milhares 2 20 3 2" xfId="51711"/>
    <cellStyle name="Separador de milhares 2 20 4" xfId="51712"/>
    <cellStyle name="Separador de milhares 2 21" xfId="51713"/>
    <cellStyle name="Separador de milhares 2 21 2" xfId="51714"/>
    <cellStyle name="Separador de milhares 2 21 2 2" xfId="51715"/>
    <cellStyle name="Separador de milhares 2 21 3" xfId="51716"/>
    <cellStyle name="Separador de milhares 2 21 3 2" xfId="51717"/>
    <cellStyle name="Separador de milhares 2 21 4" xfId="51718"/>
    <cellStyle name="Separador de milhares 2 22" xfId="51719"/>
    <cellStyle name="Separador de milhares 2 22 2" xfId="51720"/>
    <cellStyle name="Separador de milhares 2 22 2 2" xfId="51721"/>
    <cellStyle name="Separador de milhares 2 22 3" xfId="51722"/>
    <cellStyle name="Separador de milhares 2 22 3 2" xfId="51723"/>
    <cellStyle name="Separador de milhares 2 22 4" xfId="51724"/>
    <cellStyle name="Separador de milhares 2 23" xfId="51725"/>
    <cellStyle name="Separador de milhares 2 23 2" xfId="51726"/>
    <cellStyle name="Separador de milhares 2 23 2 2" xfId="51727"/>
    <cellStyle name="Separador de milhares 2 23 3" xfId="51728"/>
    <cellStyle name="Separador de milhares 2 23 3 2" xfId="51729"/>
    <cellStyle name="Separador de milhares 2 23 4" xfId="51730"/>
    <cellStyle name="Separador de milhares 2 24" xfId="51731"/>
    <cellStyle name="Separador de milhares 2 24 2" xfId="51732"/>
    <cellStyle name="Separador de milhares 2 24 2 2" xfId="51733"/>
    <cellStyle name="Separador de milhares 2 24 3" xfId="51734"/>
    <cellStyle name="Separador de milhares 2 24 3 2" xfId="51735"/>
    <cellStyle name="Separador de milhares 2 24 4" xfId="51736"/>
    <cellStyle name="Separador de milhares 2 25" xfId="51737"/>
    <cellStyle name="Separador de milhares 2 25 2" xfId="51738"/>
    <cellStyle name="Separador de milhares 2 25 2 2" xfId="51739"/>
    <cellStyle name="Separador de milhares 2 25 3" xfId="51740"/>
    <cellStyle name="Separador de milhares 2 25 3 2" xfId="51741"/>
    <cellStyle name="Separador de milhares 2 25 4" xfId="51742"/>
    <cellStyle name="Separador de milhares 2 26" xfId="51743"/>
    <cellStyle name="Separador de milhares 2 26 2" xfId="51744"/>
    <cellStyle name="Separador de milhares 2 26 2 2" xfId="51745"/>
    <cellStyle name="Separador de milhares 2 26 3" xfId="51746"/>
    <cellStyle name="Separador de milhares 2 26 3 2" xfId="51747"/>
    <cellStyle name="Separador de milhares 2 26 4" xfId="51748"/>
    <cellStyle name="Separador de milhares 2 27" xfId="51749"/>
    <cellStyle name="Separador de milhares 2 27 2" xfId="51750"/>
    <cellStyle name="Separador de milhares 2 27 2 2" xfId="51751"/>
    <cellStyle name="Separador de milhares 2 27 3" xfId="51752"/>
    <cellStyle name="Separador de milhares 2 27 3 2" xfId="51753"/>
    <cellStyle name="Separador de milhares 2 27 4" xfId="51754"/>
    <cellStyle name="Separador de milhares 2 28" xfId="51755"/>
    <cellStyle name="Separador de milhares 2 28 2" xfId="51756"/>
    <cellStyle name="Separador de milhares 2 28 2 2" xfId="51757"/>
    <cellStyle name="Separador de milhares 2 28 3" xfId="51758"/>
    <cellStyle name="Separador de milhares 2 28 3 2" xfId="51759"/>
    <cellStyle name="Separador de milhares 2 28 4" xfId="51760"/>
    <cellStyle name="Separador de milhares 2 29" xfId="51761"/>
    <cellStyle name="Separador de milhares 2 29 2" xfId="51762"/>
    <cellStyle name="Separador de milhares 2 29 2 2" xfId="51763"/>
    <cellStyle name="Separador de milhares 2 29 2 3" xfId="51764"/>
    <cellStyle name="Separador de milhares 2 29 3" xfId="51765"/>
    <cellStyle name="Separador de milhares 2 29 3 2" xfId="51766"/>
    <cellStyle name="Separador de milhares 2 29 4" xfId="51767"/>
    <cellStyle name="Separador de milhares 2 29 4 2" xfId="51768"/>
    <cellStyle name="Separador de milhares 2 29 5" xfId="51769"/>
    <cellStyle name="Separador de milhares 2 3" xfId="51770"/>
    <cellStyle name="Separador de milhares 2 3 2" xfId="51771"/>
    <cellStyle name="Separador de milhares 2 3 2 2" xfId="51772"/>
    <cellStyle name="Separador de milhares 2 3 3" xfId="51773"/>
    <cellStyle name="Separador de milhares 2 3 3 2" xfId="51774"/>
    <cellStyle name="Separador de milhares 2 3 4" xfId="51775"/>
    <cellStyle name="Separador de milhares 2 30" xfId="51776"/>
    <cellStyle name="Separador de milhares 2 30 2" xfId="51777"/>
    <cellStyle name="Separador de milhares 2 30 3" xfId="51778"/>
    <cellStyle name="Separador de milhares 2 31" xfId="51779"/>
    <cellStyle name="Separador de milhares 2 31 2" xfId="51780"/>
    <cellStyle name="Separador de milhares 2 31 3" xfId="51781"/>
    <cellStyle name="Separador de milhares 2 32" xfId="51782"/>
    <cellStyle name="Separador de milhares 2 32 2" xfId="51783"/>
    <cellStyle name="Separador de milhares 2 32 3" xfId="51784"/>
    <cellStyle name="Separador de milhares 2 33" xfId="51785"/>
    <cellStyle name="Separador de milhares 2 33 2" xfId="51786"/>
    <cellStyle name="Separador de milhares 2 33 3" xfId="51787"/>
    <cellStyle name="Separador de milhares 2 34" xfId="51788"/>
    <cellStyle name="Separador de milhares 2 34 2" xfId="51789"/>
    <cellStyle name="Separador de milhares 2 34 3" xfId="51790"/>
    <cellStyle name="Separador de milhares 2 35" xfId="51791"/>
    <cellStyle name="Separador de milhares 2 35 2" xfId="51792"/>
    <cellStyle name="Separador de milhares 2 35 3" xfId="51793"/>
    <cellStyle name="Separador de milhares 2 36" xfId="51794"/>
    <cellStyle name="Separador de milhares 2 36 2" xfId="51795"/>
    <cellStyle name="Separador de milhares 2 36 3" xfId="51796"/>
    <cellStyle name="Separador de milhares 2 37" xfId="51797"/>
    <cellStyle name="Separador de milhares 2 37 2" xfId="51798"/>
    <cellStyle name="Separador de milhares 2 37 3" xfId="51799"/>
    <cellStyle name="Separador de milhares 2 38" xfId="51800"/>
    <cellStyle name="Separador de milhares 2 38 2" xfId="51801"/>
    <cellStyle name="Separador de milhares 2 38 3" xfId="51802"/>
    <cellStyle name="Separador de milhares 2 39" xfId="51803"/>
    <cellStyle name="Separador de milhares 2 39 2" xfId="51804"/>
    <cellStyle name="Separador de milhares 2 39 3" xfId="51805"/>
    <cellStyle name="Separador de milhares 2 4" xfId="51806"/>
    <cellStyle name="Separador de milhares 2 4 2" xfId="51807"/>
    <cellStyle name="Separador de milhares 2 4 2 2" xfId="51808"/>
    <cellStyle name="Separador de milhares 2 4 3" xfId="51809"/>
    <cellStyle name="Separador de milhares 2 4 3 2" xfId="51810"/>
    <cellStyle name="Separador de milhares 2 4 4" xfId="51811"/>
    <cellStyle name="Separador de milhares 2 4 4 2" xfId="51812"/>
    <cellStyle name="Separador de milhares 2 4 5" xfId="51813"/>
    <cellStyle name="Separador de milhares 2 40" xfId="51814"/>
    <cellStyle name="Separador de milhares 2 40 2" xfId="51815"/>
    <cellStyle name="Separador de milhares 2 40 3" xfId="51816"/>
    <cellStyle name="Separador de milhares 2 41" xfId="51817"/>
    <cellStyle name="Separador de milhares 2 41 2" xfId="51818"/>
    <cellStyle name="Separador de milhares 2 41 3" xfId="51819"/>
    <cellStyle name="Separador de milhares 2 42" xfId="51820"/>
    <cellStyle name="Separador de milhares 2 42 2" xfId="51821"/>
    <cellStyle name="Separador de milhares 2 42 3" xfId="51822"/>
    <cellStyle name="Separador de milhares 2 43" xfId="51823"/>
    <cellStyle name="Separador de milhares 2 43 2" xfId="51824"/>
    <cellStyle name="Separador de milhares 2 43 3" xfId="51825"/>
    <cellStyle name="Separador de milhares 2 43 4" xfId="51826"/>
    <cellStyle name="Separador de milhares 2 44" xfId="51827"/>
    <cellStyle name="Separador de milhares 2 44 2" xfId="51828"/>
    <cellStyle name="Separador de milhares 2 44 3" xfId="51829"/>
    <cellStyle name="Separador de milhares 2 45" xfId="51830"/>
    <cellStyle name="Separador de milhares 2 46" xfId="51831"/>
    <cellStyle name="Separador de milhares 2 47" xfId="51832"/>
    <cellStyle name="Separador de milhares 2 48" xfId="51833"/>
    <cellStyle name="Separador de milhares 2 5" xfId="51834"/>
    <cellStyle name="Separador de milhares 2 5 2" xfId="51835"/>
    <cellStyle name="Separador de milhares 2 5 2 2" xfId="51836"/>
    <cellStyle name="Separador de milhares 2 5 3" xfId="51837"/>
    <cellStyle name="Separador de milhares 2 5 3 2" xfId="51838"/>
    <cellStyle name="Separador de milhares 2 5 4" xfId="51839"/>
    <cellStyle name="Separador de milhares 2 6" xfId="51840"/>
    <cellStyle name="Separador de milhares 2 6 2" xfId="51841"/>
    <cellStyle name="Separador de milhares 2 6 3" xfId="51842"/>
    <cellStyle name="Separador de milhares 2 6 4" xfId="51843"/>
    <cellStyle name="Separador de milhares 2 6 5" xfId="51844"/>
    <cellStyle name="Separador de milhares 2 7" xfId="51845"/>
    <cellStyle name="Separador de milhares 2 7 2" xfId="51846"/>
    <cellStyle name="Separador de milhares 2 7 3" xfId="51847"/>
    <cellStyle name="Separador de milhares 2 8" xfId="51848"/>
    <cellStyle name="Separador de milhares 2 8 2" xfId="51849"/>
    <cellStyle name="Separador de milhares 2 8 3" xfId="51850"/>
    <cellStyle name="Separador de milhares 2 9" xfId="51851"/>
    <cellStyle name="Separador de milhares 2 9 2" xfId="51852"/>
    <cellStyle name="Separador de milhares 2 9 3" xfId="51853"/>
    <cellStyle name="Separador de milhares 20" xfId="51854"/>
    <cellStyle name="Separador de milhares 20 2" xfId="51855"/>
    <cellStyle name="Separador de milhares 20 2 2" xfId="51856"/>
    <cellStyle name="Separador de milhares 20 3" xfId="51857"/>
    <cellStyle name="Separador de milhares 20 3 2" xfId="51858"/>
    <cellStyle name="Separador de milhares 20 4" xfId="51859"/>
    <cellStyle name="Separador de milhares 21" xfId="51860"/>
    <cellStyle name="Separador de milhares 21 2" xfId="51861"/>
    <cellStyle name="Separador de milhares 21 2 2" xfId="51862"/>
    <cellStyle name="Separador de milhares 21 3" xfId="51863"/>
    <cellStyle name="Separador de milhares 21 3 2" xfId="51864"/>
    <cellStyle name="Separador de milhares 21 4" xfId="51865"/>
    <cellStyle name="Separador de milhares 22" xfId="51866"/>
    <cellStyle name="Separador de milhares 22 2" xfId="51867"/>
    <cellStyle name="Separador de milhares 22 2 2" xfId="51868"/>
    <cellStyle name="Separador de milhares 22 2 2 2" xfId="51869"/>
    <cellStyle name="Separador de milhares 22 2 3" xfId="51870"/>
    <cellStyle name="Separador de milhares 22 2 3 2" xfId="51871"/>
    <cellStyle name="Separador de milhares 22 2 4" xfId="51872"/>
    <cellStyle name="Separador de milhares 22 3" xfId="51873"/>
    <cellStyle name="Separador de milhares 22 3 2" xfId="51874"/>
    <cellStyle name="Separador de milhares 22 4" xfId="51875"/>
    <cellStyle name="Separador de milhares 22 4 2" xfId="51876"/>
    <cellStyle name="Separador de milhares 22 5" xfId="51877"/>
    <cellStyle name="Separador de milhares 23" xfId="51878"/>
    <cellStyle name="Separador de milhares 23 2" xfId="51879"/>
    <cellStyle name="Separador de milhares 23 2 2" xfId="51880"/>
    <cellStyle name="Separador de milhares 23 3" xfId="51881"/>
    <cellStyle name="Separador de milhares 23 3 2" xfId="51882"/>
    <cellStyle name="Separador de milhares 23 4" xfId="51883"/>
    <cellStyle name="Separador de milhares 24" xfId="51884"/>
    <cellStyle name="Separador de milhares 24 2" xfId="51885"/>
    <cellStyle name="Separador de milhares 24 2 2" xfId="51886"/>
    <cellStyle name="Separador de milhares 24 3" xfId="51887"/>
    <cellStyle name="Separador de milhares 24 3 2" xfId="51888"/>
    <cellStyle name="Separador de milhares 24 4" xfId="51889"/>
    <cellStyle name="Separador de milhares 25" xfId="51890"/>
    <cellStyle name="Separador de milhares 25 2" xfId="51891"/>
    <cellStyle name="Separador de milhares 25 2 2" xfId="51892"/>
    <cellStyle name="Separador de milhares 25 2 2 2" xfId="51893"/>
    <cellStyle name="Separador de milhares 25 2 3" xfId="51894"/>
    <cellStyle name="Separador de milhares 25 2 3 2" xfId="51895"/>
    <cellStyle name="Separador de milhares 25 2 4" xfId="51896"/>
    <cellStyle name="Separador de milhares 25 3" xfId="51897"/>
    <cellStyle name="Separador de milhares 25 3 2" xfId="51898"/>
    <cellStyle name="Separador de milhares 25 4" xfId="51899"/>
    <cellStyle name="Separador de milhares 25 4 2" xfId="51900"/>
    <cellStyle name="Separador de milhares 25 5" xfId="51901"/>
    <cellStyle name="Separador de milhares 26" xfId="51902"/>
    <cellStyle name="Separador de milhares 26 2" xfId="51903"/>
    <cellStyle name="Separador de milhares 26 2 2" xfId="51904"/>
    <cellStyle name="Separador de milhares 26 2 2 2" xfId="51905"/>
    <cellStyle name="Separador de milhares 26 2 3" xfId="51906"/>
    <cellStyle name="Separador de milhares 26 2 3 2" xfId="51907"/>
    <cellStyle name="Separador de milhares 26 2 4" xfId="51908"/>
    <cellStyle name="Separador de milhares 26 3" xfId="51909"/>
    <cellStyle name="Separador de milhares 26 3 2" xfId="51910"/>
    <cellStyle name="Separador de milhares 26 4" xfId="51911"/>
    <cellStyle name="Separador de milhares 26 4 2" xfId="51912"/>
    <cellStyle name="Separador de milhares 26 5" xfId="51913"/>
    <cellStyle name="Separador de milhares 27" xfId="51914"/>
    <cellStyle name="Separador de milhares 27 2" xfId="51915"/>
    <cellStyle name="Separador de milhares 27 2 2" xfId="51916"/>
    <cellStyle name="Separador de milhares 27 3" xfId="51917"/>
    <cellStyle name="Separador de milhares 27 3 2" xfId="51918"/>
    <cellStyle name="Separador de milhares 27 4" xfId="51919"/>
    <cellStyle name="Separador de milhares 28" xfId="51920"/>
    <cellStyle name="Separador de milhares 28 2" xfId="51921"/>
    <cellStyle name="Separador de milhares 28 2 2" xfId="51922"/>
    <cellStyle name="Separador de milhares 28 3" xfId="51923"/>
    <cellStyle name="Separador de milhares 28 3 2" xfId="51924"/>
    <cellStyle name="Separador de milhares 28 4" xfId="51925"/>
    <cellStyle name="Separador de milhares 29" xfId="51926"/>
    <cellStyle name="Separador de milhares 29 2" xfId="51927"/>
    <cellStyle name="Separador de milhares 29 2 2" xfId="51928"/>
    <cellStyle name="Separador de milhares 29 3" xfId="51929"/>
    <cellStyle name="Separador de milhares 29 3 2" xfId="51930"/>
    <cellStyle name="Separador de milhares 29 4" xfId="51931"/>
    <cellStyle name="Separador de milhares 3" xfId="51932"/>
    <cellStyle name="Separador de milhares 3 2" xfId="51933"/>
    <cellStyle name="Separador de milhares 3 2 2" xfId="51934"/>
    <cellStyle name="Separador de milhares 3 2 2 2" xfId="51935"/>
    <cellStyle name="Separador de milhares 3 2 3" xfId="51936"/>
    <cellStyle name="Separador de milhares 3 2 3 2" xfId="51937"/>
    <cellStyle name="Separador de milhares 3 2 4" xfId="51938"/>
    <cellStyle name="Separador de milhares 3 2 5" xfId="51939"/>
    <cellStyle name="Separador de milhares 3 3" xfId="51940"/>
    <cellStyle name="Separador de milhares 3 3 2" xfId="51941"/>
    <cellStyle name="Separador de milhares 3 3 2 2" xfId="51942"/>
    <cellStyle name="Separador de milhares 3 3 3" xfId="51943"/>
    <cellStyle name="Separador de milhares 3 3 3 2" xfId="51944"/>
    <cellStyle name="Separador de milhares 3 3 4" xfId="51945"/>
    <cellStyle name="Separador de milhares 3 4" xfId="51946"/>
    <cellStyle name="Separador de milhares 3 4 2" xfId="51947"/>
    <cellStyle name="Separador de milhares 3 4 2 2" xfId="51948"/>
    <cellStyle name="Separador de milhares 3 4 3" xfId="51949"/>
    <cellStyle name="Separador de milhares 3 5" xfId="51950"/>
    <cellStyle name="Separador de milhares 30" xfId="51951"/>
    <cellStyle name="Separador de milhares 30 2" xfId="51952"/>
    <cellStyle name="Separador de milhares 30 2 2" xfId="51953"/>
    <cellStyle name="Separador de milhares 30 3" xfId="51954"/>
    <cellStyle name="Separador de milhares 30 3 2" xfId="51955"/>
    <cellStyle name="Separador de milhares 30 4" xfId="51956"/>
    <cellStyle name="Separador de milhares 31" xfId="51957"/>
    <cellStyle name="Separador de milhares 31 2" xfId="51958"/>
    <cellStyle name="Separador de milhares 31 2 2" xfId="51959"/>
    <cellStyle name="Separador de milhares 31 3" xfId="51960"/>
    <cellStyle name="Separador de milhares 31 3 2" xfId="51961"/>
    <cellStyle name="Separador de milhares 31 4" xfId="51962"/>
    <cellStyle name="Separador de milhares 32" xfId="51963"/>
    <cellStyle name="Separador de milhares 32 2" xfId="51964"/>
    <cellStyle name="Separador de milhares 32 2 2" xfId="51965"/>
    <cellStyle name="Separador de milhares 32 3" xfId="51966"/>
    <cellStyle name="Separador de milhares 32 3 2" xfId="51967"/>
    <cellStyle name="Separador de milhares 32 4" xfId="51968"/>
    <cellStyle name="Separador de milhares 33" xfId="51969"/>
    <cellStyle name="Separador de milhares 33 2" xfId="51970"/>
    <cellStyle name="Separador de milhares 33 2 2" xfId="51971"/>
    <cellStyle name="Separador de milhares 33 3" xfId="51972"/>
    <cellStyle name="Separador de milhares 33 3 2" xfId="51973"/>
    <cellStyle name="Separador de milhares 33 4" xfId="51974"/>
    <cellStyle name="Separador de milhares 34" xfId="51975"/>
    <cellStyle name="Separador de milhares 34 2" xfId="51976"/>
    <cellStyle name="Separador de milhares 34 2 2" xfId="51977"/>
    <cellStyle name="Separador de milhares 34 3" xfId="51978"/>
    <cellStyle name="Separador de milhares 34 3 2" xfId="51979"/>
    <cellStyle name="Separador de milhares 34 4" xfId="51980"/>
    <cellStyle name="Separador de milhares 35" xfId="51981"/>
    <cellStyle name="Separador de milhares 35 2" xfId="51982"/>
    <cellStyle name="Separador de milhares 35 2 2" xfId="51983"/>
    <cellStyle name="Separador de milhares 35 3" xfId="51984"/>
    <cellStyle name="Separador de milhares 35 3 2" xfId="51985"/>
    <cellStyle name="Separador de milhares 35 4" xfId="51986"/>
    <cellStyle name="Separador de milhares 36" xfId="51987"/>
    <cellStyle name="Separador de milhares 36 2" xfId="51988"/>
    <cellStyle name="Separador de milhares 36 2 2" xfId="51989"/>
    <cellStyle name="Separador de milhares 36 3" xfId="51990"/>
    <cellStyle name="Separador de milhares 36 3 2" xfId="51991"/>
    <cellStyle name="Separador de milhares 36 4" xfId="51992"/>
    <cellStyle name="Separador de milhares 37" xfId="51993"/>
    <cellStyle name="Separador de milhares 37 2" xfId="51994"/>
    <cellStyle name="Separador de milhares 37 2 2" xfId="51995"/>
    <cellStyle name="Separador de milhares 37 3" xfId="51996"/>
    <cellStyle name="Separador de milhares 37 3 2" xfId="51997"/>
    <cellStyle name="Separador de milhares 37 4" xfId="51998"/>
    <cellStyle name="Separador de milhares 38" xfId="51999"/>
    <cellStyle name="Separador de milhares 38 2" xfId="52000"/>
    <cellStyle name="Separador de milhares 38 2 2" xfId="52001"/>
    <cellStyle name="Separador de milhares 38 3" xfId="52002"/>
    <cellStyle name="Separador de milhares 38 3 2" xfId="52003"/>
    <cellStyle name="Separador de milhares 38 4" xfId="52004"/>
    <cellStyle name="Separador de milhares 39" xfId="52005"/>
    <cellStyle name="Separador de milhares 39 2" xfId="52006"/>
    <cellStyle name="Separador de milhares 39 2 2" xfId="52007"/>
    <cellStyle name="Separador de milhares 39 3" xfId="52008"/>
    <cellStyle name="Separador de milhares 39 3 2" xfId="52009"/>
    <cellStyle name="Separador de milhares 39 4" xfId="52010"/>
    <cellStyle name="Separador de milhares 4" xfId="52011"/>
    <cellStyle name="Separador de milhares 4 2" xfId="52012"/>
    <cellStyle name="Separador de milhares 4 2 2" xfId="52013"/>
    <cellStyle name="Separador de milhares 4 2 2 2" xfId="52014"/>
    <cellStyle name="Separador de milhares 4 2 3" xfId="52015"/>
    <cellStyle name="Separador de milhares 4 2 3 2" xfId="52016"/>
    <cellStyle name="Separador de milhares 4 2 4" xfId="52017"/>
    <cellStyle name="Separador de milhares 4 2 4 2" xfId="52018"/>
    <cellStyle name="Separador de milhares 4 2 5" xfId="52019"/>
    <cellStyle name="Separador de milhares 4 3" xfId="52020"/>
    <cellStyle name="Separador de milhares 4 3 2" xfId="52021"/>
    <cellStyle name="Separador de milhares 4 3 3" xfId="52022"/>
    <cellStyle name="Separador de milhares 4 4" xfId="52023"/>
    <cellStyle name="Separador de milhares 4 4 2" xfId="52024"/>
    <cellStyle name="Separador de milhares 4 4 2 10" xfId="52025"/>
    <cellStyle name="Separador de milhares 4 4 2 11" xfId="52026"/>
    <cellStyle name="Separador de milhares 4 4 2 12" xfId="52027"/>
    <cellStyle name="Separador de milhares 4 4 2 13" xfId="52028"/>
    <cellStyle name="Separador de milhares 4 4 2 14" xfId="52029"/>
    <cellStyle name="Separador de milhares 4 4 2 2" xfId="52030"/>
    <cellStyle name="Separador de milhares 4 4 2 2 10" xfId="52031"/>
    <cellStyle name="Separador de milhares 4 4 2 2 11" xfId="52032"/>
    <cellStyle name="Separador de milhares 4 4 2 2 12" xfId="52033"/>
    <cellStyle name="Separador de milhares 4 4 2 2 13" xfId="52034"/>
    <cellStyle name="Separador de milhares 4 4 2 2 2" xfId="52035"/>
    <cellStyle name="Separador de milhares 4 4 2 2 2 10" xfId="52036"/>
    <cellStyle name="Separador de milhares 4 4 2 2 2 11" xfId="52037"/>
    <cellStyle name="Separador de milhares 4 4 2 2 2 12" xfId="52038"/>
    <cellStyle name="Separador de milhares 4 4 2 2 2 2" xfId="52039"/>
    <cellStyle name="Separador de milhares 4 4 2 2 2 3" xfId="52040"/>
    <cellStyle name="Separador de milhares 4 4 2 2 2 4" xfId="52041"/>
    <cellStyle name="Separador de milhares 4 4 2 2 2 5" xfId="52042"/>
    <cellStyle name="Separador de milhares 4 4 2 2 2 6" xfId="52043"/>
    <cellStyle name="Separador de milhares 4 4 2 2 2 7" xfId="52044"/>
    <cellStyle name="Separador de milhares 4 4 2 2 2 8" xfId="52045"/>
    <cellStyle name="Separador de milhares 4 4 2 2 2 9" xfId="52046"/>
    <cellStyle name="Separador de milhares 4 4 2 2 3" xfId="52047"/>
    <cellStyle name="Separador de milhares 4 4 2 2 4" xfId="52048"/>
    <cellStyle name="Separador de milhares 4 4 2 2 5" xfId="52049"/>
    <cellStyle name="Separador de milhares 4 4 2 2 6" xfId="52050"/>
    <cellStyle name="Separador de milhares 4 4 2 2 7" xfId="52051"/>
    <cellStyle name="Separador de milhares 4 4 2 2 8" xfId="52052"/>
    <cellStyle name="Separador de milhares 4 4 2 2 9" xfId="52053"/>
    <cellStyle name="Separador de milhares 4 4 2 3" xfId="52054"/>
    <cellStyle name="Separador de milhares 4 4 2 3 10" xfId="52055"/>
    <cellStyle name="Separador de milhares 4 4 2 3 11" xfId="52056"/>
    <cellStyle name="Separador de milhares 4 4 2 3 12" xfId="52057"/>
    <cellStyle name="Separador de milhares 4 4 2 3 2" xfId="52058"/>
    <cellStyle name="Separador de milhares 4 4 2 3 3" xfId="52059"/>
    <cellStyle name="Separador de milhares 4 4 2 3 4" xfId="52060"/>
    <cellStyle name="Separador de milhares 4 4 2 3 5" xfId="52061"/>
    <cellStyle name="Separador de milhares 4 4 2 3 6" xfId="52062"/>
    <cellStyle name="Separador de milhares 4 4 2 3 7" xfId="52063"/>
    <cellStyle name="Separador de milhares 4 4 2 3 8" xfId="52064"/>
    <cellStyle name="Separador de milhares 4 4 2 3 9" xfId="52065"/>
    <cellStyle name="Separador de milhares 4 4 2 4" xfId="52066"/>
    <cellStyle name="Separador de milhares 4 4 2 5" xfId="52067"/>
    <cellStyle name="Separador de milhares 4 4 2 6" xfId="52068"/>
    <cellStyle name="Separador de milhares 4 4 2 7" xfId="52069"/>
    <cellStyle name="Separador de milhares 4 4 2 8" xfId="52070"/>
    <cellStyle name="Separador de milhares 4 4 2 9" xfId="52071"/>
    <cellStyle name="Separador de milhares 4 4 3" xfId="52072"/>
    <cellStyle name="Separador de milhares 4 5" xfId="52073"/>
    <cellStyle name="Separador de milhares 4 5 10" xfId="52074"/>
    <cellStyle name="Separador de milhares 4 5 11" xfId="52075"/>
    <cellStyle name="Separador de milhares 4 5 12" xfId="52076"/>
    <cellStyle name="Separador de milhares 4 5 13" xfId="52077"/>
    <cellStyle name="Separador de milhares 4 5 14" xfId="52078"/>
    <cellStyle name="Separador de milhares 4 5 2" xfId="52079"/>
    <cellStyle name="Separador de milhares 4 5 2 10" xfId="52080"/>
    <cellStyle name="Separador de milhares 4 5 2 11" xfId="52081"/>
    <cellStyle name="Separador de milhares 4 5 2 12" xfId="52082"/>
    <cellStyle name="Separador de milhares 4 5 2 13" xfId="52083"/>
    <cellStyle name="Separador de milhares 4 5 2 2" xfId="52084"/>
    <cellStyle name="Separador de milhares 4 5 2 2 10" xfId="52085"/>
    <cellStyle name="Separador de milhares 4 5 2 2 11" xfId="52086"/>
    <cellStyle name="Separador de milhares 4 5 2 2 12" xfId="52087"/>
    <cellStyle name="Separador de milhares 4 5 2 2 2" xfId="52088"/>
    <cellStyle name="Separador de milhares 4 5 2 2 3" xfId="52089"/>
    <cellStyle name="Separador de milhares 4 5 2 2 4" xfId="52090"/>
    <cellStyle name="Separador de milhares 4 5 2 2 5" xfId="52091"/>
    <cellStyle name="Separador de milhares 4 5 2 2 6" xfId="52092"/>
    <cellStyle name="Separador de milhares 4 5 2 2 7" xfId="52093"/>
    <cellStyle name="Separador de milhares 4 5 2 2 8" xfId="52094"/>
    <cellStyle name="Separador de milhares 4 5 2 2 9" xfId="52095"/>
    <cellStyle name="Separador de milhares 4 5 2 3" xfId="52096"/>
    <cellStyle name="Separador de milhares 4 5 2 4" xfId="52097"/>
    <cellStyle name="Separador de milhares 4 5 2 5" xfId="52098"/>
    <cellStyle name="Separador de milhares 4 5 2 6" xfId="52099"/>
    <cellStyle name="Separador de milhares 4 5 2 7" xfId="52100"/>
    <cellStyle name="Separador de milhares 4 5 2 8" xfId="52101"/>
    <cellStyle name="Separador de milhares 4 5 2 9" xfId="52102"/>
    <cellStyle name="Separador de milhares 4 5 3" xfId="52103"/>
    <cellStyle name="Separador de milhares 4 5 3 10" xfId="52104"/>
    <cellStyle name="Separador de milhares 4 5 3 11" xfId="52105"/>
    <cellStyle name="Separador de milhares 4 5 3 12" xfId="52106"/>
    <cellStyle name="Separador de milhares 4 5 3 2" xfId="52107"/>
    <cellStyle name="Separador de milhares 4 5 3 3" xfId="52108"/>
    <cellStyle name="Separador de milhares 4 5 3 4" xfId="52109"/>
    <cellStyle name="Separador de milhares 4 5 3 5" xfId="52110"/>
    <cellStyle name="Separador de milhares 4 5 3 6" xfId="52111"/>
    <cellStyle name="Separador de milhares 4 5 3 7" xfId="52112"/>
    <cellStyle name="Separador de milhares 4 5 3 8" xfId="52113"/>
    <cellStyle name="Separador de milhares 4 5 3 9" xfId="52114"/>
    <cellStyle name="Separador de milhares 4 5 4" xfId="52115"/>
    <cellStyle name="Separador de milhares 4 5 5" xfId="52116"/>
    <cellStyle name="Separador de milhares 4 5 6" xfId="52117"/>
    <cellStyle name="Separador de milhares 4 5 7" xfId="52118"/>
    <cellStyle name="Separador de milhares 4 5 8" xfId="52119"/>
    <cellStyle name="Separador de milhares 4 5 9" xfId="52120"/>
    <cellStyle name="Separador de milhares 4 6" xfId="52121"/>
    <cellStyle name="Separador de milhares 40" xfId="52122"/>
    <cellStyle name="Separador de milhares 40 2" xfId="52123"/>
    <cellStyle name="Separador de milhares 40 2 2" xfId="52124"/>
    <cellStyle name="Separador de milhares 40 3" xfId="52125"/>
    <cellStyle name="Separador de milhares 40 3 2" xfId="52126"/>
    <cellStyle name="Separador de milhares 40 4" xfId="52127"/>
    <cellStyle name="Separador de milhares 41" xfId="52128"/>
    <cellStyle name="Separador de milhares 41 2" xfId="52129"/>
    <cellStyle name="Separador de milhares 41 2 2" xfId="52130"/>
    <cellStyle name="Separador de milhares 41 3" xfId="52131"/>
    <cellStyle name="Separador de milhares 41 3 2" xfId="52132"/>
    <cellStyle name="Separador de milhares 41 4" xfId="52133"/>
    <cellStyle name="Separador de milhares 42" xfId="52134"/>
    <cellStyle name="Separador de milhares 42 2" xfId="52135"/>
    <cellStyle name="Separador de milhares 42 2 2" xfId="52136"/>
    <cellStyle name="Separador de milhares 42 3" xfId="52137"/>
    <cellStyle name="Separador de milhares 42 3 2" xfId="52138"/>
    <cellStyle name="Separador de milhares 42 4" xfId="52139"/>
    <cellStyle name="Separador de milhares 43" xfId="52140"/>
    <cellStyle name="Separador de milhares 43 2" xfId="52141"/>
    <cellStyle name="Separador de milhares 43 2 2" xfId="52142"/>
    <cellStyle name="Separador de milhares 43 3" xfId="52143"/>
    <cellStyle name="Separador de milhares 43 3 2" xfId="52144"/>
    <cellStyle name="Separador de milhares 43 4" xfId="52145"/>
    <cellStyle name="Separador de milhares 44" xfId="52146"/>
    <cellStyle name="Separador de milhares 44 2" xfId="52147"/>
    <cellStyle name="Separador de milhares 44 2 2" xfId="52148"/>
    <cellStyle name="Separador de milhares 44 3" xfId="52149"/>
    <cellStyle name="Separador de milhares 44 3 2" xfId="52150"/>
    <cellStyle name="Separador de milhares 44 4" xfId="52151"/>
    <cellStyle name="Separador de milhares 45" xfId="52152"/>
    <cellStyle name="Separador de milhares 45 2" xfId="52153"/>
    <cellStyle name="Separador de milhares 45 2 2" xfId="52154"/>
    <cellStyle name="Separador de milhares 45 3" xfId="52155"/>
    <cellStyle name="Separador de milhares 45 3 2" xfId="52156"/>
    <cellStyle name="Separador de milhares 45 4" xfId="52157"/>
    <cellStyle name="Separador de milhares 46" xfId="52158"/>
    <cellStyle name="Separador de milhares 46 2" xfId="52159"/>
    <cellStyle name="Separador de milhares 46 2 2" xfId="52160"/>
    <cellStyle name="Separador de milhares 46 3" xfId="52161"/>
    <cellStyle name="Separador de milhares 46 3 2" xfId="52162"/>
    <cellStyle name="Separador de milhares 46 4" xfId="52163"/>
    <cellStyle name="Separador de milhares 47" xfId="52164"/>
    <cellStyle name="Separador de milhares 47 2" xfId="52165"/>
    <cellStyle name="Separador de milhares 47 2 2" xfId="52166"/>
    <cellStyle name="Separador de milhares 47 3" xfId="52167"/>
    <cellStyle name="Separador de milhares 47 3 2" xfId="52168"/>
    <cellStyle name="Separador de milhares 47 4" xfId="52169"/>
    <cellStyle name="Separador de milhares 48" xfId="52170"/>
    <cellStyle name="Separador de milhares 48 2" xfId="52171"/>
    <cellStyle name="Separador de milhares 48 2 2" xfId="52172"/>
    <cellStyle name="Separador de milhares 48 3" xfId="52173"/>
    <cellStyle name="Separador de milhares 48 3 2" xfId="52174"/>
    <cellStyle name="Separador de milhares 48 4" xfId="52175"/>
    <cellStyle name="Separador de milhares 49" xfId="52176"/>
    <cellStyle name="Separador de milhares 49 2" xfId="52177"/>
    <cellStyle name="Separador de milhares 49 2 2" xfId="52178"/>
    <cellStyle name="Separador de milhares 49 3" xfId="52179"/>
    <cellStyle name="Separador de milhares 49 3 2" xfId="52180"/>
    <cellStyle name="Separador de milhares 49 4" xfId="52181"/>
    <cellStyle name="Separador de milhares 5" xfId="52182"/>
    <cellStyle name="Separador de milhares 5 10" xfId="52183"/>
    <cellStyle name="Separador de milhares 5 11" xfId="52184"/>
    <cellStyle name="Separador de milhares 5 12" xfId="52185"/>
    <cellStyle name="Separador de milhares 5 13" xfId="52186"/>
    <cellStyle name="Separador de milhares 5 14" xfId="52187"/>
    <cellStyle name="Separador de milhares 5 15" xfId="52188"/>
    <cellStyle name="Separador de milhares 5 16" xfId="52189"/>
    <cellStyle name="Separador de milhares 5 17" xfId="52190"/>
    <cellStyle name="Separador de milhares 5 2" xfId="52191"/>
    <cellStyle name="Separador de milhares 5 3" xfId="52192"/>
    <cellStyle name="Separador de milhares 5 4" xfId="52193"/>
    <cellStyle name="Separador de milhares 5 4 2" xfId="52194"/>
    <cellStyle name="Separador de milhares 5 5" xfId="52195"/>
    <cellStyle name="Separador de milhares 5 5 10" xfId="52196"/>
    <cellStyle name="Separador de milhares 5 5 11" xfId="52197"/>
    <cellStyle name="Separador de milhares 5 5 12" xfId="52198"/>
    <cellStyle name="Separador de milhares 5 5 13" xfId="52199"/>
    <cellStyle name="Separador de milhares 5 5 2" xfId="52200"/>
    <cellStyle name="Separador de milhares 5 5 2 10" xfId="52201"/>
    <cellStyle name="Separador de milhares 5 5 2 11" xfId="52202"/>
    <cellStyle name="Separador de milhares 5 5 2 12" xfId="52203"/>
    <cellStyle name="Separador de milhares 5 5 2 2" xfId="52204"/>
    <cellStyle name="Separador de milhares 5 5 2 3" xfId="52205"/>
    <cellStyle name="Separador de milhares 5 5 2 4" xfId="52206"/>
    <cellStyle name="Separador de milhares 5 5 2 5" xfId="52207"/>
    <cellStyle name="Separador de milhares 5 5 2 6" xfId="52208"/>
    <cellStyle name="Separador de milhares 5 5 2 7" xfId="52209"/>
    <cellStyle name="Separador de milhares 5 5 2 8" xfId="52210"/>
    <cellStyle name="Separador de milhares 5 5 2 9" xfId="52211"/>
    <cellStyle name="Separador de milhares 5 5 3" xfId="52212"/>
    <cellStyle name="Separador de milhares 5 5 4" xfId="52213"/>
    <cellStyle name="Separador de milhares 5 5 5" xfId="52214"/>
    <cellStyle name="Separador de milhares 5 5 6" xfId="52215"/>
    <cellStyle name="Separador de milhares 5 5 7" xfId="52216"/>
    <cellStyle name="Separador de milhares 5 5 8" xfId="52217"/>
    <cellStyle name="Separador de milhares 5 5 9" xfId="52218"/>
    <cellStyle name="Separador de milhares 5 6" xfId="52219"/>
    <cellStyle name="Separador de milhares 5 6 10" xfId="52220"/>
    <cellStyle name="Separador de milhares 5 6 11" xfId="52221"/>
    <cellStyle name="Separador de milhares 5 6 12" xfId="52222"/>
    <cellStyle name="Separador de milhares 5 6 2" xfId="52223"/>
    <cellStyle name="Separador de milhares 5 6 3" xfId="52224"/>
    <cellStyle name="Separador de milhares 5 6 4" xfId="52225"/>
    <cellStyle name="Separador de milhares 5 6 5" xfId="52226"/>
    <cellStyle name="Separador de milhares 5 6 6" xfId="52227"/>
    <cellStyle name="Separador de milhares 5 6 7" xfId="52228"/>
    <cellStyle name="Separador de milhares 5 6 8" xfId="52229"/>
    <cellStyle name="Separador de milhares 5 6 9" xfId="52230"/>
    <cellStyle name="Separador de milhares 5 7" xfId="52231"/>
    <cellStyle name="Separador de milhares 5 8" xfId="52232"/>
    <cellStyle name="Separador de milhares 5 9" xfId="52233"/>
    <cellStyle name="Separador de milhares 50" xfId="52234"/>
    <cellStyle name="Separador de milhares 50 2" xfId="52235"/>
    <cellStyle name="Separador de milhares 50 2 2" xfId="52236"/>
    <cellStyle name="Separador de milhares 50 2 2 2" xfId="52237"/>
    <cellStyle name="Separador de milhares 50 2 3" xfId="52238"/>
    <cellStyle name="Separador de milhares 50 2 3 2" xfId="52239"/>
    <cellStyle name="Separador de milhares 50 2 4" xfId="52240"/>
    <cellStyle name="Separador de milhares 50 3" xfId="52241"/>
    <cellStyle name="Separador de milhares 50 3 2" xfId="52242"/>
    <cellStyle name="Separador de milhares 50 4" xfId="52243"/>
    <cellStyle name="Separador de milhares 50 4 2" xfId="52244"/>
    <cellStyle name="Separador de milhares 50 5" xfId="52245"/>
    <cellStyle name="Separador de milhares 51" xfId="52246"/>
    <cellStyle name="Separador de milhares 51 2" xfId="52247"/>
    <cellStyle name="Separador de milhares 51 2 2" xfId="52248"/>
    <cellStyle name="Separador de milhares 51 3" xfId="52249"/>
    <cellStyle name="Separador de milhares 51 3 2" xfId="52250"/>
    <cellStyle name="Separador de milhares 51 4" xfId="52251"/>
    <cellStyle name="Separador de milhares 52" xfId="52252"/>
    <cellStyle name="Separador de milhares 52 2" xfId="52253"/>
    <cellStyle name="Separador de milhares 52 2 2" xfId="52254"/>
    <cellStyle name="Separador de milhares 52 3" xfId="52255"/>
    <cellStyle name="Separador de milhares 52 3 2" xfId="52256"/>
    <cellStyle name="Separador de milhares 52 4" xfId="52257"/>
    <cellStyle name="Separador de milhares 53" xfId="52258"/>
    <cellStyle name="Separador de milhares 53 2" xfId="52259"/>
    <cellStyle name="Separador de milhares 53 2 2" xfId="52260"/>
    <cellStyle name="Separador de milhares 53 3" xfId="52261"/>
    <cellStyle name="Separador de milhares 53 3 2" xfId="52262"/>
    <cellStyle name="Separador de milhares 53 4" xfId="52263"/>
    <cellStyle name="Separador de milhares 54" xfId="52264"/>
    <cellStyle name="Separador de milhares 54 2" xfId="52265"/>
    <cellStyle name="Separador de milhares 54 2 2" xfId="52266"/>
    <cellStyle name="Separador de milhares 54 3" xfId="52267"/>
    <cellStyle name="Separador de milhares 54 3 2" xfId="52268"/>
    <cellStyle name="Separador de milhares 54 4" xfId="52269"/>
    <cellStyle name="Separador de milhares 55" xfId="52270"/>
    <cellStyle name="Separador de milhares 55 2" xfId="52271"/>
    <cellStyle name="Separador de milhares 55 2 2" xfId="52272"/>
    <cellStyle name="Separador de milhares 55 2 2 2" xfId="52273"/>
    <cellStyle name="Separador de milhares 55 2 3" xfId="52274"/>
    <cellStyle name="Separador de milhares 55 2 3 2" xfId="52275"/>
    <cellStyle name="Separador de milhares 55 2 4" xfId="52276"/>
    <cellStyle name="Separador de milhares 55 3" xfId="52277"/>
    <cellStyle name="Separador de milhares 55 3 2" xfId="52278"/>
    <cellStyle name="Separador de milhares 55 4" xfId="52279"/>
    <cellStyle name="Separador de milhares 55 4 2" xfId="52280"/>
    <cellStyle name="Separador de milhares 55 5" xfId="52281"/>
    <cellStyle name="Separador de milhares 56" xfId="52282"/>
    <cellStyle name="Separador de milhares 56 2" xfId="52283"/>
    <cellStyle name="Separador de milhares 56 2 2" xfId="52284"/>
    <cellStyle name="Separador de milhares 56 3" xfId="52285"/>
    <cellStyle name="Separador de milhares 56 3 2" xfId="52286"/>
    <cellStyle name="Separador de milhares 56 4" xfId="52287"/>
    <cellStyle name="Separador de milhares 57" xfId="52288"/>
    <cellStyle name="Separador de milhares 57 2" xfId="52289"/>
    <cellStyle name="Separador de milhares 57 2 2" xfId="52290"/>
    <cellStyle name="Separador de milhares 57 2 2 2" xfId="52291"/>
    <cellStyle name="Separador de milhares 57 2 3" xfId="52292"/>
    <cellStyle name="Separador de milhares 57 2 3 2" xfId="52293"/>
    <cellStyle name="Separador de milhares 57 2 4" xfId="52294"/>
    <cellStyle name="Separador de milhares 57 3" xfId="52295"/>
    <cellStyle name="Separador de milhares 57 3 2" xfId="52296"/>
    <cellStyle name="Separador de milhares 57 4" xfId="52297"/>
    <cellStyle name="Separador de milhares 57 4 2" xfId="52298"/>
    <cellStyle name="Separador de milhares 57 5" xfId="52299"/>
    <cellStyle name="Separador de milhares 58" xfId="52300"/>
    <cellStyle name="Separador de milhares 58 2" xfId="52301"/>
    <cellStyle name="Separador de milhares 58 2 2" xfId="52302"/>
    <cellStyle name="Separador de milhares 58 3" xfId="52303"/>
    <cellStyle name="Separador de milhares 58 3 2" xfId="52304"/>
    <cellStyle name="Separador de milhares 58 4" xfId="52305"/>
    <cellStyle name="Separador de milhares 59" xfId="52306"/>
    <cellStyle name="Separador de milhares 59 2" xfId="52307"/>
    <cellStyle name="Separador de milhares 59 2 2" xfId="52308"/>
    <cellStyle name="Separador de milhares 59 3" xfId="52309"/>
    <cellStyle name="Separador de milhares 59 3 2" xfId="52310"/>
    <cellStyle name="Separador de milhares 59 4" xfId="52311"/>
    <cellStyle name="Separador de milhares 6" xfId="52312"/>
    <cellStyle name="Separador de milhares 6 2" xfId="52313"/>
    <cellStyle name="Separador de milhares 6 2 2" xfId="52314"/>
    <cellStyle name="Separador de milhares 6 2 2 2" xfId="52315"/>
    <cellStyle name="Separador de milhares 6 2 3" xfId="52316"/>
    <cellStyle name="Separador de milhares 6 2 3 2" xfId="52317"/>
    <cellStyle name="Separador de milhares 6 2 4" xfId="52318"/>
    <cellStyle name="Separador de milhares 6 3" xfId="52319"/>
    <cellStyle name="Separador de milhares 6 3 2" xfId="52320"/>
    <cellStyle name="Separador de milhares 6 4" xfId="52321"/>
    <cellStyle name="Separador de milhares 6 4 2" xfId="52322"/>
    <cellStyle name="Separador de milhares 6 5" xfId="52323"/>
    <cellStyle name="Separador de milhares 60" xfId="52324"/>
    <cellStyle name="Separador de milhares 60 2" xfId="52325"/>
    <cellStyle name="Separador de milhares 60 2 2" xfId="52326"/>
    <cellStyle name="Separador de milhares 60 3" xfId="52327"/>
    <cellStyle name="Separador de milhares 60 3 2" xfId="52328"/>
    <cellStyle name="Separador de milhares 60 4" xfId="52329"/>
    <cellStyle name="Separador de milhares 61" xfId="52330"/>
    <cellStyle name="Separador de milhares 61 2" xfId="52331"/>
    <cellStyle name="Separador de milhares 61 2 2" xfId="52332"/>
    <cellStyle name="Separador de milhares 61 2 2 2" xfId="52333"/>
    <cellStyle name="Separador de milhares 61 2 3" xfId="52334"/>
    <cellStyle name="Separador de milhares 61 2 3 2" xfId="52335"/>
    <cellStyle name="Separador de milhares 61 2 4" xfId="52336"/>
    <cellStyle name="Separador de milhares 61 3" xfId="52337"/>
    <cellStyle name="Separador de milhares 61 3 2" xfId="52338"/>
    <cellStyle name="Separador de milhares 61 4" xfId="52339"/>
    <cellStyle name="Separador de milhares 61 4 2" xfId="52340"/>
    <cellStyle name="Separador de milhares 61 5" xfId="52341"/>
    <cellStyle name="Separador de milhares 62" xfId="52342"/>
    <cellStyle name="Separador de milhares 62 2" xfId="52343"/>
    <cellStyle name="Separador de milhares 62 2 2" xfId="52344"/>
    <cellStyle name="Separador de milhares 62 3" xfId="52345"/>
    <cellStyle name="Separador de milhares 62 3 2" xfId="52346"/>
    <cellStyle name="Separador de milhares 62 4" xfId="52347"/>
    <cellStyle name="Separador de milhares 63" xfId="52348"/>
    <cellStyle name="Separador de milhares 63 2" xfId="52349"/>
    <cellStyle name="Separador de milhares 63 2 2" xfId="52350"/>
    <cellStyle name="Separador de milhares 63 3" xfId="52351"/>
    <cellStyle name="Separador de milhares 63 3 2" xfId="52352"/>
    <cellStyle name="Separador de milhares 63 4" xfId="52353"/>
    <cellStyle name="Separador de milhares 64" xfId="52354"/>
    <cellStyle name="Separador de milhares 64 2" xfId="52355"/>
    <cellStyle name="Separador de milhares 64 2 2" xfId="52356"/>
    <cellStyle name="Separador de milhares 64 3" xfId="52357"/>
    <cellStyle name="Separador de milhares 64 3 2" xfId="52358"/>
    <cellStyle name="Separador de milhares 64 4" xfId="52359"/>
    <cellStyle name="Separador de milhares 65" xfId="52360"/>
    <cellStyle name="Separador de milhares 65 2" xfId="52361"/>
    <cellStyle name="Separador de milhares 65 2 2" xfId="52362"/>
    <cellStyle name="Separador de milhares 65 2 2 2" xfId="52363"/>
    <cellStyle name="Separador de milhares 65 2 3" xfId="52364"/>
    <cellStyle name="Separador de milhares 65 2 3 2" xfId="52365"/>
    <cellStyle name="Separador de milhares 65 2 4" xfId="52366"/>
    <cellStyle name="Separador de milhares 65 3" xfId="52367"/>
    <cellStyle name="Separador de milhares 65 3 2" xfId="52368"/>
    <cellStyle name="Separador de milhares 65 4" xfId="52369"/>
    <cellStyle name="Separador de milhares 65 4 2" xfId="52370"/>
    <cellStyle name="Separador de milhares 65 5" xfId="52371"/>
    <cellStyle name="Separador de milhares 66" xfId="52372"/>
    <cellStyle name="Separador de milhares 66 2" xfId="52373"/>
    <cellStyle name="Separador de milhares 66 2 2" xfId="52374"/>
    <cellStyle name="Separador de milhares 66 2 2 2" xfId="52375"/>
    <cellStyle name="Separador de milhares 66 2 3" xfId="52376"/>
    <cellStyle name="Separador de milhares 66 2 3 2" xfId="52377"/>
    <cellStyle name="Separador de milhares 66 2 4" xfId="52378"/>
    <cellStyle name="Separador de milhares 66 3" xfId="52379"/>
    <cellStyle name="Separador de milhares 66 3 2" xfId="52380"/>
    <cellStyle name="Separador de milhares 66 4" xfId="52381"/>
    <cellStyle name="Separador de milhares 66 4 2" xfId="52382"/>
    <cellStyle name="Separador de milhares 66 5" xfId="52383"/>
    <cellStyle name="Separador de milhares 67" xfId="52384"/>
    <cellStyle name="Separador de milhares 67 2" xfId="52385"/>
    <cellStyle name="Separador de milhares 67 2 2" xfId="52386"/>
    <cellStyle name="Separador de milhares 67 3" xfId="52387"/>
    <cellStyle name="Separador de milhares 67 3 2" xfId="52388"/>
    <cellStyle name="Separador de milhares 67 4" xfId="52389"/>
    <cellStyle name="Separador de milhares 68" xfId="52390"/>
    <cellStyle name="Separador de milhares 68 2" xfId="52391"/>
    <cellStyle name="Separador de milhares 68 2 2" xfId="52392"/>
    <cellStyle name="Separador de milhares 68 3" xfId="52393"/>
    <cellStyle name="Separador de milhares 68 3 2" xfId="52394"/>
    <cellStyle name="Separador de milhares 68 4" xfId="52395"/>
    <cellStyle name="Separador de milhares 69" xfId="52396"/>
    <cellStyle name="Separador de milhares 69 2" xfId="52397"/>
    <cellStyle name="Separador de milhares 69 2 2" xfId="52398"/>
    <cellStyle name="Separador de milhares 69 3" xfId="52399"/>
    <cellStyle name="Separador de milhares 69 3 2" xfId="52400"/>
    <cellStyle name="Separador de milhares 69 4" xfId="52401"/>
    <cellStyle name="Separador de milhares 7" xfId="52402"/>
    <cellStyle name="Separador de milhares 7 2" xfId="52403"/>
    <cellStyle name="Separador de milhares 7 2 2" xfId="52404"/>
    <cellStyle name="Separador de milhares 7 3" xfId="52405"/>
    <cellStyle name="Separador de milhares 7 3 2" xfId="52406"/>
    <cellStyle name="Separador de milhares 7 4" xfId="52407"/>
    <cellStyle name="Separador de milhares 70" xfId="52408"/>
    <cellStyle name="Separador de milhares 70 2" xfId="52409"/>
    <cellStyle name="Separador de milhares 70 2 2" xfId="52410"/>
    <cellStyle name="Separador de milhares 70 3" xfId="52411"/>
    <cellStyle name="Separador de milhares 70 3 2" xfId="52412"/>
    <cellStyle name="Separador de milhares 70 4" xfId="52413"/>
    <cellStyle name="Separador de milhares 71" xfId="52414"/>
    <cellStyle name="Separador de milhares 71 2" xfId="52415"/>
    <cellStyle name="Separador de milhares 71 2 2" xfId="52416"/>
    <cellStyle name="Separador de milhares 71 3" xfId="52417"/>
    <cellStyle name="Separador de milhares 71 3 2" xfId="52418"/>
    <cellStyle name="Separador de milhares 71 4" xfId="52419"/>
    <cellStyle name="Separador de milhares 72" xfId="52420"/>
    <cellStyle name="Separador de milhares 72 2" xfId="52421"/>
    <cellStyle name="Separador de milhares 72 2 2" xfId="52422"/>
    <cellStyle name="Separador de milhares 72 3" xfId="52423"/>
    <cellStyle name="Separador de milhares 72 3 2" xfId="52424"/>
    <cellStyle name="Separador de milhares 72 4" xfId="52425"/>
    <cellStyle name="Separador de milhares 73" xfId="52426"/>
    <cellStyle name="Separador de milhares 73 2" xfId="52427"/>
    <cellStyle name="Separador de milhares 73 2 2" xfId="52428"/>
    <cellStyle name="Separador de milhares 73 3" xfId="52429"/>
    <cellStyle name="Separador de milhares 73 3 2" xfId="52430"/>
    <cellStyle name="Separador de milhares 73 4" xfId="52431"/>
    <cellStyle name="Separador de milhares 74" xfId="52432"/>
    <cellStyle name="Separador de milhares 74 2" xfId="52433"/>
    <cellStyle name="Separador de milhares 74 2 2" xfId="52434"/>
    <cellStyle name="Separador de milhares 74 3" xfId="52435"/>
    <cellStyle name="Separador de milhares 74 3 2" xfId="52436"/>
    <cellStyle name="Separador de milhares 74 4" xfId="52437"/>
    <cellStyle name="Separador de milhares 75" xfId="52438"/>
    <cellStyle name="Separador de milhares 75 2" xfId="52439"/>
    <cellStyle name="Separador de milhares 75 2 2" xfId="52440"/>
    <cellStyle name="Separador de milhares 75 3" xfId="52441"/>
    <cellStyle name="Separador de milhares 75 3 2" xfId="52442"/>
    <cellStyle name="Separador de milhares 75 4" xfId="52443"/>
    <cellStyle name="Separador de milhares 76" xfId="52444"/>
    <cellStyle name="Separador de milhares 76 2" xfId="52445"/>
    <cellStyle name="Separador de milhares 76 2 2" xfId="52446"/>
    <cellStyle name="Separador de milhares 76 3" xfId="52447"/>
    <cellStyle name="Separador de milhares 76 3 2" xfId="52448"/>
    <cellStyle name="Separador de milhares 76 4" xfId="52449"/>
    <cellStyle name="Separador de milhares 77" xfId="52450"/>
    <cellStyle name="Separador de milhares 77 2" xfId="52451"/>
    <cellStyle name="Separador de milhares 77 2 2" xfId="52452"/>
    <cellStyle name="Separador de milhares 77 3" xfId="52453"/>
    <cellStyle name="Separador de milhares 77 3 2" xfId="52454"/>
    <cellStyle name="Separador de milhares 77 4" xfId="52455"/>
    <cellStyle name="Separador de milhares 78" xfId="52456"/>
    <cellStyle name="Separador de milhares 78 2" xfId="52457"/>
    <cellStyle name="Separador de milhares 78 2 2" xfId="52458"/>
    <cellStyle name="Separador de milhares 78 3" xfId="52459"/>
    <cellStyle name="Separador de milhares 78 3 2" xfId="52460"/>
    <cellStyle name="Separador de milhares 78 4" xfId="52461"/>
    <cellStyle name="Separador de milhares 79" xfId="52462"/>
    <cellStyle name="Separador de milhares 79 2" xfId="52463"/>
    <cellStyle name="Separador de milhares 79 2 2" xfId="52464"/>
    <cellStyle name="Separador de milhares 79 3" xfId="52465"/>
    <cellStyle name="Separador de milhares 79 3 2" xfId="52466"/>
    <cellStyle name="Separador de milhares 79 4" xfId="52467"/>
    <cellStyle name="Separador de milhares 8" xfId="52468"/>
    <cellStyle name="Separador de milhares 8 2" xfId="52469"/>
    <cellStyle name="Separador de milhares 8 2 2" xfId="52470"/>
    <cellStyle name="Separador de milhares 8 2 2 2" xfId="52471"/>
    <cellStyle name="Separador de milhares 8 2 3" xfId="52472"/>
    <cellStyle name="Separador de milhares 8 2 3 2" xfId="52473"/>
    <cellStyle name="Separador de milhares 8 2 4" xfId="52474"/>
    <cellStyle name="Separador de milhares 8 3" xfId="52475"/>
    <cellStyle name="Separador de milhares 8 3 2" xfId="52476"/>
    <cellStyle name="Separador de milhares 8 4" xfId="52477"/>
    <cellStyle name="Separador de milhares 8 4 2" xfId="52478"/>
    <cellStyle name="Separador de milhares 8 5" xfId="52479"/>
    <cellStyle name="Separador de milhares 80" xfId="52480"/>
    <cellStyle name="Separador de milhares 80 2" xfId="52481"/>
    <cellStyle name="Separador de milhares 80 2 2" xfId="52482"/>
    <cellStyle name="Separador de milhares 80 3" xfId="52483"/>
    <cellStyle name="Separador de milhares 80 3 2" xfId="52484"/>
    <cellStyle name="Separador de milhares 80 4" xfId="52485"/>
    <cellStyle name="Separador de milhares 81" xfId="52486"/>
    <cellStyle name="Separador de milhares 81 2" xfId="52487"/>
    <cellStyle name="Separador de milhares 81 2 2" xfId="52488"/>
    <cellStyle name="Separador de milhares 81 3" xfId="52489"/>
    <cellStyle name="Separador de milhares 81 3 2" xfId="52490"/>
    <cellStyle name="Separador de milhares 81 4" xfId="52491"/>
    <cellStyle name="Separador de milhares 82" xfId="52492"/>
    <cellStyle name="Separador de milhares 82 2" xfId="52493"/>
    <cellStyle name="Separador de milhares 82 2 2" xfId="52494"/>
    <cellStyle name="Separador de milhares 82 3" xfId="52495"/>
    <cellStyle name="Separador de milhares 82 3 2" xfId="52496"/>
    <cellStyle name="Separador de milhares 82 4" xfId="52497"/>
    <cellStyle name="Separador de milhares 83" xfId="52498"/>
    <cellStyle name="Separador de milhares 83 2" xfId="52499"/>
    <cellStyle name="Separador de milhares 83 2 2" xfId="52500"/>
    <cellStyle name="Separador de milhares 83 3" xfId="52501"/>
    <cellStyle name="Separador de milhares 83 3 2" xfId="52502"/>
    <cellStyle name="Separador de milhares 83 4" xfId="52503"/>
    <cellStyle name="Separador de milhares 84" xfId="52504"/>
    <cellStyle name="Separador de milhares 84 2" xfId="52505"/>
    <cellStyle name="Separador de milhares 84 2 2" xfId="52506"/>
    <cellStyle name="Separador de milhares 84 3" xfId="52507"/>
    <cellStyle name="Separador de milhares 84 3 2" xfId="52508"/>
    <cellStyle name="Separador de milhares 84 4" xfId="52509"/>
    <cellStyle name="Separador de milhares 85" xfId="52510"/>
    <cellStyle name="Separador de milhares 85 2" xfId="52511"/>
    <cellStyle name="Separador de milhares 85 2 2" xfId="52512"/>
    <cellStyle name="Separador de milhares 85 3" xfId="52513"/>
    <cellStyle name="Separador de milhares 85 3 2" xfId="52514"/>
    <cellStyle name="Separador de milhares 85 4" xfId="52515"/>
    <cellStyle name="Separador de milhares 86" xfId="52516"/>
    <cellStyle name="Separador de milhares 86 2" xfId="52517"/>
    <cellStyle name="Separador de milhares 86 2 2" xfId="52518"/>
    <cellStyle name="Separador de milhares 86 3" xfId="52519"/>
    <cellStyle name="Separador de milhares 86 3 2" xfId="52520"/>
    <cellStyle name="Separador de milhares 86 4" xfId="52521"/>
    <cellStyle name="Separador de milhares 87" xfId="52522"/>
    <cellStyle name="Separador de milhares 87 2" xfId="52523"/>
    <cellStyle name="Separador de milhares 87 2 2" xfId="52524"/>
    <cellStyle name="Separador de milhares 87 3" xfId="52525"/>
    <cellStyle name="Separador de milhares 87 3 2" xfId="52526"/>
    <cellStyle name="Separador de milhares 87 4" xfId="52527"/>
    <cellStyle name="Separador de milhares 88" xfId="52528"/>
    <cellStyle name="Separador de milhares 88 2" xfId="52529"/>
    <cellStyle name="Separador de milhares 88 2 2" xfId="52530"/>
    <cellStyle name="Separador de milhares 88 3" xfId="52531"/>
    <cellStyle name="Separador de milhares 88 3 2" xfId="52532"/>
    <cellStyle name="Separador de milhares 88 4" xfId="52533"/>
    <cellStyle name="Separador de milhares 89" xfId="52534"/>
    <cellStyle name="Separador de milhares 89 2" xfId="52535"/>
    <cellStyle name="Separador de milhares 89 2 2" xfId="52536"/>
    <cellStyle name="Separador de milhares 89 3" xfId="52537"/>
    <cellStyle name="Separador de milhares 89 3 2" xfId="52538"/>
    <cellStyle name="Separador de milhares 89 4" xfId="52539"/>
    <cellStyle name="Separador de milhares 9" xfId="52540"/>
    <cellStyle name="Separador de milhares 9 2" xfId="52541"/>
    <cellStyle name="Separador de milhares 9 2 2" xfId="52542"/>
    <cellStyle name="Separador de milhares 9 2 2 2" xfId="52543"/>
    <cellStyle name="Separador de milhares 9 2 3" xfId="52544"/>
    <cellStyle name="Separador de milhares 9 2 3 2" xfId="52545"/>
    <cellStyle name="Separador de milhares 9 2 4" xfId="52546"/>
    <cellStyle name="Separador de milhares 9 3" xfId="52547"/>
    <cellStyle name="Separador de milhares 9 3 2" xfId="52548"/>
    <cellStyle name="Separador de milhares 9 4" xfId="52549"/>
    <cellStyle name="Separador de milhares 9 4 2" xfId="52550"/>
    <cellStyle name="Separador de milhares 9 5" xfId="52551"/>
    <cellStyle name="Separador de milhares 90" xfId="52552"/>
    <cellStyle name="Separador de milhares 90 2" xfId="52553"/>
    <cellStyle name="Separador de milhares 90 2 2" xfId="52554"/>
    <cellStyle name="Separador de milhares 90 3" xfId="52555"/>
    <cellStyle name="Separador de milhares 90 3 2" xfId="52556"/>
    <cellStyle name="Separador de milhares 90 4" xfId="52557"/>
    <cellStyle name="Separador de milhares 91" xfId="52558"/>
    <cellStyle name="Separador de milhares 91 2" xfId="52559"/>
    <cellStyle name="Separador de milhares 91 2 2" xfId="52560"/>
    <cellStyle name="Separador de milhares 91 3" xfId="52561"/>
    <cellStyle name="Separador de milhares 91 3 2" xfId="52562"/>
    <cellStyle name="Separador de milhares 91 4" xfId="52563"/>
    <cellStyle name="Separador de milhares 92" xfId="52564"/>
    <cellStyle name="Separador de milhares 92 2" xfId="52565"/>
    <cellStyle name="Separador de milhares 92 2 2" xfId="52566"/>
    <cellStyle name="Separador de milhares 92 3" xfId="52567"/>
    <cellStyle name="Separador de milhares 92 3 2" xfId="52568"/>
    <cellStyle name="Separador de milhares 92 4" xfId="52569"/>
    <cellStyle name="Separador de milhares 93" xfId="52570"/>
    <cellStyle name="Separador de milhares 93 2" xfId="52571"/>
    <cellStyle name="Separador de milhares 93 2 2" xfId="52572"/>
    <cellStyle name="Separador de milhares 93 3" xfId="52573"/>
    <cellStyle name="Separador de milhares 93 3 2" xfId="52574"/>
    <cellStyle name="Separador de milhares 93 4" xfId="52575"/>
    <cellStyle name="Separador de milhares 94" xfId="52576"/>
    <cellStyle name="Separador de milhares 94 2" xfId="52577"/>
    <cellStyle name="Separador de milhares 94 2 2" xfId="52578"/>
    <cellStyle name="Separador de milhares 94 3" xfId="52579"/>
    <cellStyle name="Separador de milhares 94 3 2" xfId="52580"/>
    <cellStyle name="Separador de milhares 94 4" xfId="52581"/>
    <cellStyle name="Separador de milhares 95" xfId="52582"/>
    <cellStyle name="Separador de milhares 95 2" xfId="52583"/>
    <cellStyle name="Separador de milhares 95 2 2" xfId="52584"/>
    <cellStyle name="Separador de milhares 95 3" xfId="52585"/>
    <cellStyle name="Separador de milhares 95 3 2" xfId="52586"/>
    <cellStyle name="Separador de milhares 95 4" xfId="52587"/>
    <cellStyle name="Separador de milhares 96" xfId="52588"/>
    <cellStyle name="Separador de milhares 96 2" xfId="52589"/>
    <cellStyle name="Separador de milhares 96 2 2" xfId="52590"/>
    <cellStyle name="Separador de milhares 96 3" xfId="52591"/>
    <cellStyle name="Separador de milhares 96 3 2" xfId="52592"/>
    <cellStyle name="Separador de milhares 96 4" xfId="52593"/>
    <cellStyle name="Separador de milhares 97" xfId="52594"/>
    <cellStyle name="Separador de milhares 97 2" xfId="52595"/>
    <cellStyle name="Separador de milhares 97 2 2" xfId="52596"/>
    <cellStyle name="Separador de milhares 97 3" xfId="52597"/>
    <cellStyle name="Separador de milhares 97 3 2" xfId="52598"/>
    <cellStyle name="Separador de milhares 97 4" xfId="52599"/>
    <cellStyle name="Separador de milhares 98" xfId="52600"/>
    <cellStyle name="Separador de milhares 98 2" xfId="52601"/>
    <cellStyle name="Separador de milhares 98 2 2" xfId="52602"/>
    <cellStyle name="Separador de milhares 98 3" xfId="52603"/>
    <cellStyle name="Separador de milhares 98 3 2" xfId="52604"/>
    <cellStyle name="Separador de milhares 98 4" xfId="52605"/>
    <cellStyle name="Separador de milhares 99" xfId="52606"/>
    <cellStyle name="Separador de milhares 99 2" xfId="52607"/>
    <cellStyle name="Separador de milhares 99 2 2" xfId="52608"/>
    <cellStyle name="Separador de milhares 99 3" xfId="52609"/>
    <cellStyle name="Separador de milhares 99 3 2" xfId="52610"/>
    <cellStyle name="Separador de milhares 99 4" xfId="52611"/>
    <cellStyle name="Texto de Aviso 10 2" xfId="52612"/>
    <cellStyle name="Texto de Aviso 11 2" xfId="52613"/>
    <cellStyle name="Texto de Aviso 12 2" xfId="52614"/>
    <cellStyle name="Texto de Aviso 13 2" xfId="52615"/>
    <cellStyle name="Texto de Aviso 14 2" xfId="52616"/>
    <cellStyle name="Texto de Aviso 15 2" xfId="52617"/>
    <cellStyle name="Texto de Aviso 16 2" xfId="52618"/>
    <cellStyle name="Texto de Aviso 17 2" xfId="52619"/>
    <cellStyle name="Texto de Aviso 2" xfId="52620"/>
    <cellStyle name="Texto de Aviso 2 2" xfId="52621"/>
    <cellStyle name="Texto de Aviso 2 2 2" xfId="52622"/>
    <cellStyle name="Texto de Aviso 2 3" xfId="52623"/>
    <cellStyle name="Texto de Aviso 3" xfId="52624"/>
    <cellStyle name="Texto de Aviso 3 2" xfId="52625"/>
    <cellStyle name="Texto de Aviso 4" xfId="52626"/>
    <cellStyle name="Texto de Aviso 4 2" xfId="52627"/>
    <cellStyle name="Texto de Aviso 4 3" xfId="52628"/>
    <cellStyle name="Texto de Aviso 5" xfId="52629"/>
    <cellStyle name="Texto de Aviso 5 2" xfId="52630"/>
    <cellStyle name="Texto de Aviso 5 3" xfId="52631"/>
    <cellStyle name="Texto de Aviso 6" xfId="52632"/>
    <cellStyle name="Texto de Aviso 6 2" xfId="52633"/>
    <cellStyle name="Texto de Aviso 7 2" xfId="52634"/>
    <cellStyle name="Texto de Aviso 8 2" xfId="52635"/>
    <cellStyle name="Texto de Aviso 9 2" xfId="52636"/>
    <cellStyle name="Texto Explicativo 10 2" xfId="52637"/>
    <cellStyle name="Texto Explicativo 11 2" xfId="52638"/>
    <cellStyle name="Texto Explicativo 12 2" xfId="52639"/>
    <cellStyle name="Texto Explicativo 13 2" xfId="52640"/>
    <cellStyle name="Texto Explicativo 14 2" xfId="52641"/>
    <cellStyle name="Texto Explicativo 15 2" xfId="52642"/>
    <cellStyle name="Texto Explicativo 16 2" xfId="52643"/>
    <cellStyle name="Texto Explicativo 17 2" xfId="52644"/>
    <cellStyle name="Texto Explicativo 2" xfId="52645"/>
    <cellStyle name="Texto Explicativo 2 2" xfId="52646"/>
    <cellStyle name="Texto Explicativo 2 2 2" xfId="52647"/>
    <cellStyle name="Texto Explicativo 2 3" xfId="52648"/>
    <cellStyle name="Texto Explicativo 2 4" xfId="52649"/>
    <cellStyle name="Texto Explicativo 3" xfId="52650"/>
    <cellStyle name="Texto Explicativo 3 2" xfId="52651"/>
    <cellStyle name="Texto Explicativo 4" xfId="52652"/>
    <cellStyle name="Texto Explicativo 4 2" xfId="52653"/>
    <cellStyle name="Texto Explicativo 4 3" xfId="52654"/>
    <cellStyle name="Texto Explicativo 5" xfId="52655"/>
    <cellStyle name="Texto Explicativo 5 2" xfId="52656"/>
    <cellStyle name="Texto Explicativo 5 3" xfId="52657"/>
    <cellStyle name="Texto Explicativo 6" xfId="52658"/>
    <cellStyle name="Texto Explicativo 6 2" xfId="52659"/>
    <cellStyle name="Texto Explicativo 7 2" xfId="52660"/>
    <cellStyle name="Texto Explicativo 8 2" xfId="52661"/>
    <cellStyle name="Texto Explicativo 9 2" xfId="52662"/>
    <cellStyle name="Title" xfId="52663"/>
    <cellStyle name="Título 1 1" xfId="52664"/>
    <cellStyle name="Título 1 1 2" xfId="52665"/>
    <cellStyle name="Título 1 10 2" xfId="52666"/>
    <cellStyle name="Título 1 11 2" xfId="52667"/>
    <cellStyle name="Título 1 12 2" xfId="52668"/>
    <cellStyle name="Título 1 13 2" xfId="52669"/>
    <cellStyle name="Título 1 14 2" xfId="52670"/>
    <cellStyle name="Título 1 15 2" xfId="52671"/>
    <cellStyle name="Título 1 16 2" xfId="52672"/>
    <cellStyle name="Título 1 17 2" xfId="52673"/>
    <cellStyle name="Título 1 2" xfId="52674"/>
    <cellStyle name="Título 1 2 2" xfId="52675"/>
    <cellStyle name="Título 1 2 2 2" xfId="52676"/>
    <cellStyle name="Título 1 2 3" xfId="52677"/>
    <cellStyle name="Título 1 2 4" xfId="52678"/>
    <cellStyle name="Título 1 2 5" xfId="52679"/>
    <cellStyle name="Título 1 3" xfId="52680"/>
    <cellStyle name="Título 1 3 2" xfId="52681"/>
    <cellStyle name="Título 1 3 2 2" xfId="52682"/>
    <cellStyle name="Título 1 4" xfId="52683"/>
    <cellStyle name="Título 1 4 2" xfId="52684"/>
    <cellStyle name="Título 1 4 3" xfId="52685"/>
    <cellStyle name="Título 1 5" xfId="52686"/>
    <cellStyle name="Título 1 5 2" xfId="52687"/>
    <cellStyle name="Título 1 5 3" xfId="52688"/>
    <cellStyle name="Título 1 6" xfId="52689"/>
    <cellStyle name="Título 1 6 2" xfId="52690"/>
    <cellStyle name="Título 1 7 2" xfId="52691"/>
    <cellStyle name="Título 1 8 2" xfId="52692"/>
    <cellStyle name="Título 1 9 2" xfId="52693"/>
    <cellStyle name="Título 10 2" xfId="52694"/>
    <cellStyle name="Título 11 2" xfId="52695"/>
    <cellStyle name="Título 12 2" xfId="52696"/>
    <cellStyle name="Título 13 2" xfId="52697"/>
    <cellStyle name="Título 14 2" xfId="52698"/>
    <cellStyle name="Título 15 2" xfId="52699"/>
    <cellStyle name="Título 16 2" xfId="52700"/>
    <cellStyle name="Título 17 2" xfId="52701"/>
    <cellStyle name="Título 18 2" xfId="52702"/>
    <cellStyle name="Título 19 2" xfId="52703"/>
    <cellStyle name="Título 2 10 2" xfId="52704"/>
    <cellStyle name="Título 2 11 2" xfId="52705"/>
    <cellStyle name="Título 2 12 2" xfId="52706"/>
    <cellStyle name="Título 2 13 2" xfId="52707"/>
    <cellStyle name="Título 2 14 2" xfId="52708"/>
    <cellStyle name="Título 2 15 2" xfId="52709"/>
    <cellStyle name="Título 2 16 2" xfId="52710"/>
    <cellStyle name="Título 2 17 2" xfId="52711"/>
    <cellStyle name="Título 2 2" xfId="52712"/>
    <cellStyle name="Título 2 2 2" xfId="52713"/>
    <cellStyle name="Título 2 2 2 2" xfId="52714"/>
    <cellStyle name="Título 2 2 3" xfId="52715"/>
    <cellStyle name="Título 2 2 4" xfId="52716"/>
    <cellStyle name="Título 2 2 5" xfId="52717"/>
    <cellStyle name="Título 2 3" xfId="52718"/>
    <cellStyle name="Título 2 3 2" xfId="52719"/>
    <cellStyle name="Título 2 3 2 2" xfId="52720"/>
    <cellStyle name="Título 2 4" xfId="52721"/>
    <cellStyle name="Título 2 4 2" xfId="52722"/>
    <cellStyle name="Título 2 4 3" xfId="52723"/>
    <cellStyle name="Título 2 5" xfId="52724"/>
    <cellStyle name="Título 2 5 2" xfId="52725"/>
    <cellStyle name="Título 2 5 3" xfId="52726"/>
    <cellStyle name="Título 2 6" xfId="52727"/>
    <cellStyle name="Título 2 6 2" xfId="52728"/>
    <cellStyle name="Título 2 7 2" xfId="52729"/>
    <cellStyle name="Título 2 8 2" xfId="52730"/>
    <cellStyle name="Título 2 9 2" xfId="52731"/>
    <cellStyle name="Título 20 2" xfId="52732"/>
    <cellStyle name="Título 3 10 2" xfId="52733"/>
    <cellStyle name="Título 3 11 2" xfId="52734"/>
    <cellStyle name="Título 3 12 2" xfId="52735"/>
    <cellStyle name="Título 3 13 2" xfId="52736"/>
    <cellStyle name="Título 3 14 2" xfId="52737"/>
    <cellStyle name="Título 3 15 2" xfId="52738"/>
    <cellStyle name="Título 3 16 2" xfId="52739"/>
    <cellStyle name="Título 3 17 2" xfId="52740"/>
    <cellStyle name="Título 3 2" xfId="52741"/>
    <cellStyle name="Título 3 2 2" xfId="52742"/>
    <cellStyle name="Título 3 2 2 2" xfId="52743"/>
    <cellStyle name="Título 3 2 3" xfId="52744"/>
    <cellStyle name="Título 3 2 4" xfId="52745"/>
    <cellStyle name="Título 3 2 5" xfId="52746"/>
    <cellStyle name="Título 3 3" xfId="52747"/>
    <cellStyle name="Título 3 3 2" xfId="52748"/>
    <cellStyle name="Título 3 3 2 2" xfId="52749"/>
    <cellStyle name="Título 3 4" xfId="52750"/>
    <cellStyle name="Título 3 4 2" xfId="52751"/>
    <cellStyle name="Título 3 4 3" xfId="52752"/>
    <cellStyle name="Título 3 5" xfId="52753"/>
    <cellStyle name="Título 3 5 2" xfId="52754"/>
    <cellStyle name="Título 3 5 3" xfId="52755"/>
    <cellStyle name="Título 3 6" xfId="52756"/>
    <cellStyle name="Título 3 6 2" xfId="52757"/>
    <cellStyle name="Título 3 7 2" xfId="52758"/>
    <cellStyle name="Título 3 8 2" xfId="52759"/>
    <cellStyle name="Título 3 9 2" xfId="52760"/>
    <cellStyle name="Título 4 10 2" xfId="52761"/>
    <cellStyle name="Título 4 11 2" xfId="52762"/>
    <cellStyle name="Título 4 12 2" xfId="52763"/>
    <cellStyle name="Título 4 13 2" xfId="52764"/>
    <cellStyle name="Título 4 14 2" xfId="52765"/>
    <cellStyle name="Título 4 15 2" xfId="52766"/>
    <cellStyle name="Título 4 16 2" xfId="52767"/>
    <cellStyle name="Título 4 17 2" xfId="52768"/>
    <cellStyle name="Título 4 2" xfId="52769"/>
    <cellStyle name="Título 4 2 2" xfId="52770"/>
    <cellStyle name="Título 4 2 2 2" xfId="52771"/>
    <cellStyle name="Título 4 2 3" xfId="52772"/>
    <cellStyle name="Título 4 2 4" xfId="52773"/>
    <cellStyle name="Título 4 2 5" xfId="52774"/>
    <cellStyle name="Título 4 3" xfId="52775"/>
    <cellStyle name="Título 4 3 2" xfId="52776"/>
    <cellStyle name="Título 4 3 2 2" xfId="52777"/>
    <cellStyle name="Título 4 4" xfId="52778"/>
    <cellStyle name="Título 4 4 2" xfId="52779"/>
    <cellStyle name="Título 4 4 3" xfId="52780"/>
    <cellStyle name="Título 4 5" xfId="52781"/>
    <cellStyle name="Título 4 5 2" xfId="52782"/>
    <cellStyle name="Título 4 5 3" xfId="52783"/>
    <cellStyle name="Título 4 6" xfId="52784"/>
    <cellStyle name="Título 4 6 2" xfId="52785"/>
    <cellStyle name="Título 4 7 2" xfId="52786"/>
    <cellStyle name="Título 4 8 2" xfId="52787"/>
    <cellStyle name="Título 4 9 2" xfId="52788"/>
    <cellStyle name="Título 5" xfId="52789"/>
    <cellStyle name="Título 5 2" xfId="52790"/>
    <cellStyle name="Título 5 2 2" xfId="52791"/>
    <cellStyle name="Título 6" xfId="52792"/>
    <cellStyle name="Título 6 2" xfId="52793"/>
    <cellStyle name="Título 7" xfId="52794"/>
    <cellStyle name="Título 7 2" xfId="52795"/>
    <cellStyle name="Título 8" xfId="52796"/>
    <cellStyle name="Título 8 2" xfId="52797"/>
    <cellStyle name="Título 9 2" xfId="52798"/>
    <cellStyle name="Total" xfId="3" builtinId="25" customBuiltin="1"/>
    <cellStyle name="Total 10 2" xfId="52799"/>
    <cellStyle name="Total 11 2" xfId="52800"/>
    <cellStyle name="Total 12 2" xfId="52801"/>
    <cellStyle name="Total 13 2" xfId="52802"/>
    <cellStyle name="Total 14 2" xfId="52803"/>
    <cellStyle name="Total 15 2" xfId="52804"/>
    <cellStyle name="Total 16 2" xfId="52805"/>
    <cellStyle name="Total 17 2" xfId="52806"/>
    <cellStyle name="Total 2" xfId="52807"/>
    <cellStyle name="Total 2 10" xfId="52808"/>
    <cellStyle name="Total 2 11" xfId="52809"/>
    <cellStyle name="Total 2 12" xfId="52810"/>
    <cellStyle name="Total 2 13" xfId="52811"/>
    <cellStyle name="Total 2 14" xfId="52812"/>
    <cellStyle name="Total 2 15" xfId="52813"/>
    <cellStyle name="Total 2 16" xfId="52814"/>
    <cellStyle name="Total 2 17" xfId="52815"/>
    <cellStyle name="Total 2 18" xfId="52816"/>
    <cellStyle name="Total 2 19" xfId="52817"/>
    <cellStyle name="Total 2 2" xfId="52818"/>
    <cellStyle name="Total 2 2 2" xfId="52819"/>
    <cellStyle name="Total 2 2 2 2" xfId="52820"/>
    <cellStyle name="Total 2 2 3" xfId="52821"/>
    <cellStyle name="Total 2 3" xfId="52822"/>
    <cellStyle name="Total 2 3 2" xfId="52823"/>
    <cellStyle name="Total 2 4" xfId="52824"/>
    <cellStyle name="Total 2 4 2" xfId="52825"/>
    <cellStyle name="Total 2 5" xfId="52826"/>
    <cellStyle name="Total 2 6" xfId="52827"/>
    <cellStyle name="Total 2 7" xfId="52828"/>
    <cellStyle name="Total 2 8" xfId="52829"/>
    <cellStyle name="Total 2 9" xfId="52830"/>
    <cellStyle name="Total 3" xfId="52831"/>
    <cellStyle name="Total 3 2" xfId="52832"/>
    <cellStyle name="Total 3 2 2" xfId="52833"/>
    <cellStyle name="Total 3 2 2 2" xfId="52834"/>
    <cellStyle name="Total 3 2 3" xfId="52835"/>
    <cellStyle name="Total 3 2 4" xfId="52836"/>
    <cellStyle name="Total 3 3" xfId="52837"/>
    <cellStyle name="Total 3 4" xfId="52838"/>
    <cellStyle name="Total 3 4 2" xfId="52839"/>
    <cellStyle name="Total 3 5" xfId="52840"/>
    <cellStyle name="Total 3 6" xfId="52841"/>
    <cellStyle name="Total 3 6 2" xfId="52842"/>
    <cellStyle name="Total 3 7" xfId="52843"/>
    <cellStyle name="Total 4" xfId="52844"/>
    <cellStyle name="Total 4 2" xfId="52845"/>
    <cellStyle name="Total 4 2 2" xfId="52846"/>
    <cellStyle name="Total 4 3" xfId="52847"/>
    <cellStyle name="Total 5" xfId="52848"/>
    <cellStyle name="Total 5 2" xfId="52849"/>
    <cellStyle name="Total 5 2 2" xfId="52850"/>
    <cellStyle name="Total 5 3" xfId="52851"/>
    <cellStyle name="Total 6" xfId="52852"/>
    <cellStyle name="Total 6 2" xfId="52853"/>
    <cellStyle name="Total 6 2 2" xfId="52854"/>
    <cellStyle name="Total 7 2" xfId="52855"/>
    <cellStyle name="Total 8 2" xfId="52856"/>
    <cellStyle name="Total 9 2" xfId="52857"/>
    <cellStyle name="Vírgula" xfId="2" builtinId="3"/>
    <cellStyle name="Vírgula 10" xfId="52858"/>
    <cellStyle name="Vírgula 10 2" xfId="52859"/>
    <cellStyle name="Vírgula 10 2 2" xfId="52860"/>
    <cellStyle name="Vírgula 10 2 2 2" xfId="52861"/>
    <cellStyle name="Vírgula 10 2 3" xfId="52862"/>
    <cellStyle name="Vírgula 10 2 3 2" xfId="52863"/>
    <cellStyle name="Vírgula 10 2 4" xfId="52864"/>
    <cellStyle name="Vírgula 10 3" xfId="52865"/>
    <cellStyle name="Vírgula 10 3 2" xfId="52866"/>
    <cellStyle name="Vírgula 10 3 2 2" xfId="52867"/>
    <cellStyle name="Vírgula 10 3 2 2 2" xfId="52868"/>
    <cellStyle name="Vírgula 10 3 2 3" xfId="52869"/>
    <cellStyle name="Vírgula 10 3 2 3 2" xfId="52870"/>
    <cellStyle name="Vírgula 10 3 2 4" xfId="52871"/>
    <cellStyle name="Vírgula 10 3 3" xfId="52872"/>
    <cellStyle name="Vírgula 10 3 3 2" xfId="52873"/>
    <cellStyle name="Vírgula 10 3 3 2 2" xfId="52874"/>
    <cellStyle name="Vírgula 10 3 3 2 2 2" xfId="52875"/>
    <cellStyle name="Vírgula 10 3 3 2 2 2 2" xfId="52876"/>
    <cellStyle name="Vírgula 10 3 3 2 2 3" xfId="52877"/>
    <cellStyle name="Vírgula 10 3 3 2 3" xfId="52878"/>
    <cellStyle name="Vírgula 10 3 3 2 3 2" xfId="52879"/>
    <cellStyle name="Vírgula 10 3 3 2 3 3" xfId="52880"/>
    <cellStyle name="Vírgula 10 3 3 2 4" xfId="52881"/>
    <cellStyle name="Vírgula 10 3 3 3" xfId="52882"/>
    <cellStyle name="Vírgula 10 3 3 3 2" xfId="52883"/>
    <cellStyle name="Vírgula 10 3 3 4" xfId="52884"/>
    <cellStyle name="Vírgula 10 3 4" xfId="52885"/>
    <cellStyle name="Vírgula 10 3 4 2" xfId="52886"/>
    <cellStyle name="Vírgula 10 3 4 2 2" xfId="52887"/>
    <cellStyle name="Vírgula 10 3 4 2 3" xfId="52888"/>
    <cellStyle name="Vírgula 10 3 4 3" xfId="52889"/>
    <cellStyle name="Vírgula 10 3 4 3 2" xfId="52890"/>
    <cellStyle name="Vírgula 10 3 4 4" xfId="52891"/>
    <cellStyle name="Vírgula 10 3 5" xfId="52892"/>
    <cellStyle name="Vírgula 10 4" xfId="52893"/>
    <cellStyle name="Vírgula 11" xfId="52894"/>
    <cellStyle name="Vírgula 11 2" xfId="52895"/>
    <cellStyle name="Vírgula 11 2 2" xfId="52896"/>
    <cellStyle name="Vírgula 11 2 2 2" xfId="52897"/>
    <cellStyle name="Vírgula 11 2 3" xfId="52898"/>
    <cellStyle name="Vírgula 11 2 3 2" xfId="52899"/>
    <cellStyle name="Vírgula 11 2 4" xfId="52900"/>
    <cellStyle name="Vírgula 11 3" xfId="52901"/>
    <cellStyle name="Vírgula 11 3 2" xfId="52902"/>
    <cellStyle name="Vírgula 11 3 2 2" xfId="52903"/>
    <cellStyle name="Vírgula 11 3 2 3" xfId="52904"/>
    <cellStyle name="Vírgula 11 3 3" xfId="52905"/>
    <cellStyle name="Vírgula 11 3 3 2" xfId="52906"/>
    <cellStyle name="Vírgula 11 3 4" xfId="52907"/>
    <cellStyle name="Vírgula 11 4" xfId="52908"/>
    <cellStyle name="Vírgula 12" xfId="52909"/>
    <cellStyle name="Vírgula 12 2" xfId="52910"/>
    <cellStyle name="Vírgula 12 2 2" xfId="52911"/>
    <cellStyle name="Vírgula 12 2 2 2" xfId="52912"/>
    <cellStyle name="Vírgula 12 2 3" xfId="52913"/>
    <cellStyle name="Vírgula 12 2 3 2" xfId="52914"/>
    <cellStyle name="Vírgula 12 2 4" xfId="52915"/>
    <cellStyle name="Vírgula 12 3" xfId="52916"/>
    <cellStyle name="Vírgula 12 3 2" xfId="52917"/>
    <cellStyle name="Vírgula 12 3 2 2" xfId="52918"/>
    <cellStyle name="Vírgula 12 3 2 2 2" xfId="52919"/>
    <cellStyle name="Vírgula 12 3 2 2 2 2" xfId="52920"/>
    <cellStyle name="Vírgula 12 3 2 2 3" xfId="52921"/>
    <cellStyle name="Vírgula 12 3 2 3" xfId="52922"/>
    <cellStyle name="Vírgula 12 3 2 3 2" xfId="52923"/>
    <cellStyle name="Vírgula 12 3 2 3 3" xfId="52924"/>
    <cellStyle name="Vírgula 12 3 2 4" xfId="52925"/>
    <cellStyle name="Vírgula 12 3 3" xfId="52926"/>
    <cellStyle name="Vírgula 12 3 3 2" xfId="52927"/>
    <cellStyle name="Vírgula 12 3 4" xfId="52928"/>
    <cellStyle name="Vírgula 12 4" xfId="52929"/>
    <cellStyle name="Vírgula 12 4 2" xfId="52930"/>
    <cellStyle name="Vírgula 12 4 2 2" xfId="52931"/>
    <cellStyle name="Vírgula 12 4 2 3" xfId="52932"/>
    <cellStyle name="Vírgula 12 4 3" xfId="52933"/>
    <cellStyle name="Vírgula 12 4 3 2" xfId="52934"/>
    <cellStyle name="Vírgula 12 4 4" xfId="52935"/>
    <cellStyle name="Vírgula 12 5" xfId="52936"/>
    <cellStyle name="Vírgula 13" xfId="52937"/>
    <cellStyle name="Vírgula 13 2" xfId="52938"/>
    <cellStyle name="Vírgula 13 2 2" xfId="52939"/>
    <cellStyle name="Vírgula 13 2 3" xfId="52940"/>
    <cellStyle name="Vírgula 13 3" xfId="52941"/>
    <cellStyle name="Vírgula 13 3 2" xfId="52942"/>
    <cellStyle name="Vírgula 13 4" xfId="52943"/>
    <cellStyle name="Vírgula 14" xfId="52944"/>
    <cellStyle name="Vírgula 14 2" xfId="52945"/>
    <cellStyle name="Vírgula 14 3" xfId="52946"/>
    <cellStyle name="Vírgula 15" xfId="52947"/>
    <cellStyle name="Vírgula 15 2" xfId="52948"/>
    <cellStyle name="Vírgula 16" xfId="52949"/>
    <cellStyle name="Vírgula 17" xfId="52950"/>
    <cellStyle name="Vírgula 2" xfId="52951"/>
    <cellStyle name="Vírgula 2 10" xfId="52952"/>
    <cellStyle name="Vírgula 2 11" xfId="52953"/>
    <cellStyle name="Vírgula 2 12" xfId="52954"/>
    <cellStyle name="Vírgula 2 2" xfId="52955"/>
    <cellStyle name="Vírgula 2 2 2" xfId="52956"/>
    <cellStyle name="Vírgula 2 2 2 2" xfId="52957"/>
    <cellStyle name="Vírgula 2 2 2 2 2" xfId="52958"/>
    <cellStyle name="Vírgula 2 2 2 3" xfId="52959"/>
    <cellStyle name="Vírgula 2 2 2 3 2" xfId="52960"/>
    <cellStyle name="Vírgula 2 2 2 4" xfId="52961"/>
    <cellStyle name="Vírgula 2 2 3" xfId="52962"/>
    <cellStyle name="Vírgula 2 2 3 2" xfId="52963"/>
    <cellStyle name="Vírgula 2 2 3 2 2" xfId="52964"/>
    <cellStyle name="Vírgula 2 2 3 3" xfId="52965"/>
    <cellStyle name="Vírgula 2 2 3 3 2" xfId="52966"/>
    <cellStyle name="Vírgula 2 2 3 4" xfId="52967"/>
    <cellStyle name="Vírgula 2 2 4" xfId="52968"/>
    <cellStyle name="Vírgula 2 2 4 2" xfId="52969"/>
    <cellStyle name="Vírgula 2 2 5" xfId="52970"/>
    <cellStyle name="Vírgula 2 2 5 2" xfId="52971"/>
    <cellStyle name="Vírgula 2 2 6" xfId="52972"/>
    <cellStyle name="Vírgula 2 2 7" xfId="52973"/>
    <cellStyle name="Vírgula 2 3" xfId="52974"/>
    <cellStyle name="Vírgula 2 3 2" xfId="52975"/>
    <cellStyle name="Vírgula 2 3 2 2" xfId="52976"/>
    <cellStyle name="Vírgula 2 3 3" xfId="52977"/>
    <cellStyle name="Vírgula 2 3 3 2" xfId="52978"/>
    <cellStyle name="Vírgula 2 3 4" xfId="52979"/>
    <cellStyle name="Vírgula 2 4" xfId="52980"/>
    <cellStyle name="Vírgula 2 4 2" xfId="52981"/>
    <cellStyle name="Vírgula 2 4 2 2" xfId="52982"/>
    <cellStyle name="Vírgula 2 4 3" xfId="52983"/>
    <cellStyle name="Vírgula 2 4 3 2" xfId="52984"/>
    <cellStyle name="Vírgula 2 4 4" xfId="52985"/>
    <cellStyle name="Vírgula 2 4 4 2" xfId="52986"/>
    <cellStyle name="Vírgula 2 4 5" xfId="52987"/>
    <cellStyle name="Vírgula 2 5" xfId="52988"/>
    <cellStyle name="Vírgula 2 5 2" xfId="52989"/>
    <cellStyle name="Vírgula 2 6" xfId="7"/>
    <cellStyle name="Vírgula 2 6 2" xfId="52990"/>
    <cellStyle name="Vírgula 2 7" xfId="52991"/>
    <cellStyle name="Vírgula 2 7 2" xfId="52992"/>
    <cellStyle name="Vírgula 2 8" xfId="52993"/>
    <cellStyle name="Vírgula 2 8 2" xfId="52994"/>
    <cellStyle name="Vírgula 2 9" xfId="52995"/>
    <cellStyle name="Vírgula 2 9 10" xfId="52996"/>
    <cellStyle name="Vírgula 2 9 11" xfId="52997"/>
    <cellStyle name="Vírgula 2 9 12" xfId="52998"/>
    <cellStyle name="Vírgula 2 9 13" xfId="52999"/>
    <cellStyle name="Vírgula 2 9 14" xfId="53000"/>
    <cellStyle name="Vírgula 2 9 2" xfId="53001"/>
    <cellStyle name="Vírgula 2 9 2 10" xfId="53002"/>
    <cellStyle name="Vírgula 2 9 2 11" xfId="53003"/>
    <cellStyle name="Vírgula 2 9 2 12" xfId="53004"/>
    <cellStyle name="Vírgula 2 9 2 13" xfId="53005"/>
    <cellStyle name="Vírgula 2 9 2 2" xfId="53006"/>
    <cellStyle name="Vírgula 2 9 2 2 10" xfId="53007"/>
    <cellStyle name="Vírgula 2 9 2 2 11" xfId="53008"/>
    <cellStyle name="Vírgula 2 9 2 2 12" xfId="53009"/>
    <cellStyle name="Vírgula 2 9 2 2 2" xfId="53010"/>
    <cellStyle name="Vírgula 2 9 2 2 3" xfId="53011"/>
    <cellStyle name="Vírgula 2 9 2 2 4" xfId="53012"/>
    <cellStyle name="Vírgula 2 9 2 2 5" xfId="53013"/>
    <cellStyle name="Vírgula 2 9 2 2 6" xfId="53014"/>
    <cellStyle name="Vírgula 2 9 2 2 7" xfId="53015"/>
    <cellStyle name="Vírgula 2 9 2 2 8" xfId="53016"/>
    <cellStyle name="Vírgula 2 9 2 2 9" xfId="53017"/>
    <cellStyle name="Vírgula 2 9 2 3" xfId="53018"/>
    <cellStyle name="Vírgula 2 9 2 4" xfId="53019"/>
    <cellStyle name="Vírgula 2 9 2 5" xfId="53020"/>
    <cellStyle name="Vírgula 2 9 2 6" xfId="53021"/>
    <cellStyle name="Vírgula 2 9 2 7" xfId="53022"/>
    <cellStyle name="Vírgula 2 9 2 8" xfId="53023"/>
    <cellStyle name="Vírgula 2 9 2 9" xfId="53024"/>
    <cellStyle name="Vírgula 2 9 3" xfId="53025"/>
    <cellStyle name="Vírgula 2 9 3 10" xfId="53026"/>
    <cellStyle name="Vírgula 2 9 3 11" xfId="53027"/>
    <cellStyle name="Vírgula 2 9 3 12" xfId="53028"/>
    <cellStyle name="Vírgula 2 9 3 2" xfId="53029"/>
    <cellStyle name="Vírgula 2 9 3 3" xfId="53030"/>
    <cellStyle name="Vírgula 2 9 3 4" xfId="53031"/>
    <cellStyle name="Vírgula 2 9 3 5" xfId="53032"/>
    <cellStyle name="Vírgula 2 9 3 6" xfId="53033"/>
    <cellStyle name="Vírgula 2 9 3 7" xfId="53034"/>
    <cellStyle name="Vírgula 2 9 3 8" xfId="53035"/>
    <cellStyle name="Vírgula 2 9 3 9" xfId="53036"/>
    <cellStyle name="Vírgula 2 9 4" xfId="53037"/>
    <cellStyle name="Vírgula 2 9 5" xfId="53038"/>
    <cellStyle name="Vírgula 2 9 6" xfId="53039"/>
    <cellStyle name="Vírgula 2 9 7" xfId="53040"/>
    <cellStyle name="Vírgula 2 9 8" xfId="53041"/>
    <cellStyle name="Vírgula 2 9 9" xfId="53042"/>
    <cellStyle name="Vírgula 3" xfId="53043"/>
    <cellStyle name="Vírgula 3 10" xfId="53044"/>
    <cellStyle name="Vírgula 3 2" xfId="53045"/>
    <cellStyle name="Vírgula 3 2 2" xfId="53046"/>
    <cellStyle name="Vírgula 3 2 2 2" xfId="53047"/>
    <cellStyle name="Vírgula 3 2 2 2 2" xfId="53048"/>
    <cellStyle name="Vírgula 3 2 2 3" xfId="53049"/>
    <cellStyle name="Vírgula 3 2 2 3 2" xfId="53050"/>
    <cellStyle name="Vírgula 3 2 2 4" xfId="53051"/>
    <cellStyle name="Vírgula 3 2 3" xfId="53052"/>
    <cellStyle name="Vírgula 3 2 3 2" xfId="53053"/>
    <cellStyle name="Vírgula 3 2 3 2 2" xfId="53054"/>
    <cellStyle name="Vírgula 3 2 3 3" xfId="53055"/>
    <cellStyle name="Vírgula 3 2 3 3 2" xfId="53056"/>
    <cellStyle name="Vírgula 3 2 3 4" xfId="53057"/>
    <cellStyle name="Vírgula 3 2 4" xfId="53058"/>
    <cellStyle name="Vírgula 3 2 4 2" xfId="53059"/>
    <cellStyle name="Vírgula 3 2 5" xfId="53060"/>
    <cellStyle name="Vírgula 3 2 5 2" xfId="53061"/>
    <cellStyle name="Vírgula 3 2 6" xfId="53062"/>
    <cellStyle name="Vírgula 3 3" xfId="53063"/>
    <cellStyle name="Vírgula 3 3 2" xfId="53064"/>
    <cellStyle name="Vírgula 3 3 2 2" xfId="53065"/>
    <cellStyle name="Vírgula 3 3 3" xfId="53066"/>
    <cellStyle name="Vírgula 3 3 3 2" xfId="53067"/>
    <cellStyle name="Vírgula 3 3 4" xfId="53068"/>
    <cellStyle name="Vírgula 3 4" xfId="53069"/>
    <cellStyle name="Vírgula 3 4 2" xfId="53070"/>
    <cellStyle name="Vírgula 3 4 2 2" xfId="53071"/>
    <cellStyle name="Vírgula 3 4 3" xfId="53072"/>
    <cellStyle name="Vírgula 3 4 3 2" xfId="53073"/>
    <cellStyle name="Vírgula 3 4 4" xfId="53074"/>
    <cellStyle name="Vírgula 3 5" xfId="53075"/>
    <cellStyle name="Vírgula 3 5 2" xfId="53076"/>
    <cellStyle name="Vírgula 3 6" xfId="53077"/>
    <cellStyle name="Vírgula 3 7" xfId="53078"/>
    <cellStyle name="Vírgula 3 7 2" xfId="53079"/>
    <cellStyle name="Vírgula 3 8" xfId="53080"/>
    <cellStyle name="Vírgula 3 8 2" xfId="53081"/>
    <cellStyle name="Vírgula 3 9" xfId="53082"/>
    <cellStyle name="Vírgula 4" xfId="53083"/>
    <cellStyle name="Vírgula 4 2" xfId="53084"/>
    <cellStyle name="Vírgula 4 2 2" xfId="53085"/>
    <cellStyle name="Vírgula 4 3" xfId="53086"/>
    <cellStyle name="Vírgula 5" xfId="53087"/>
    <cellStyle name="Vírgula 5 2" xfId="53088"/>
    <cellStyle name="Vírgula 5 2 2" xfId="53089"/>
    <cellStyle name="Vírgula 5 2 2 2" xfId="53090"/>
    <cellStyle name="Vírgula 5 2 3" xfId="53091"/>
    <cellStyle name="Vírgula 5 2 3 2" xfId="53092"/>
    <cellStyle name="Vírgula 5 2 4" xfId="53093"/>
    <cellStyle name="Vírgula 5 3" xfId="53094"/>
    <cellStyle name="Vírgula 5 3 2" xfId="53095"/>
    <cellStyle name="Vírgula 5 3 2 2" xfId="53096"/>
    <cellStyle name="Vírgula 5 3 3" xfId="53097"/>
    <cellStyle name="Vírgula 5 3 3 2" xfId="53098"/>
    <cellStyle name="Vírgula 5 3 3 2 2" xfId="53099"/>
    <cellStyle name="Vírgula 5 3 3 3" xfId="53100"/>
    <cellStyle name="Vírgula 5 3 3 3 2" xfId="53101"/>
    <cellStyle name="Vírgula 5 3 3 4" xfId="53102"/>
    <cellStyle name="Vírgula 5 3 4" xfId="53103"/>
    <cellStyle name="Vírgula 5 4" xfId="53104"/>
    <cellStyle name="Vírgula 5 4 2" xfId="53105"/>
    <cellStyle name="Vírgula 5 5" xfId="53106"/>
    <cellStyle name="Vírgula 5 5 2" xfId="53107"/>
    <cellStyle name="Vírgula 5 6" xfId="53108"/>
    <cellStyle name="Vírgula 6" xfId="53109"/>
    <cellStyle name="Vírgula 6 2" xfId="53110"/>
    <cellStyle name="Vírgula 6 2 2" xfId="53111"/>
    <cellStyle name="Vírgula 6 2 2 2" xfId="53112"/>
    <cellStyle name="Vírgula 6 2 3" xfId="53113"/>
    <cellStyle name="Vírgula 6 2 3 10" xfId="53114"/>
    <cellStyle name="Vírgula 6 2 3 11" xfId="53115"/>
    <cellStyle name="Vírgula 6 2 3 12" xfId="53116"/>
    <cellStyle name="Vírgula 6 2 3 13" xfId="53117"/>
    <cellStyle name="Vírgula 6 2 3 14" xfId="53118"/>
    <cellStyle name="Vírgula 6 2 3 15" xfId="53119"/>
    <cellStyle name="Vírgula 6 2 3 16" xfId="53120"/>
    <cellStyle name="Vírgula 6 2 3 2" xfId="53121"/>
    <cellStyle name="Vírgula 6 2 3 2 2" xfId="53122"/>
    <cellStyle name="Vírgula 6 2 3 3" xfId="53123"/>
    <cellStyle name="Vírgula 6 2 3 3 10" xfId="53124"/>
    <cellStyle name="Vírgula 6 2 3 3 11" xfId="53125"/>
    <cellStyle name="Vírgula 6 2 3 3 12" xfId="53126"/>
    <cellStyle name="Vírgula 6 2 3 3 13" xfId="53127"/>
    <cellStyle name="Vírgula 6 2 3 3 14" xfId="53128"/>
    <cellStyle name="Vírgula 6 2 3 3 2" xfId="53129"/>
    <cellStyle name="Vírgula 6 2 3 3 2 10" xfId="53130"/>
    <cellStyle name="Vírgula 6 2 3 3 2 11" xfId="53131"/>
    <cellStyle name="Vírgula 6 2 3 3 2 12" xfId="53132"/>
    <cellStyle name="Vírgula 6 2 3 3 2 13" xfId="53133"/>
    <cellStyle name="Vírgula 6 2 3 3 2 2" xfId="53134"/>
    <cellStyle name="Vírgula 6 2 3 3 2 2 10" xfId="53135"/>
    <cellStyle name="Vírgula 6 2 3 3 2 2 11" xfId="53136"/>
    <cellStyle name="Vírgula 6 2 3 3 2 2 12" xfId="53137"/>
    <cellStyle name="Vírgula 6 2 3 3 2 2 2" xfId="53138"/>
    <cellStyle name="Vírgula 6 2 3 3 2 2 3" xfId="53139"/>
    <cellStyle name="Vírgula 6 2 3 3 2 2 4" xfId="53140"/>
    <cellStyle name="Vírgula 6 2 3 3 2 2 5" xfId="53141"/>
    <cellStyle name="Vírgula 6 2 3 3 2 2 6" xfId="53142"/>
    <cellStyle name="Vírgula 6 2 3 3 2 2 7" xfId="53143"/>
    <cellStyle name="Vírgula 6 2 3 3 2 2 8" xfId="53144"/>
    <cellStyle name="Vírgula 6 2 3 3 2 2 9" xfId="53145"/>
    <cellStyle name="Vírgula 6 2 3 3 2 3" xfId="53146"/>
    <cellStyle name="Vírgula 6 2 3 3 2 4" xfId="53147"/>
    <cellStyle name="Vírgula 6 2 3 3 2 5" xfId="53148"/>
    <cellStyle name="Vírgula 6 2 3 3 2 6" xfId="53149"/>
    <cellStyle name="Vírgula 6 2 3 3 2 7" xfId="53150"/>
    <cellStyle name="Vírgula 6 2 3 3 2 8" xfId="53151"/>
    <cellStyle name="Vírgula 6 2 3 3 2 9" xfId="53152"/>
    <cellStyle name="Vírgula 6 2 3 3 3" xfId="53153"/>
    <cellStyle name="Vírgula 6 2 3 3 3 10" xfId="53154"/>
    <cellStyle name="Vírgula 6 2 3 3 3 11" xfId="53155"/>
    <cellStyle name="Vírgula 6 2 3 3 3 12" xfId="53156"/>
    <cellStyle name="Vírgula 6 2 3 3 3 2" xfId="53157"/>
    <cellStyle name="Vírgula 6 2 3 3 3 3" xfId="53158"/>
    <cellStyle name="Vírgula 6 2 3 3 3 4" xfId="53159"/>
    <cellStyle name="Vírgula 6 2 3 3 3 5" xfId="53160"/>
    <cellStyle name="Vírgula 6 2 3 3 3 6" xfId="53161"/>
    <cellStyle name="Vírgula 6 2 3 3 3 7" xfId="53162"/>
    <cellStyle name="Vírgula 6 2 3 3 3 8" xfId="53163"/>
    <cellStyle name="Vírgula 6 2 3 3 3 9" xfId="53164"/>
    <cellStyle name="Vírgula 6 2 3 3 4" xfId="53165"/>
    <cellStyle name="Vírgula 6 2 3 3 5" xfId="53166"/>
    <cellStyle name="Vírgula 6 2 3 3 6" xfId="53167"/>
    <cellStyle name="Vírgula 6 2 3 3 7" xfId="53168"/>
    <cellStyle name="Vírgula 6 2 3 3 8" xfId="53169"/>
    <cellStyle name="Vírgula 6 2 3 3 9" xfId="53170"/>
    <cellStyle name="Vírgula 6 2 3 4" xfId="53171"/>
    <cellStyle name="Vírgula 6 2 3 4 10" xfId="53172"/>
    <cellStyle name="Vírgula 6 2 3 4 11" xfId="53173"/>
    <cellStyle name="Vírgula 6 2 3 4 12" xfId="53174"/>
    <cellStyle name="Vírgula 6 2 3 4 13" xfId="53175"/>
    <cellStyle name="Vírgula 6 2 3 4 2" xfId="53176"/>
    <cellStyle name="Vírgula 6 2 3 4 2 10" xfId="53177"/>
    <cellStyle name="Vírgula 6 2 3 4 2 11" xfId="53178"/>
    <cellStyle name="Vírgula 6 2 3 4 2 12" xfId="53179"/>
    <cellStyle name="Vírgula 6 2 3 4 2 2" xfId="53180"/>
    <cellStyle name="Vírgula 6 2 3 4 2 3" xfId="53181"/>
    <cellStyle name="Vírgula 6 2 3 4 2 4" xfId="53182"/>
    <cellStyle name="Vírgula 6 2 3 4 2 5" xfId="53183"/>
    <cellStyle name="Vírgula 6 2 3 4 2 6" xfId="53184"/>
    <cellStyle name="Vírgula 6 2 3 4 2 7" xfId="53185"/>
    <cellStyle name="Vírgula 6 2 3 4 2 8" xfId="53186"/>
    <cellStyle name="Vírgula 6 2 3 4 2 9" xfId="53187"/>
    <cellStyle name="Vírgula 6 2 3 4 3" xfId="53188"/>
    <cellStyle name="Vírgula 6 2 3 4 4" xfId="53189"/>
    <cellStyle name="Vírgula 6 2 3 4 5" xfId="53190"/>
    <cellStyle name="Vírgula 6 2 3 4 6" xfId="53191"/>
    <cellStyle name="Vírgula 6 2 3 4 7" xfId="53192"/>
    <cellStyle name="Vírgula 6 2 3 4 8" xfId="53193"/>
    <cellStyle name="Vírgula 6 2 3 4 9" xfId="53194"/>
    <cellStyle name="Vírgula 6 2 3 5" xfId="53195"/>
    <cellStyle name="Vírgula 6 2 3 5 10" xfId="53196"/>
    <cellStyle name="Vírgula 6 2 3 5 11" xfId="53197"/>
    <cellStyle name="Vírgula 6 2 3 5 12" xfId="53198"/>
    <cellStyle name="Vírgula 6 2 3 5 2" xfId="53199"/>
    <cellStyle name="Vírgula 6 2 3 5 3" xfId="53200"/>
    <cellStyle name="Vírgula 6 2 3 5 4" xfId="53201"/>
    <cellStyle name="Vírgula 6 2 3 5 5" xfId="53202"/>
    <cellStyle name="Vírgula 6 2 3 5 6" xfId="53203"/>
    <cellStyle name="Vírgula 6 2 3 5 7" xfId="53204"/>
    <cellStyle name="Vírgula 6 2 3 5 8" xfId="53205"/>
    <cellStyle name="Vírgula 6 2 3 5 9" xfId="53206"/>
    <cellStyle name="Vírgula 6 2 3 6" xfId="53207"/>
    <cellStyle name="Vírgula 6 2 3 7" xfId="53208"/>
    <cellStyle name="Vírgula 6 2 3 8" xfId="53209"/>
    <cellStyle name="Vírgula 6 2 3 9" xfId="53210"/>
    <cellStyle name="Vírgula 6 2 4" xfId="53211"/>
    <cellStyle name="Vírgula 6 3" xfId="53212"/>
    <cellStyle name="Vírgula 6 3 2" xfId="53213"/>
    <cellStyle name="Vírgula 6 3 2 2" xfId="53214"/>
    <cellStyle name="Vírgula 6 3 2 2 2" xfId="53215"/>
    <cellStyle name="Vírgula 6 3 2 3" xfId="53216"/>
    <cellStyle name="Vírgula 6 3 2 3 2" xfId="53217"/>
    <cellStyle name="Vírgula 6 3 2 4" xfId="53218"/>
    <cellStyle name="Vírgula 6 3 3" xfId="53219"/>
    <cellStyle name="Vírgula 6 3 3 2" xfId="53220"/>
    <cellStyle name="Vírgula 6 3 4" xfId="53221"/>
    <cellStyle name="Vírgula 6 3 4 2" xfId="53222"/>
    <cellStyle name="Vírgula 6 3 5" xfId="53223"/>
    <cellStyle name="Vírgula 6 4" xfId="53224"/>
    <cellStyle name="Vírgula 6 4 2" xfId="53225"/>
    <cellStyle name="Vírgula 6 4 2 2" xfId="53226"/>
    <cellStyle name="Vírgula 6 4 2 2 2" xfId="53227"/>
    <cellStyle name="Vírgula 6 4 2 3" xfId="53228"/>
    <cellStyle name="Vírgula 6 4 2 3 2" xfId="53229"/>
    <cellStyle name="Vírgula 6 4 2 4" xfId="53230"/>
    <cellStyle name="Vírgula 6 4 3" xfId="53231"/>
    <cellStyle name="Vírgula 6 4 3 2" xfId="53232"/>
    <cellStyle name="Vírgula 6 4 3 2 2" xfId="53233"/>
    <cellStyle name="Vírgula 6 4 3 2 2 2" xfId="53234"/>
    <cellStyle name="Vírgula 6 4 3 2 3" xfId="53235"/>
    <cellStyle name="Vírgula 6 4 3 2 3 2" xfId="53236"/>
    <cellStyle name="Vírgula 6 4 3 2 4" xfId="53237"/>
    <cellStyle name="Vírgula 6 4 3 3" xfId="53238"/>
    <cellStyle name="Vírgula 6 4 3 3 2" xfId="53239"/>
    <cellStyle name="Vírgula 6 4 3 3 2 2" xfId="53240"/>
    <cellStyle name="Vírgula 6 4 3 3 2 2 2" xfId="53241"/>
    <cellStyle name="Vírgula 6 4 3 3 2 2 2 2" xfId="53242"/>
    <cellStyle name="Vírgula 6 4 3 3 2 2 3" xfId="53243"/>
    <cellStyle name="Vírgula 6 4 3 3 2 3" xfId="53244"/>
    <cellStyle name="Vírgula 6 4 3 3 2 3 2" xfId="53245"/>
    <cellStyle name="Vírgula 6 4 3 3 2 3 3" xfId="53246"/>
    <cellStyle name="Vírgula 6 4 3 3 2 4" xfId="53247"/>
    <cellStyle name="Vírgula 6 4 3 3 3" xfId="53248"/>
    <cellStyle name="Vírgula 6 4 3 3 3 2" xfId="53249"/>
    <cellStyle name="Vírgula 6 4 3 3 4" xfId="53250"/>
    <cellStyle name="Vírgula 6 4 3 4" xfId="53251"/>
    <cellStyle name="Vírgula 6 4 3 4 2" xfId="53252"/>
    <cellStyle name="Vírgula 6 4 3 4 2 2" xfId="53253"/>
    <cellStyle name="Vírgula 6 4 3 4 2 3" xfId="53254"/>
    <cellStyle name="Vírgula 6 4 3 4 3" xfId="53255"/>
    <cellStyle name="Vírgula 6 4 3 4 3 2" xfId="53256"/>
    <cellStyle name="Vírgula 6 4 3 4 4" xfId="53257"/>
    <cellStyle name="Vírgula 6 4 3 5" xfId="53258"/>
    <cellStyle name="Vírgula 6 4 4" xfId="53259"/>
    <cellStyle name="Vírgula 6 5" xfId="53260"/>
    <cellStyle name="Vírgula 6 5 2" xfId="53261"/>
    <cellStyle name="Vírgula 6 5 2 2" xfId="53262"/>
    <cellStyle name="Vírgula 6 5 3" xfId="53263"/>
    <cellStyle name="Vírgula 6 5 3 2" xfId="53264"/>
    <cellStyle name="Vírgula 6 5 4" xfId="53265"/>
    <cellStyle name="Vírgula 6 6" xfId="53266"/>
    <cellStyle name="Vírgula 6 6 2" xfId="53267"/>
    <cellStyle name="Vírgula 6 6 2 2" xfId="53268"/>
    <cellStyle name="Vírgula 6 6 3" xfId="53269"/>
    <cellStyle name="Vírgula 6 6 3 2" xfId="53270"/>
    <cellStyle name="Vírgula 6 6 4" xfId="53271"/>
    <cellStyle name="Vírgula 6 7" xfId="53272"/>
    <cellStyle name="Vírgula 6 7 2" xfId="53273"/>
    <cellStyle name="Vírgula 6 8" xfId="53274"/>
    <cellStyle name="Vírgula 6 8 2" xfId="53275"/>
    <cellStyle name="Vírgula 6 8 2 2" xfId="53276"/>
    <cellStyle name="Vírgula 6 8 3" xfId="53277"/>
    <cellStyle name="Vírgula 6 8 3 2" xfId="53278"/>
    <cellStyle name="Vírgula 6 8 4" xfId="53279"/>
    <cellStyle name="Vírgula 6 9" xfId="53280"/>
    <cellStyle name="Vírgula 7" xfId="53281"/>
    <cellStyle name="Vírgula 7 2" xfId="53282"/>
    <cellStyle name="Vírgula 7 2 2" xfId="53283"/>
    <cellStyle name="Vírgula 7 2 2 2" xfId="53284"/>
    <cellStyle name="Vírgula 7 2 3" xfId="53285"/>
    <cellStyle name="Vírgula 7 2 3 2" xfId="53286"/>
    <cellStyle name="Vírgula 7 2 4" xfId="53287"/>
    <cellStyle name="Vírgula 7 3" xfId="53288"/>
    <cellStyle name="Vírgula 7 3 2" xfId="53289"/>
    <cellStyle name="Vírgula 7 4" xfId="53290"/>
    <cellStyle name="Vírgula 7 4 2" xfId="53291"/>
    <cellStyle name="Vírgula 7 5" xfId="53292"/>
    <cellStyle name="Vírgula 8" xfId="53293"/>
    <cellStyle name="Vírgula 8 2" xfId="53294"/>
    <cellStyle name="Vírgula 8 3" xfId="53295"/>
    <cellStyle name="Vírgula 8 3 2" xfId="53296"/>
    <cellStyle name="Vírgula 8 3 2 10" xfId="53297"/>
    <cellStyle name="Vírgula 8 3 2 11" xfId="53298"/>
    <cellStyle name="Vírgula 8 3 2 12" xfId="53299"/>
    <cellStyle name="Vírgula 8 3 2 13" xfId="53300"/>
    <cellStyle name="Vírgula 8 3 2 14" xfId="53301"/>
    <cellStyle name="Vírgula 8 3 2 2" xfId="53302"/>
    <cellStyle name="Vírgula 8 3 2 2 10" xfId="53303"/>
    <cellStyle name="Vírgula 8 3 2 2 11" xfId="53304"/>
    <cellStyle name="Vírgula 8 3 2 2 12" xfId="53305"/>
    <cellStyle name="Vírgula 8 3 2 2 13" xfId="53306"/>
    <cellStyle name="Vírgula 8 3 2 2 2" xfId="53307"/>
    <cellStyle name="Vírgula 8 3 2 2 2 10" xfId="53308"/>
    <cellStyle name="Vírgula 8 3 2 2 2 11" xfId="53309"/>
    <cellStyle name="Vírgula 8 3 2 2 2 12" xfId="53310"/>
    <cellStyle name="Vírgula 8 3 2 2 2 2" xfId="53311"/>
    <cellStyle name="Vírgula 8 3 2 2 2 3" xfId="53312"/>
    <cellStyle name="Vírgula 8 3 2 2 2 4" xfId="53313"/>
    <cellStyle name="Vírgula 8 3 2 2 2 5" xfId="53314"/>
    <cellStyle name="Vírgula 8 3 2 2 2 6" xfId="53315"/>
    <cellStyle name="Vírgula 8 3 2 2 2 7" xfId="53316"/>
    <cellStyle name="Vírgula 8 3 2 2 2 8" xfId="53317"/>
    <cellStyle name="Vírgula 8 3 2 2 2 9" xfId="53318"/>
    <cellStyle name="Vírgula 8 3 2 2 3" xfId="53319"/>
    <cellStyle name="Vírgula 8 3 2 2 4" xfId="53320"/>
    <cellStyle name="Vírgula 8 3 2 2 5" xfId="53321"/>
    <cellStyle name="Vírgula 8 3 2 2 6" xfId="53322"/>
    <cellStyle name="Vírgula 8 3 2 2 7" xfId="53323"/>
    <cellStyle name="Vírgula 8 3 2 2 8" xfId="53324"/>
    <cellStyle name="Vírgula 8 3 2 2 9" xfId="53325"/>
    <cellStyle name="Vírgula 8 3 2 3" xfId="53326"/>
    <cellStyle name="Vírgula 8 3 2 3 10" xfId="53327"/>
    <cellStyle name="Vírgula 8 3 2 3 11" xfId="53328"/>
    <cellStyle name="Vírgula 8 3 2 3 12" xfId="53329"/>
    <cellStyle name="Vírgula 8 3 2 3 2" xfId="53330"/>
    <cellStyle name="Vírgula 8 3 2 3 3" xfId="53331"/>
    <cellStyle name="Vírgula 8 3 2 3 4" xfId="53332"/>
    <cellStyle name="Vírgula 8 3 2 3 5" xfId="53333"/>
    <cellStyle name="Vírgula 8 3 2 3 6" xfId="53334"/>
    <cellStyle name="Vírgula 8 3 2 3 7" xfId="53335"/>
    <cellStyle name="Vírgula 8 3 2 3 8" xfId="53336"/>
    <cellStyle name="Vírgula 8 3 2 3 9" xfId="53337"/>
    <cellStyle name="Vírgula 8 3 2 4" xfId="53338"/>
    <cellStyle name="Vírgula 8 3 2 5" xfId="53339"/>
    <cellStyle name="Vírgula 8 3 2 6" xfId="53340"/>
    <cellStyle name="Vírgula 8 3 2 7" xfId="53341"/>
    <cellStyle name="Vírgula 8 3 2 8" xfId="53342"/>
    <cellStyle name="Vírgula 8 3 2 9" xfId="53343"/>
    <cellStyle name="Vírgula 8 3 3" xfId="53344"/>
    <cellStyle name="Vírgula 8 3 4" xfId="53345"/>
    <cellStyle name="Vírgula 8 4" xfId="53346"/>
    <cellStyle name="Vírgula 8 5" xfId="53347"/>
    <cellStyle name="Vírgula 8 5 10" xfId="53348"/>
    <cellStyle name="Vírgula 8 5 11" xfId="53349"/>
    <cellStyle name="Vírgula 8 5 12" xfId="53350"/>
    <cellStyle name="Vírgula 8 5 13" xfId="53351"/>
    <cellStyle name="Vírgula 8 5 14" xfId="53352"/>
    <cellStyle name="Vírgula 8 5 2" xfId="53353"/>
    <cellStyle name="Vírgula 8 5 2 10" xfId="53354"/>
    <cellStyle name="Vírgula 8 5 2 11" xfId="53355"/>
    <cellStyle name="Vírgula 8 5 2 12" xfId="53356"/>
    <cellStyle name="Vírgula 8 5 2 13" xfId="53357"/>
    <cellStyle name="Vírgula 8 5 2 2" xfId="53358"/>
    <cellStyle name="Vírgula 8 5 2 2 10" xfId="53359"/>
    <cellStyle name="Vírgula 8 5 2 2 11" xfId="53360"/>
    <cellStyle name="Vírgula 8 5 2 2 12" xfId="53361"/>
    <cellStyle name="Vírgula 8 5 2 2 2" xfId="53362"/>
    <cellStyle name="Vírgula 8 5 2 2 3" xfId="53363"/>
    <cellStyle name="Vírgula 8 5 2 2 4" xfId="53364"/>
    <cellStyle name="Vírgula 8 5 2 2 5" xfId="53365"/>
    <cellStyle name="Vírgula 8 5 2 2 6" xfId="53366"/>
    <cellStyle name="Vírgula 8 5 2 2 7" xfId="53367"/>
    <cellStyle name="Vírgula 8 5 2 2 8" xfId="53368"/>
    <cellStyle name="Vírgula 8 5 2 2 9" xfId="53369"/>
    <cellStyle name="Vírgula 8 5 2 3" xfId="53370"/>
    <cellStyle name="Vírgula 8 5 2 4" xfId="53371"/>
    <cellStyle name="Vírgula 8 5 2 5" xfId="53372"/>
    <cellStyle name="Vírgula 8 5 2 6" xfId="53373"/>
    <cellStyle name="Vírgula 8 5 2 7" xfId="53374"/>
    <cellStyle name="Vírgula 8 5 2 8" xfId="53375"/>
    <cellStyle name="Vírgula 8 5 2 9" xfId="53376"/>
    <cellStyle name="Vírgula 8 5 3" xfId="53377"/>
    <cellStyle name="Vírgula 8 5 3 10" xfId="53378"/>
    <cellStyle name="Vírgula 8 5 3 11" xfId="53379"/>
    <cellStyle name="Vírgula 8 5 3 12" xfId="53380"/>
    <cellStyle name="Vírgula 8 5 3 2" xfId="53381"/>
    <cellStyle name="Vírgula 8 5 3 3" xfId="53382"/>
    <cellStyle name="Vírgula 8 5 3 4" xfId="53383"/>
    <cellStyle name="Vírgula 8 5 3 5" xfId="53384"/>
    <cellStyle name="Vírgula 8 5 3 6" xfId="53385"/>
    <cellStyle name="Vírgula 8 5 3 7" xfId="53386"/>
    <cellStyle name="Vírgula 8 5 3 8" xfId="53387"/>
    <cellStyle name="Vírgula 8 5 3 9" xfId="53388"/>
    <cellStyle name="Vírgula 8 5 4" xfId="53389"/>
    <cellStyle name="Vírgula 8 5 5" xfId="53390"/>
    <cellStyle name="Vírgula 8 5 6" xfId="53391"/>
    <cellStyle name="Vírgula 8 5 7" xfId="53392"/>
    <cellStyle name="Vírgula 8 5 8" xfId="53393"/>
    <cellStyle name="Vírgula 8 5 9" xfId="53394"/>
    <cellStyle name="Vírgula 9" xfId="53395"/>
    <cellStyle name="Vírgula 9 2" xfId="53396"/>
    <cellStyle name="Vírgula 9 3" xfId="53397"/>
    <cellStyle name="Vírgula 9 3 2" xfId="53398"/>
    <cellStyle name="Vírgula 9 3 2 10" xfId="53399"/>
    <cellStyle name="Vírgula 9 3 2 11" xfId="53400"/>
    <cellStyle name="Vírgula 9 3 2 12" xfId="53401"/>
    <cellStyle name="Vírgula 9 3 2 13" xfId="53402"/>
    <cellStyle name="Vírgula 9 3 2 14" xfId="53403"/>
    <cellStyle name="Vírgula 9 3 2 2" xfId="53404"/>
    <cellStyle name="Vírgula 9 3 2 2 10" xfId="53405"/>
    <cellStyle name="Vírgula 9 3 2 2 11" xfId="53406"/>
    <cellStyle name="Vírgula 9 3 2 2 12" xfId="53407"/>
    <cellStyle name="Vírgula 9 3 2 2 13" xfId="53408"/>
    <cellStyle name="Vírgula 9 3 2 2 2" xfId="53409"/>
    <cellStyle name="Vírgula 9 3 2 2 2 10" xfId="53410"/>
    <cellStyle name="Vírgula 9 3 2 2 2 11" xfId="53411"/>
    <cellStyle name="Vírgula 9 3 2 2 2 12" xfId="53412"/>
    <cellStyle name="Vírgula 9 3 2 2 2 2" xfId="53413"/>
    <cellStyle name="Vírgula 9 3 2 2 2 3" xfId="53414"/>
    <cellStyle name="Vírgula 9 3 2 2 2 4" xfId="53415"/>
    <cellStyle name="Vírgula 9 3 2 2 2 5" xfId="53416"/>
    <cellStyle name="Vírgula 9 3 2 2 2 6" xfId="53417"/>
    <cellStyle name="Vírgula 9 3 2 2 2 7" xfId="53418"/>
    <cellStyle name="Vírgula 9 3 2 2 2 8" xfId="53419"/>
    <cellStyle name="Vírgula 9 3 2 2 2 9" xfId="53420"/>
    <cellStyle name="Vírgula 9 3 2 2 3" xfId="53421"/>
    <cellStyle name="Vírgula 9 3 2 2 4" xfId="53422"/>
    <cellStyle name="Vírgula 9 3 2 2 5" xfId="53423"/>
    <cellStyle name="Vírgula 9 3 2 2 6" xfId="53424"/>
    <cellStyle name="Vírgula 9 3 2 2 7" xfId="53425"/>
    <cellStyle name="Vírgula 9 3 2 2 8" xfId="53426"/>
    <cellStyle name="Vírgula 9 3 2 2 9" xfId="53427"/>
    <cellStyle name="Vírgula 9 3 2 3" xfId="53428"/>
    <cellStyle name="Vírgula 9 3 2 3 10" xfId="53429"/>
    <cellStyle name="Vírgula 9 3 2 3 11" xfId="53430"/>
    <cellStyle name="Vírgula 9 3 2 3 12" xfId="53431"/>
    <cellStyle name="Vírgula 9 3 2 3 2" xfId="53432"/>
    <cellStyle name="Vírgula 9 3 2 3 3" xfId="53433"/>
    <cellStyle name="Vírgula 9 3 2 3 4" xfId="53434"/>
    <cellStyle name="Vírgula 9 3 2 3 5" xfId="53435"/>
    <cellStyle name="Vírgula 9 3 2 3 6" xfId="53436"/>
    <cellStyle name="Vírgula 9 3 2 3 7" xfId="53437"/>
    <cellStyle name="Vírgula 9 3 2 3 8" xfId="53438"/>
    <cellStyle name="Vírgula 9 3 2 3 9" xfId="53439"/>
    <cellStyle name="Vírgula 9 3 2 4" xfId="53440"/>
    <cellStyle name="Vírgula 9 3 2 5" xfId="53441"/>
    <cellStyle name="Vírgula 9 3 2 6" xfId="53442"/>
    <cellStyle name="Vírgula 9 3 2 7" xfId="53443"/>
    <cellStyle name="Vírgula 9 3 2 8" xfId="53444"/>
    <cellStyle name="Vírgula 9 3 2 9" xfId="53445"/>
    <cellStyle name="Vírgula 9 3 3" xfId="53446"/>
    <cellStyle name="Vírgula 9 3 4" xfId="53447"/>
    <cellStyle name="Vírgula 9 4" xfId="53448"/>
    <cellStyle name="Vírgula 9 5" xfId="53449"/>
    <cellStyle name="Vírgula 9 5 10" xfId="53450"/>
    <cellStyle name="Vírgula 9 5 11" xfId="53451"/>
    <cellStyle name="Vírgula 9 5 12" xfId="53452"/>
    <cellStyle name="Vírgula 9 5 13" xfId="53453"/>
    <cellStyle name="Vírgula 9 5 14" xfId="53454"/>
    <cellStyle name="Vírgula 9 5 2" xfId="53455"/>
    <cellStyle name="Vírgula 9 5 2 10" xfId="53456"/>
    <cellStyle name="Vírgula 9 5 2 11" xfId="53457"/>
    <cellStyle name="Vírgula 9 5 2 12" xfId="53458"/>
    <cellStyle name="Vírgula 9 5 2 13" xfId="53459"/>
    <cellStyle name="Vírgula 9 5 2 2" xfId="53460"/>
    <cellStyle name="Vírgula 9 5 2 2 10" xfId="53461"/>
    <cellStyle name="Vírgula 9 5 2 2 11" xfId="53462"/>
    <cellStyle name="Vírgula 9 5 2 2 12" xfId="53463"/>
    <cellStyle name="Vírgula 9 5 2 2 2" xfId="53464"/>
    <cellStyle name="Vírgula 9 5 2 2 3" xfId="53465"/>
    <cellStyle name="Vírgula 9 5 2 2 4" xfId="53466"/>
    <cellStyle name="Vírgula 9 5 2 2 5" xfId="53467"/>
    <cellStyle name="Vírgula 9 5 2 2 6" xfId="53468"/>
    <cellStyle name="Vírgula 9 5 2 2 7" xfId="53469"/>
    <cellStyle name="Vírgula 9 5 2 2 8" xfId="53470"/>
    <cellStyle name="Vírgula 9 5 2 2 9" xfId="53471"/>
    <cellStyle name="Vírgula 9 5 2 3" xfId="53472"/>
    <cellStyle name="Vírgula 9 5 2 4" xfId="53473"/>
    <cellStyle name="Vírgula 9 5 2 5" xfId="53474"/>
    <cellStyle name="Vírgula 9 5 2 6" xfId="53475"/>
    <cellStyle name="Vírgula 9 5 2 7" xfId="53476"/>
    <cellStyle name="Vírgula 9 5 2 8" xfId="53477"/>
    <cellStyle name="Vírgula 9 5 2 9" xfId="53478"/>
    <cellStyle name="Vírgula 9 5 3" xfId="53479"/>
    <cellStyle name="Vírgula 9 5 3 10" xfId="53480"/>
    <cellStyle name="Vírgula 9 5 3 11" xfId="53481"/>
    <cellStyle name="Vírgula 9 5 3 12" xfId="53482"/>
    <cellStyle name="Vírgula 9 5 3 2" xfId="53483"/>
    <cellStyle name="Vírgula 9 5 3 3" xfId="53484"/>
    <cellStyle name="Vírgula 9 5 3 4" xfId="53485"/>
    <cellStyle name="Vírgula 9 5 3 5" xfId="53486"/>
    <cellStyle name="Vírgula 9 5 3 6" xfId="53487"/>
    <cellStyle name="Vírgula 9 5 3 7" xfId="53488"/>
    <cellStyle name="Vírgula 9 5 3 8" xfId="53489"/>
    <cellStyle name="Vírgula 9 5 3 9" xfId="53490"/>
    <cellStyle name="Vírgula 9 5 4" xfId="53491"/>
    <cellStyle name="Vírgula 9 5 5" xfId="53492"/>
    <cellStyle name="Vírgula 9 5 6" xfId="53493"/>
    <cellStyle name="Vírgula 9 5 7" xfId="53494"/>
    <cellStyle name="Vírgula 9 5 8" xfId="53495"/>
    <cellStyle name="Vírgula 9 5 9" xfId="53496"/>
    <cellStyle name="Vírgula0" xfId="53497"/>
    <cellStyle name="Vírgula0 2" xfId="53498"/>
    <cellStyle name="Vírgula0 3" xfId="53499"/>
    <cellStyle name="Vírgula0 3 2" xfId="53500"/>
    <cellStyle name="Warning Text" xfId="5350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33CC"/>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1"/>
          <c:order val="1"/>
          <c:marker>
            <c:symbol val="none"/>
          </c:marker>
          <c:xVal>
            <c:numRef>
              <c:f>Orçamento!$L$19:$R$19</c:f>
              <c:numCache>
                <c:formatCode>_("R$"* #,##0.00_);_("R$"* \(#,##0.00\);_("R$"* "-"??_);_(@_)</c:formatCode>
                <c:ptCount val="7"/>
              </c:numCache>
            </c:numRef>
          </c:xVal>
          <c:yVal>
            <c:numRef>
              <c:f>Orçamento!#REF!</c:f>
              <c:numCache>
                <c:formatCode>General</c:formatCode>
                <c:ptCount val="7"/>
              </c:numCache>
            </c:numRef>
          </c:yVal>
          <c:smooth val="1"/>
        </c:ser>
        <c:ser>
          <c:idx val="0"/>
          <c:order val="0"/>
          <c:marker>
            <c:symbol val="none"/>
          </c:marker>
          <c:xVal>
            <c:numRef>
              <c:f>Orçamento!$L$19:$R$19</c:f>
              <c:numCache>
                <c:formatCode>_("R$"* #,##0.00_);_("R$"* \(#,##0.00\);_("R$"* "-"??_);_(@_)</c:formatCode>
                <c:ptCount val="7"/>
              </c:numCache>
            </c:numRef>
          </c:xVal>
          <c:yVal>
            <c:numRef>
              <c:f>Orçamento!#REF!</c:f>
              <c:numCache>
                <c:formatCode>General</c:formatCode>
                <c:ptCount val="7"/>
              </c:numCache>
            </c:numRef>
          </c:yVal>
          <c:smooth val="1"/>
        </c:ser>
        <c:dLbls>
          <c:showLegendKey val="0"/>
          <c:showVal val="0"/>
          <c:showCatName val="0"/>
          <c:showSerName val="0"/>
          <c:showPercent val="0"/>
          <c:showBubbleSize val="0"/>
        </c:dLbls>
        <c:axId val="173597248"/>
        <c:axId val="173597824"/>
      </c:scatterChart>
      <c:valAx>
        <c:axId val="173597248"/>
        <c:scaling>
          <c:orientation val="minMax"/>
        </c:scaling>
        <c:delete val="0"/>
        <c:axPos val="b"/>
        <c:numFmt formatCode="_(&quot;R$&quot;* #,##0.00_);_(&quot;R$&quot;* \(#,##0.00\);_(&quot;R$&quot;* &quot;-&quot;??_);_(@_)" sourceLinked="1"/>
        <c:majorTickMark val="out"/>
        <c:minorTickMark val="none"/>
        <c:tickLblPos val="nextTo"/>
        <c:crossAx val="173597824"/>
        <c:crosses val="autoZero"/>
        <c:crossBetween val="midCat"/>
      </c:valAx>
      <c:valAx>
        <c:axId val="173597824"/>
        <c:scaling>
          <c:orientation val="minMax"/>
        </c:scaling>
        <c:delete val="0"/>
        <c:axPos val="l"/>
        <c:majorGridlines/>
        <c:numFmt formatCode="_(&quot;R$&quot;* #,##0.00_);_(&quot;R$&quot;* \(#,##0.00\);_(&quot;R$&quot;* &quot;-&quot;??_);_(@_)" sourceLinked="1"/>
        <c:majorTickMark val="out"/>
        <c:minorTickMark val="none"/>
        <c:tickLblPos val="nextTo"/>
        <c:crossAx val="173597248"/>
        <c:crosses val="autoZero"/>
        <c:crossBetween val="midCat"/>
      </c:valAx>
    </c:plotArea>
    <c:legend>
      <c:legendPos val="r"/>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marker>
            <c:symbol val="none"/>
          </c:marker>
          <c:xVal>
            <c:numRef>
              <c:f>Orçamento!$L$19:$R$19</c:f>
              <c:numCache>
                <c:formatCode>_("R$"* #,##0.00_);_("R$"* \(#,##0.00\);_("R$"* "-"??_);_(@_)</c:formatCode>
                <c:ptCount val="7"/>
              </c:numCache>
            </c:numRef>
          </c:xVal>
          <c:yVal>
            <c:numRef>
              <c:f>Orçamento!#REF!</c:f>
              <c:numCache>
                <c:formatCode>General</c:formatCode>
                <c:ptCount val="7"/>
              </c:numCache>
            </c:numRef>
          </c:yVal>
          <c:smooth val="1"/>
        </c:ser>
        <c:dLbls>
          <c:showLegendKey val="0"/>
          <c:showVal val="0"/>
          <c:showCatName val="0"/>
          <c:showSerName val="0"/>
          <c:showPercent val="0"/>
          <c:showBubbleSize val="0"/>
        </c:dLbls>
        <c:axId val="173599552"/>
        <c:axId val="173600128"/>
      </c:scatterChart>
      <c:valAx>
        <c:axId val="173599552"/>
        <c:scaling>
          <c:orientation val="minMax"/>
        </c:scaling>
        <c:delete val="0"/>
        <c:axPos val="b"/>
        <c:numFmt formatCode="_(&quot;R$&quot;* #,##0.00_);_(&quot;R$&quot;* \(#,##0.00\);_(&quot;R$&quot;* &quot;-&quot;??_);_(@_)" sourceLinked="1"/>
        <c:majorTickMark val="out"/>
        <c:minorTickMark val="none"/>
        <c:tickLblPos val="nextTo"/>
        <c:crossAx val="173600128"/>
        <c:crosses val="autoZero"/>
        <c:crossBetween val="midCat"/>
      </c:valAx>
      <c:valAx>
        <c:axId val="173600128"/>
        <c:scaling>
          <c:orientation val="minMax"/>
        </c:scaling>
        <c:delete val="0"/>
        <c:axPos val="l"/>
        <c:majorGridlines/>
        <c:numFmt formatCode="_(&quot;R$&quot;* #,##0.00_);_(&quot;R$&quot;* \(#,##0.00\);_(&quot;R$&quot;* &quot;-&quot;??_);_(@_)" sourceLinked="1"/>
        <c:majorTickMark val="out"/>
        <c:minorTickMark val="none"/>
        <c:tickLblPos val="nextTo"/>
        <c:crossAx val="173599552"/>
        <c:crosses val="autoZero"/>
        <c:crossBetween val="midCat"/>
      </c:valAx>
    </c:plotArea>
    <c:legend>
      <c:legendPos val="r"/>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0</xdr:rowOff>
    </xdr:from>
    <xdr:ext cx="184731" cy="264560"/>
    <xdr:sp macro="" textlink="">
      <xdr:nvSpPr>
        <xdr:cNvPr id="2" name="CaixaDeTexto 1">
          <a:extLst/>
        </xdr:cNvPr>
        <xdr:cNvSpPr txBox="1"/>
      </xdr:nvSpPr>
      <xdr:spPr>
        <a:xfrm>
          <a:off x="0" y="15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twoCellAnchor editAs="oneCell">
    <xdr:from>
      <xdr:col>0</xdr:col>
      <xdr:colOff>76200</xdr:colOff>
      <xdr:row>1</xdr:row>
      <xdr:rowOff>76200</xdr:rowOff>
    </xdr:from>
    <xdr:to>
      <xdr:col>1</xdr:col>
      <xdr:colOff>524436</xdr:colOff>
      <xdr:row>4</xdr:row>
      <xdr:rowOff>71809</xdr:rowOff>
    </xdr:to>
    <xdr:pic>
      <xdr:nvPicPr>
        <xdr:cNvPr id="3" name="Picture 1024" descr="Resultado de imagem para LOGO UNB"/>
        <xdr:cNvPicPr>
          <a:picLocks noChangeAspect="1" noChangeArrowheads="1"/>
        </xdr:cNvPicPr>
      </xdr:nvPicPr>
      <xdr:blipFill>
        <a:blip xmlns:r="http://schemas.openxmlformats.org/officeDocument/2006/relationships" r:embed="rId1" cstate="print"/>
        <a:srcRect t="23047" b="23047"/>
        <a:stretch>
          <a:fillRect/>
        </a:stretch>
      </xdr:blipFill>
      <xdr:spPr bwMode="auto">
        <a:xfrm>
          <a:off x="76200" y="314325"/>
          <a:ext cx="1095936" cy="509959"/>
        </a:xfrm>
        <a:prstGeom prst="rect">
          <a:avLst/>
        </a:prstGeom>
        <a:noFill/>
        <a:ln w="9525">
          <a:noFill/>
          <a:miter lim="800000"/>
          <a:headEnd/>
          <a:tailEnd/>
        </a:ln>
      </xdr:spPr>
    </xdr:pic>
    <xdr:clientData/>
  </xdr:twoCellAnchor>
  <xdr:twoCellAnchor editAs="oneCell">
    <xdr:from>
      <xdr:col>8</xdr:col>
      <xdr:colOff>140633</xdr:colOff>
      <xdr:row>1</xdr:row>
      <xdr:rowOff>144318</xdr:rowOff>
    </xdr:from>
    <xdr:to>
      <xdr:col>9</xdr:col>
      <xdr:colOff>285189</xdr:colOff>
      <xdr:row>4</xdr:row>
      <xdr:rowOff>153231</xdr:rowOff>
    </xdr:to>
    <xdr:pic>
      <xdr:nvPicPr>
        <xdr:cNvPr id="4" name="Image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2233" y="382443"/>
          <a:ext cx="1097056" cy="5232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49696</xdr:colOff>
      <xdr:row>348</xdr:row>
      <xdr:rowOff>0</xdr:rowOff>
    </xdr:from>
    <xdr:ext cx="184731" cy="264560"/>
    <xdr:sp macro="" textlink="">
      <xdr:nvSpPr>
        <xdr:cNvPr id="2" name="CaixaDeTexto 1">
          <a:extLst/>
        </xdr:cNvPr>
        <xdr:cNvSpPr txBox="1"/>
      </xdr:nvSpPr>
      <xdr:spPr>
        <a:xfrm>
          <a:off x="2249971" y="3113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twoCellAnchor editAs="oneCell">
    <xdr:from>
      <xdr:col>0</xdr:col>
      <xdr:colOff>104775</xdr:colOff>
      <xdr:row>0</xdr:row>
      <xdr:rowOff>190500</xdr:rowOff>
    </xdr:from>
    <xdr:to>
      <xdr:col>1</xdr:col>
      <xdr:colOff>381605</xdr:colOff>
      <xdr:row>4</xdr:row>
      <xdr:rowOff>95250</xdr:rowOff>
    </xdr:to>
    <xdr:pic>
      <xdr:nvPicPr>
        <xdr:cNvPr id="3" name="Picture 1024" descr="Resultado de imagem para LOGO UNB"/>
        <xdr:cNvPicPr>
          <a:picLocks noChangeAspect="1" noChangeArrowheads="1"/>
        </xdr:cNvPicPr>
      </xdr:nvPicPr>
      <xdr:blipFill>
        <a:blip xmlns:r="http://schemas.openxmlformats.org/officeDocument/2006/relationships" r:embed="rId1" cstate="print"/>
        <a:srcRect t="23047" b="23047"/>
        <a:stretch>
          <a:fillRect/>
        </a:stretch>
      </xdr:blipFill>
      <xdr:spPr bwMode="auto">
        <a:xfrm>
          <a:off x="104775" y="190500"/>
          <a:ext cx="1231446" cy="666750"/>
        </a:xfrm>
        <a:prstGeom prst="rect">
          <a:avLst/>
        </a:prstGeom>
        <a:noFill/>
        <a:ln w="9525">
          <a:noFill/>
          <a:miter lim="800000"/>
          <a:headEnd/>
          <a:tailEnd/>
        </a:ln>
      </xdr:spPr>
    </xdr:pic>
    <xdr:clientData/>
  </xdr:twoCellAnchor>
  <xdr:twoCellAnchor editAs="oneCell">
    <xdr:from>
      <xdr:col>8</xdr:col>
      <xdr:colOff>400050</xdr:colOff>
      <xdr:row>0</xdr:row>
      <xdr:rowOff>228600</xdr:rowOff>
    </xdr:from>
    <xdr:to>
      <xdr:col>9</xdr:col>
      <xdr:colOff>874139</xdr:colOff>
      <xdr:row>4</xdr:row>
      <xdr:rowOff>66675</xdr:rowOff>
    </xdr:to>
    <xdr:pic>
      <xdr:nvPicPr>
        <xdr:cNvPr id="4" name="Image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53450" y="190500"/>
          <a:ext cx="1420014" cy="638175"/>
        </a:xfrm>
        <a:prstGeom prst="rect">
          <a:avLst/>
        </a:prstGeom>
      </xdr:spPr>
    </xdr:pic>
    <xdr:clientData/>
  </xdr:twoCellAnchor>
  <xdr:twoCellAnchor>
    <xdr:from>
      <xdr:col>20</xdr:col>
      <xdr:colOff>297656</xdr:colOff>
      <xdr:row>338</xdr:row>
      <xdr:rowOff>39289</xdr:rowOff>
    </xdr:from>
    <xdr:to>
      <xdr:col>28</xdr:col>
      <xdr:colOff>11906</xdr:colOff>
      <xdr:row>349</xdr:row>
      <xdr:rowOff>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0</xdr:colOff>
      <xdr:row>351</xdr:row>
      <xdr:rowOff>0</xdr:rowOff>
    </xdr:from>
    <xdr:to>
      <xdr:col>27</xdr:col>
      <xdr:colOff>321469</xdr:colOff>
      <xdr:row>366</xdr:row>
      <xdr:rowOff>76200</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1</xdr:row>
      <xdr:rowOff>0</xdr:rowOff>
    </xdr:from>
    <xdr:to>
      <xdr:col>0</xdr:col>
      <xdr:colOff>1572868</xdr:colOff>
      <xdr:row>4</xdr:row>
      <xdr:rowOff>95250</xdr:rowOff>
    </xdr:to>
    <xdr:pic>
      <xdr:nvPicPr>
        <xdr:cNvPr id="12588" name="Picture 1024" descr="Resultado de imagem para LOGO UNB"/>
        <xdr:cNvPicPr>
          <a:picLocks noChangeAspect="1" noChangeArrowheads="1"/>
        </xdr:cNvPicPr>
      </xdr:nvPicPr>
      <xdr:blipFill>
        <a:blip xmlns:r="http://schemas.openxmlformats.org/officeDocument/2006/relationships" r:embed="rId1" cstate="print"/>
        <a:srcRect t="23047" b="23047"/>
        <a:stretch>
          <a:fillRect/>
        </a:stretch>
      </xdr:blipFill>
      <xdr:spPr bwMode="auto">
        <a:xfrm>
          <a:off x="104775" y="190500"/>
          <a:ext cx="1468093" cy="666750"/>
        </a:xfrm>
        <a:prstGeom prst="rect">
          <a:avLst/>
        </a:prstGeom>
        <a:noFill/>
        <a:ln w="9525">
          <a:noFill/>
          <a:miter lim="800000"/>
          <a:headEnd/>
          <a:tailEnd/>
        </a:ln>
      </xdr:spPr>
    </xdr:pic>
    <xdr:clientData/>
  </xdr:twoCellAnchor>
  <xdr:twoCellAnchor editAs="oneCell">
    <xdr:from>
      <xdr:col>6</xdr:col>
      <xdr:colOff>819150</xdr:colOff>
      <xdr:row>0</xdr:row>
      <xdr:rowOff>180975</xdr:rowOff>
    </xdr:from>
    <xdr:to>
      <xdr:col>7</xdr:col>
      <xdr:colOff>928443</xdr:colOff>
      <xdr:row>4</xdr:row>
      <xdr:rowOff>57150</xdr:rowOff>
    </xdr:to>
    <xdr:pic>
      <xdr:nvPicPr>
        <xdr:cNvPr id="3" name="Image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7324" y="180975"/>
          <a:ext cx="1417945" cy="638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123265</xdr:colOff>
      <xdr:row>1</xdr:row>
      <xdr:rowOff>0</xdr:rowOff>
    </xdr:from>
    <xdr:to>
      <xdr:col>1</xdr:col>
      <xdr:colOff>580465</xdr:colOff>
      <xdr:row>4</xdr:row>
      <xdr:rowOff>104775</xdr:rowOff>
    </xdr:to>
    <xdr:pic>
      <xdr:nvPicPr>
        <xdr:cNvPr id="3" name="Picture 1024" descr="Resultado de imagem para LOGO UNB"/>
        <xdr:cNvPicPr>
          <a:picLocks noChangeAspect="1" noChangeArrowheads="1"/>
        </xdr:cNvPicPr>
      </xdr:nvPicPr>
      <xdr:blipFill>
        <a:blip xmlns:r="http://schemas.openxmlformats.org/officeDocument/2006/relationships" r:embed="rId1" cstate="print"/>
        <a:srcRect t="23047" b="23047"/>
        <a:stretch>
          <a:fillRect/>
        </a:stretch>
      </xdr:blipFill>
      <xdr:spPr bwMode="auto">
        <a:xfrm>
          <a:off x="123265" y="190500"/>
          <a:ext cx="1308847" cy="676275"/>
        </a:xfrm>
        <a:prstGeom prst="rect">
          <a:avLst/>
        </a:prstGeom>
        <a:noFill/>
        <a:ln w="9525">
          <a:noFill/>
          <a:miter lim="800000"/>
          <a:headEnd/>
          <a:tailEnd/>
        </a:ln>
      </xdr:spPr>
    </xdr:pic>
    <xdr:clientData/>
  </xdr:twoCellAnchor>
  <xdr:twoCellAnchor editAs="oneCell">
    <xdr:from>
      <xdr:col>7</xdr:col>
      <xdr:colOff>941294</xdr:colOff>
      <xdr:row>0</xdr:row>
      <xdr:rowOff>145677</xdr:rowOff>
    </xdr:from>
    <xdr:to>
      <xdr:col>8</xdr:col>
      <xdr:colOff>1117457</xdr:colOff>
      <xdr:row>4</xdr:row>
      <xdr:rowOff>21852</xdr:rowOff>
    </xdr:to>
    <xdr:pic>
      <xdr:nvPicPr>
        <xdr:cNvPr id="4" name="Image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54118" y="145677"/>
          <a:ext cx="1420014" cy="6381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145676</xdr:colOff>
      <xdr:row>0</xdr:row>
      <xdr:rowOff>179294</xdr:rowOff>
    </xdr:from>
    <xdr:to>
      <xdr:col>1</xdr:col>
      <xdr:colOff>135641</xdr:colOff>
      <xdr:row>3</xdr:row>
      <xdr:rowOff>122144</xdr:rowOff>
    </xdr:to>
    <xdr:pic>
      <xdr:nvPicPr>
        <xdr:cNvPr id="2" name="Picture 1024" descr="Resultado de imagem para LOGO UNB"/>
        <xdr:cNvPicPr>
          <a:picLocks noChangeAspect="1" noChangeArrowheads="1"/>
        </xdr:cNvPicPr>
      </xdr:nvPicPr>
      <xdr:blipFill>
        <a:blip xmlns:r="http://schemas.openxmlformats.org/officeDocument/2006/relationships" r:embed="rId1" cstate="print"/>
        <a:srcRect t="23047" b="23047"/>
        <a:stretch>
          <a:fillRect/>
        </a:stretch>
      </xdr:blipFill>
      <xdr:spPr bwMode="auto">
        <a:xfrm>
          <a:off x="145676" y="179294"/>
          <a:ext cx="1085340" cy="514350"/>
        </a:xfrm>
        <a:prstGeom prst="rect">
          <a:avLst/>
        </a:prstGeom>
        <a:noFill/>
        <a:ln w="9525">
          <a:noFill/>
          <a:miter lim="800000"/>
          <a:headEnd/>
          <a:tailEnd/>
        </a:ln>
      </xdr:spPr>
    </xdr:pic>
    <xdr:clientData/>
  </xdr:twoCellAnchor>
  <xdr:twoCellAnchor editAs="oneCell">
    <xdr:from>
      <xdr:col>4</xdr:col>
      <xdr:colOff>871714</xdr:colOff>
      <xdr:row>1</xdr:row>
      <xdr:rowOff>9525</xdr:rowOff>
    </xdr:from>
    <xdr:to>
      <xdr:col>5</xdr:col>
      <xdr:colOff>399925</xdr:colOff>
      <xdr:row>3</xdr:row>
      <xdr:rowOff>133350</xdr:rowOff>
    </xdr:to>
    <xdr:pic>
      <xdr:nvPicPr>
        <xdr:cNvPr id="3" name="Image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77214" y="200025"/>
          <a:ext cx="956961" cy="504825"/>
        </a:xfrm>
        <a:prstGeom prst="rect">
          <a:avLst/>
        </a:prstGeom>
      </xdr:spPr>
    </xdr:pic>
    <xdr:clientData/>
  </xdr:twoCellAnchor>
  <xdr:oneCellAnchor>
    <xdr:from>
      <xdr:col>2</xdr:col>
      <xdr:colOff>11206</xdr:colOff>
      <xdr:row>13</xdr:row>
      <xdr:rowOff>100853</xdr:rowOff>
    </xdr:from>
    <xdr:ext cx="3135345" cy="451277"/>
    <mc:AlternateContent xmlns:mc="http://schemas.openxmlformats.org/markup-compatibility/2006" xmlns:a14="http://schemas.microsoft.com/office/drawing/2010/main">
      <mc:Choice Requires="a14">
        <xdr:sp macro="" textlink="">
          <xdr:nvSpPr>
            <xdr:cNvPr id="4" name="CaixaDeTexto 3"/>
            <xdr:cNvSpPr txBox="1"/>
          </xdr:nvSpPr>
          <xdr:spPr>
            <a:xfrm>
              <a:off x="1916206" y="2653553"/>
              <a:ext cx="3135345" cy="451277"/>
            </a:xfrm>
            <a:prstGeom prst="rect">
              <a:avLst/>
            </a:prstGeom>
            <a:noFill/>
            <a:ln>
              <a:solidFill>
                <a:schemeClr val="tx1">
                  <a:lumMod val="50000"/>
                  <a:lumOff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pt-BR" sz="1100" b="0" i="1">
                        <a:latin typeface="Cambria Math"/>
                      </a:rPr>
                      <m:t>𝐵𝐷𝐼</m:t>
                    </m:r>
                    <m:r>
                      <a:rPr lang="pt-BR" sz="1100" i="1">
                        <a:latin typeface="Cambria Math"/>
                      </a:rPr>
                      <m:t>=</m:t>
                    </m:r>
                    <m:f>
                      <m:fPr>
                        <m:ctrlPr>
                          <a:rPr lang="pt-BR" sz="1100" i="1">
                            <a:latin typeface="Cambria Math"/>
                          </a:rPr>
                        </m:ctrlPr>
                      </m:fPr>
                      <m:num>
                        <m:d>
                          <m:dPr>
                            <m:ctrlPr>
                              <a:rPr lang="pt-BR" sz="1100" b="0" i="1">
                                <a:latin typeface="Cambria Math"/>
                              </a:rPr>
                            </m:ctrlPr>
                          </m:dPr>
                          <m:e>
                            <m:r>
                              <a:rPr lang="pt-BR" sz="1100" b="0" i="1">
                                <a:latin typeface="Cambria Math"/>
                              </a:rPr>
                              <m:t>1+</m:t>
                            </m:r>
                            <m:r>
                              <a:rPr lang="pt-BR" sz="1100" b="0" i="1">
                                <a:latin typeface="Cambria Math"/>
                              </a:rPr>
                              <m:t>𝐶</m:t>
                            </m:r>
                            <m:r>
                              <a:rPr lang="pt-BR" sz="1100" b="0" i="1">
                                <a:latin typeface="Cambria Math"/>
                              </a:rPr>
                              <m:t>+</m:t>
                            </m:r>
                            <m:r>
                              <a:rPr lang="pt-BR" sz="1100" b="0" i="1">
                                <a:latin typeface="Cambria Math"/>
                              </a:rPr>
                              <m:t>𝑅</m:t>
                            </m:r>
                            <m:r>
                              <a:rPr lang="pt-BR" sz="1100" b="0" i="1">
                                <a:latin typeface="Cambria Math"/>
                              </a:rPr>
                              <m:t>+</m:t>
                            </m:r>
                            <m:r>
                              <a:rPr lang="pt-BR" sz="1100" b="0" i="1">
                                <a:latin typeface="Cambria Math"/>
                              </a:rPr>
                              <m:t>𝐴</m:t>
                            </m:r>
                          </m:e>
                        </m:d>
                        <m:r>
                          <a:rPr lang="pt-BR" sz="1100" b="0" i="1">
                            <a:latin typeface="Cambria Math"/>
                          </a:rPr>
                          <m:t>∗</m:t>
                        </m:r>
                        <m:d>
                          <m:dPr>
                            <m:ctrlPr>
                              <a:rPr lang="pt-BR" sz="1100" b="0" i="1">
                                <a:latin typeface="Cambria Math"/>
                              </a:rPr>
                            </m:ctrlPr>
                          </m:dPr>
                          <m:e>
                            <m:r>
                              <a:rPr lang="pt-BR" sz="1100" b="0" i="1">
                                <a:latin typeface="Cambria Math"/>
                              </a:rPr>
                              <m:t>1+</m:t>
                            </m:r>
                            <m:r>
                              <a:rPr lang="pt-BR" sz="1100" b="0" i="1">
                                <a:latin typeface="Cambria Math"/>
                              </a:rPr>
                              <m:t>𝐵</m:t>
                            </m:r>
                          </m:e>
                        </m:d>
                        <m:r>
                          <a:rPr lang="pt-BR" sz="1100" b="0" i="1">
                            <a:latin typeface="Cambria Math"/>
                          </a:rPr>
                          <m:t>∗</m:t>
                        </m:r>
                        <m:d>
                          <m:dPr>
                            <m:ctrlPr>
                              <a:rPr lang="pt-BR" sz="1100" b="0" i="1">
                                <a:latin typeface="Cambria Math"/>
                              </a:rPr>
                            </m:ctrlPr>
                          </m:dPr>
                          <m:e>
                            <m:r>
                              <a:rPr lang="pt-BR" sz="1100" b="0" i="1">
                                <a:latin typeface="Cambria Math"/>
                              </a:rPr>
                              <m:t>1+</m:t>
                            </m:r>
                            <m:r>
                              <a:rPr lang="pt-BR" sz="1100" b="0" i="1">
                                <a:latin typeface="Cambria Math"/>
                              </a:rPr>
                              <m:t>𝐸</m:t>
                            </m:r>
                          </m:e>
                        </m:d>
                      </m:num>
                      <m:den>
                        <m:r>
                          <a:rPr lang="pt-BR" sz="1100" b="0" i="1">
                            <a:latin typeface="Cambria Math"/>
                          </a:rPr>
                          <m:t>[1−</m:t>
                        </m:r>
                        <m:d>
                          <m:dPr>
                            <m:ctrlPr>
                              <a:rPr lang="pt-BR" sz="1100" b="0" i="1">
                                <a:latin typeface="Cambria Math"/>
                              </a:rPr>
                            </m:ctrlPr>
                          </m:dPr>
                          <m:e>
                            <m:r>
                              <a:rPr lang="pt-BR" sz="1100" b="0" i="1">
                                <a:latin typeface="Cambria Math"/>
                              </a:rPr>
                              <m:t>𝐷</m:t>
                            </m:r>
                            <m:r>
                              <a:rPr lang="pt-BR" sz="1100" b="0" i="1">
                                <a:latin typeface="Cambria Math"/>
                              </a:rPr>
                              <m:t>+</m:t>
                            </m:r>
                            <m:r>
                              <a:rPr lang="pt-BR" sz="1100" b="0" i="1">
                                <a:latin typeface="Cambria Math"/>
                              </a:rPr>
                              <m:t>𝑇</m:t>
                            </m:r>
                          </m:e>
                        </m:d>
                        <m:r>
                          <a:rPr lang="pt-BR" sz="1100" b="0" i="1">
                            <a:latin typeface="Cambria Math"/>
                          </a:rPr>
                          <m:t>]</m:t>
                        </m:r>
                      </m:den>
                    </m:f>
                    <m:r>
                      <a:rPr lang="pt-BR" sz="1100" b="0" i="1">
                        <a:latin typeface="Cambria Math"/>
                      </a:rPr>
                      <m:t>−1</m:t>
                    </m:r>
                  </m:oMath>
                </m:oMathPara>
              </a14:m>
              <a:endParaRPr lang="pt-BR" sz="1100"/>
            </a:p>
          </xdr:txBody>
        </xdr:sp>
      </mc:Choice>
      <mc:Fallback xmlns="">
        <xdr:sp macro="" textlink="">
          <xdr:nvSpPr>
            <xdr:cNvPr id="4" name="CaixaDeTexto 3"/>
            <xdr:cNvSpPr txBox="1"/>
          </xdr:nvSpPr>
          <xdr:spPr>
            <a:xfrm>
              <a:off x="1916206" y="2653553"/>
              <a:ext cx="3135345" cy="451277"/>
            </a:xfrm>
            <a:prstGeom prst="rect">
              <a:avLst/>
            </a:prstGeom>
            <a:noFill/>
            <a:ln>
              <a:solidFill>
                <a:schemeClr val="tx1">
                  <a:lumMod val="50000"/>
                  <a:lumOff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pt-BR" sz="1100" b="0" i="0">
                  <a:latin typeface="Cambria Math"/>
                </a:rPr>
                <a:t>𝐵𝐷𝐼</a:t>
              </a:r>
              <a:r>
                <a:rPr lang="pt-BR" sz="1100" i="0">
                  <a:latin typeface="Cambria Math"/>
                </a:rPr>
                <a:t>=(</a:t>
              </a:r>
              <a:r>
                <a:rPr lang="pt-BR" sz="1100" b="0" i="0">
                  <a:latin typeface="Cambria Math"/>
                </a:rPr>
                <a:t>(1+𝐶+𝑅+𝐴)∗(1+𝐵)∗(1+𝐸))/([1−(𝐷+𝑇)])−1</a:t>
              </a:r>
              <a:endParaRPr lang="pt-BR" sz="1100"/>
            </a:p>
          </xdr:txBody>
        </xdr:sp>
      </mc:Fallback>
    </mc:AlternateContent>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142875</xdr:rowOff>
    </xdr:from>
    <xdr:to>
      <xdr:col>1</xdr:col>
      <xdr:colOff>85215</xdr:colOff>
      <xdr:row>3</xdr:row>
      <xdr:rowOff>85725</xdr:rowOff>
    </xdr:to>
    <xdr:pic>
      <xdr:nvPicPr>
        <xdr:cNvPr id="2" name="Picture 1024" descr="Resultado de imagem para LOGO UNB"/>
        <xdr:cNvPicPr>
          <a:picLocks noChangeAspect="1" noChangeArrowheads="1"/>
        </xdr:cNvPicPr>
      </xdr:nvPicPr>
      <xdr:blipFill>
        <a:blip xmlns:r="http://schemas.openxmlformats.org/officeDocument/2006/relationships" r:embed="rId1" cstate="print"/>
        <a:srcRect t="23047" b="23047"/>
        <a:stretch>
          <a:fillRect/>
        </a:stretch>
      </xdr:blipFill>
      <xdr:spPr bwMode="auto">
        <a:xfrm>
          <a:off x="95250" y="142875"/>
          <a:ext cx="1094865" cy="514350"/>
        </a:xfrm>
        <a:prstGeom prst="rect">
          <a:avLst/>
        </a:prstGeom>
        <a:noFill/>
        <a:ln w="9525">
          <a:noFill/>
          <a:miter lim="800000"/>
          <a:headEnd/>
          <a:tailEnd/>
        </a:ln>
      </xdr:spPr>
    </xdr:pic>
    <xdr:clientData/>
  </xdr:twoCellAnchor>
  <xdr:twoCellAnchor editAs="oneCell">
    <xdr:from>
      <xdr:col>4</xdr:col>
      <xdr:colOff>863311</xdr:colOff>
      <xdr:row>0</xdr:row>
      <xdr:rowOff>171450</xdr:rowOff>
    </xdr:from>
    <xdr:to>
      <xdr:col>5</xdr:col>
      <xdr:colOff>391522</xdr:colOff>
      <xdr:row>3</xdr:row>
      <xdr:rowOff>104775</xdr:rowOff>
    </xdr:to>
    <xdr:pic>
      <xdr:nvPicPr>
        <xdr:cNvPr id="3" name="Image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02136" y="171450"/>
          <a:ext cx="985536" cy="504825"/>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novaexaustores.com.br/exaustores/caixa-filtrante-pexaustor-linha-td-modelo-mfl-315-g4-s-p" TargetMode="External"/><Relationship Id="rId13" Type="http://schemas.openxmlformats.org/officeDocument/2006/relationships/hyperlink" Target="https://www.novaexaustores.com.br/exaustores/caixa-filtrante-pexaustor-linha-td-modelo-mfl-315-g4-s-p" TargetMode="External"/><Relationship Id="rId18" Type="http://schemas.openxmlformats.org/officeDocument/2006/relationships/hyperlink" Target="https://www.carrefour.com.br/gas-refrigerante-r410a-eos-cilindro-de-1134kg-mp922517022/p?utm_medium=sem&amp;utm_source=google_pmax_4p%E2%80%A6" TargetMode="External"/><Relationship Id="rId3" Type="http://schemas.openxmlformats.org/officeDocument/2006/relationships/hyperlink" Target="https://www.harpiacasa.com.br/produto/5235-piso-vinilico-em-manta-tarkett-fademac-decode-colormatch-2mm-x-2m--light-grege-078" TargetMode="External"/><Relationship Id="rId7" Type="http://schemas.openxmlformats.org/officeDocument/2006/relationships/hyperlink" Target="https://www.novaexaustores.com.br/exaustores/exaustor-para-banheiro-tipo-centrifugo-inline-mod-td-1300250-s-p?variant_id=1770" TargetMode="External"/><Relationship Id="rId12" Type="http://schemas.openxmlformats.org/officeDocument/2006/relationships/hyperlink" Target="https://www.novaexaustores.com.br/exaustores/caixa-filtrante-pexaustor-linha-td-modelo-mfl-315-g4-s-p" TargetMode="External"/><Relationship Id="rId17" Type="http://schemas.openxmlformats.org/officeDocument/2006/relationships/hyperlink" Target="https://www.frigelar.com.br/gas-refrigerante-r410a-eos-cilindro-de-1134kg/p/kit5357?gclid=Cj0KCQjw1tGUBhDXARIsAIJx01kWvGSGq3ffcituFm7%E2%80%A6" TargetMode="External"/><Relationship Id="rId2" Type="http://schemas.openxmlformats.org/officeDocument/2006/relationships/hyperlink" Target="https://www.hausz.com.br/" TargetMode="External"/><Relationship Id="rId16" Type="http://schemas.openxmlformats.org/officeDocument/2006/relationships/hyperlink" Target="https://www.magazineluiza.com.br/fluido-gas-refrigerante-dugold-r410a-113kg-onu3163/p/fha4k2bebc/ar/aave/?&amp;seller_id=dufrio&amp;utm_source=go%E2%80%A6" TargetMode="External"/><Relationship Id="rId20" Type="http://schemas.openxmlformats.org/officeDocument/2006/relationships/vmlDrawing" Target="../drawings/vmlDrawing1.vml"/><Relationship Id="rId1" Type="http://schemas.openxmlformats.org/officeDocument/2006/relationships/hyperlink" Target="mailto:brasilia@hausz.com.br" TargetMode="External"/><Relationship Id="rId6" Type="http://schemas.openxmlformats.org/officeDocument/2006/relationships/hyperlink" Target="https://www.novaexaustores.com.br/exaustores/exaustor-para-banheiro-tipo-centrifugo-inline-mod-td-2000315-s-p?variant_id=1776" TargetMode="External"/><Relationship Id="rId11" Type="http://schemas.openxmlformats.org/officeDocument/2006/relationships/hyperlink" Target="https://www.novaexaustores.com.br/exaustores/caixa-filtrante-pexaustor-linha-td-modelo-mfl-315-g4-s-p" TargetMode="External"/><Relationship Id="rId5" Type="http://schemas.openxmlformats.org/officeDocument/2006/relationships/hyperlink" Target="https://safeparksinalizacao.com/produtos/detalhes/piso-tatil-elemento-de-alerta-inox-und/?gclid=Cj0KCQjwpcOTBhCZARIsAEAYLuV1VDS3nvp9%E2%80%A6" TargetMode="External"/><Relationship Id="rId15" Type="http://schemas.openxmlformats.org/officeDocument/2006/relationships/hyperlink" Target="https://livencasa.com/tomada-modulo-hdmi-branco-pial-legrand?utm_source=google&amp;utm_medium=cpc&amp;utm_campaign=16164419896&amp;utm_term=&amp;utm_content=" TargetMode="External"/><Relationship Id="rId10" Type="http://schemas.openxmlformats.org/officeDocument/2006/relationships/hyperlink" Target="https://www.novaexaustores.com.br/exaustores/caixa-filtrante-pexaustor-linha-td-modelo-mfl-315-g4-s-p" TargetMode="External"/><Relationship Id="rId19" Type="http://schemas.openxmlformats.org/officeDocument/2006/relationships/printerSettings" Target="../printerSettings/printerSettings4.bin"/><Relationship Id="rId4" Type="http://schemas.openxmlformats.org/officeDocument/2006/relationships/hyperlink" Target="mailto:laena.alves@rcpisos.com.br" TargetMode="External"/><Relationship Id="rId9" Type="http://schemas.openxmlformats.org/officeDocument/2006/relationships/hyperlink" Target="https://www.novaexaustores.com.br/exaustores/caixa-filtrante-pexaustor-linha-td-modelo-mfl-315-g4-s-p" TargetMode="External"/><Relationship Id="rId14" Type="http://schemas.openxmlformats.org/officeDocument/2006/relationships/hyperlink" Target="https://www.brilia.com/produto/driver-50w-12v-dimerizavel/4628537?IdSku=3229701"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dimension ref="A1:J153"/>
  <sheetViews>
    <sheetView view="pageBreakPreview" topLeftCell="A7" zoomScaleNormal="100" zoomScaleSheetLayoutView="100" zoomScalePageLayoutView="70" workbookViewId="0">
      <selection activeCell="J30" sqref="J30"/>
    </sheetView>
  </sheetViews>
  <sheetFormatPr defaultColWidth="8.42578125" defaultRowHeight="15.75"/>
  <cols>
    <col min="1" max="1" width="9.7109375" style="93" customWidth="1"/>
    <col min="2" max="2" width="9.7109375" style="94" customWidth="1"/>
    <col min="3" max="3" width="9.7109375" style="95" customWidth="1"/>
    <col min="4" max="4" width="9.7109375" style="96" customWidth="1"/>
    <col min="5" max="8" width="9.7109375" style="87" customWidth="1"/>
    <col min="9" max="9" width="14.28515625" style="87" customWidth="1"/>
    <col min="10" max="10" width="5.42578125" style="87" customWidth="1"/>
    <col min="11" max="16384" width="8.42578125" style="87"/>
  </cols>
  <sheetData>
    <row r="1" spans="1:10" ht="18.75" customHeight="1">
      <c r="A1" s="85"/>
      <c r="B1" s="86"/>
      <c r="C1" s="86"/>
      <c r="D1" s="86"/>
    </row>
    <row r="2" spans="1:10" ht="12.75" customHeight="1">
      <c r="A2" s="88"/>
      <c r="B2" s="89"/>
      <c r="C2" s="89"/>
      <c r="D2" s="90"/>
    </row>
    <row r="3" spans="1:10" ht="15" customHeight="1">
      <c r="A3" s="746" t="s">
        <v>29</v>
      </c>
      <c r="B3" s="746"/>
      <c r="C3" s="746"/>
      <c r="D3" s="746"/>
      <c r="E3" s="746"/>
      <c r="F3" s="746"/>
      <c r="G3" s="746"/>
      <c r="H3" s="746"/>
      <c r="I3" s="746"/>
      <c r="J3" s="746"/>
    </row>
    <row r="4" spans="1:10" ht="12.75" customHeight="1">
      <c r="A4" s="746" t="s">
        <v>30</v>
      </c>
      <c r="B4" s="746"/>
      <c r="C4" s="746"/>
      <c r="D4" s="746"/>
      <c r="E4" s="746"/>
      <c r="F4" s="746"/>
      <c r="G4" s="746"/>
      <c r="H4" s="746"/>
      <c r="I4" s="746"/>
      <c r="J4" s="746"/>
    </row>
    <row r="5" spans="1:10">
      <c r="A5" s="746" t="s">
        <v>109</v>
      </c>
      <c r="B5" s="746"/>
      <c r="C5" s="746"/>
      <c r="D5" s="746"/>
      <c r="E5" s="746"/>
      <c r="F5" s="746"/>
      <c r="G5" s="746"/>
      <c r="H5" s="746"/>
      <c r="I5" s="746"/>
      <c r="J5" s="746"/>
    </row>
    <row r="6" spans="1:10">
      <c r="A6" s="85"/>
      <c r="B6" s="86"/>
      <c r="C6" s="86"/>
      <c r="D6" s="86"/>
    </row>
    <row r="7" spans="1:10">
      <c r="A7" s="88"/>
      <c r="B7" s="89"/>
      <c r="C7" s="89"/>
      <c r="D7" s="90"/>
    </row>
    <row r="8" spans="1:10">
      <c r="A8" s="88"/>
      <c r="B8" s="89"/>
      <c r="C8" s="89"/>
      <c r="D8" s="90"/>
    </row>
    <row r="15" spans="1:10" ht="31.5">
      <c r="A15" s="747" t="s">
        <v>141</v>
      </c>
      <c r="B15" s="747"/>
      <c r="C15" s="747"/>
      <c r="D15" s="747"/>
      <c r="E15" s="747"/>
      <c r="F15" s="747"/>
      <c r="G15" s="747"/>
      <c r="H15" s="747"/>
      <c r="I15" s="747"/>
      <c r="J15" s="747"/>
    </row>
    <row r="17" spans="1:10" ht="21">
      <c r="A17" s="748" t="str">
        <f>Orçamento!B9</f>
        <v>Auditório ICH</v>
      </c>
      <c r="B17" s="748"/>
      <c r="C17" s="748"/>
      <c r="D17" s="748"/>
      <c r="E17" s="748"/>
      <c r="F17" s="748"/>
      <c r="G17" s="748"/>
      <c r="H17" s="748"/>
      <c r="I17" s="748"/>
      <c r="J17" s="748"/>
    </row>
    <row r="18" spans="1:10">
      <c r="A18" s="91"/>
      <c r="B18" s="91"/>
      <c r="C18" s="91"/>
      <c r="D18" s="91"/>
      <c r="E18" s="91"/>
      <c r="F18" s="91"/>
      <c r="G18" s="91"/>
      <c r="H18" s="91"/>
      <c r="I18" s="91"/>
      <c r="J18" s="91"/>
    </row>
    <row r="22" spans="1:10" ht="18.75">
      <c r="A22" s="92" t="s">
        <v>142</v>
      </c>
      <c r="B22" s="92"/>
      <c r="C22" s="92"/>
      <c r="D22" s="92"/>
      <c r="E22" s="92"/>
      <c r="F22" s="92"/>
      <c r="G22" s="92"/>
      <c r="H22" s="92"/>
      <c r="I22" s="92"/>
      <c r="J22" s="92">
        <v>2</v>
      </c>
    </row>
    <row r="23" spans="1:10" ht="18.75">
      <c r="A23" s="92" t="s">
        <v>143</v>
      </c>
      <c r="B23" s="92"/>
      <c r="C23" s="92"/>
      <c r="D23" s="92"/>
      <c r="E23" s="92"/>
      <c r="F23" s="92"/>
      <c r="G23" s="92"/>
      <c r="H23" s="92"/>
      <c r="I23" s="92"/>
      <c r="J23" s="92">
        <v>13</v>
      </c>
    </row>
    <row r="24" spans="1:10" ht="18.75">
      <c r="A24" s="92" t="s">
        <v>144</v>
      </c>
      <c r="B24" s="92"/>
      <c r="C24" s="92"/>
      <c r="D24" s="92"/>
      <c r="E24" s="92"/>
      <c r="F24" s="92"/>
      <c r="G24" s="92"/>
      <c r="H24" s="92"/>
      <c r="I24" s="92"/>
      <c r="J24" s="92">
        <v>47</v>
      </c>
    </row>
    <row r="25" spans="1:10" ht="18.75">
      <c r="A25" s="92" t="s">
        <v>145</v>
      </c>
      <c r="B25" s="92"/>
      <c r="C25" s="92"/>
      <c r="D25" s="92"/>
      <c r="E25" s="92"/>
      <c r="F25" s="92"/>
      <c r="G25" s="92"/>
      <c r="H25" s="92"/>
      <c r="I25" s="92"/>
      <c r="J25" s="92">
        <v>51</v>
      </c>
    </row>
    <row r="26" spans="1:10" ht="18.75">
      <c r="A26" s="92" t="s">
        <v>1137</v>
      </c>
      <c r="B26" s="92"/>
      <c r="C26" s="92"/>
      <c r="D26" s="92"/>
      <c r="E26" s="92"/>
      <c r="F26" s="92"/>
      <c r="G26" s="92"/>
      <c r="H26" s="92"/>
      <c r="I26" s="92"/>
      <c r="J26" s="92">
        <v>57</v>
      </c>
    </row>
    <row r="27" spans="1:10" ht="18.75">
      <c r="A27" s="92" t="s">
        <v>1138</v>
      </c>
      <c r="B27" s="92"/>
      <c r="C27" s="92"/>
      <c r="D27" s="92"/>
      <c r="E27" s="92"/>
      <c r="F27" s="92"/>
      <c r="G27" s="92"/>
      <c r="H27" s="92"/>
      <c r="I27" s="92"/>
      <c r="J27" s="92">
        <v>60</v>
      </c>
    </row>
    <row r="28" spans="1:10" ht="18.75">
      <c r="A28" s="92" t="s">
        <v>146</v>
      </c>
      <c r="B28" s="92"/>
      <c r="C28" s="92"/>
      <c r="D28" s="92"/>
      <c r="E28" s="92"/>
      <c r="F28" s="92"/>
      <c r="G28" s="92"/>
      <c r="H28" s="92"/>
      <c r="I28" s="92"/>
      <c r="J28" s="92">
        <v>61</v>
      </c>
    </row>
    <row r="29" spans="1:10" ht="18.75">
      <c r="A29" s="92" t="s">
        <v>147</v>
      </c>
      <c r="B29" s="92"/>
      <c r="C29" s="92"/>
      <c r="D29" s="92"/>
      <c r="E29" s="92"/>
      <c r="F29" s="92"/>
      <c r="G29" s="92"/>
      <c r="H29" s="92"/>
      <c r="I29" s="92"/>
      <c r="J29" s="92">
        <v>62</v>
      </c>
    </row>
    <row r="102" spans="4:4">
      <c r="D102" s="542" t="s">
        <v>565</v>
      </c>
    </row>
    <row r="153" spans="4:4">
      <c r="D153" s="542" t="s">
        <v>566</v>
      </c>
    </row>
  </sheetData>
  <sheetProtection selectLockedCells="1" selectUnlockedCells="1"/>
  <mergeCells count="5">
    <mergeCell ref="A3:J3"/>
    <mergeCell ref="A4:J4"/>
    <mergeCell ref="A5:J5"/>
    <mergeCell ref="A15:J15"/>
    <mergeCell ref="A17:J17"/>
  </mergeCells>
  <pageMargins left="0.51181102362204722" right="0.51181102362204722" top="0.78740157480314965" bottom="0.78740157480314965" header="0.31496062992125984" footer="0.31496062992125984"/>
  <pageSetup paperSize="9" scale="96" firstPageNumber="11" fitToHeight="0" orientation="portrait" verticalDpi="300" r:id="rId1"/>
  <headerFooter>
    <oddFooter xml:space="preserve">&amp;CEngª Jéssica Soares da Rocha
CREA 21.089/D-DF&amp;R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dimension ref="A1:S359"/>
  <sheetViews>
    <sheetView view="pageBreakPreview" topLeftCell="A338" zoomScaleNormal="100" zoomScaleSheetLayoutView="100" workbookViewId="0">
      <selection activeCell="K343" sqref="K343"/>
    </sheetView>
  </sheetViews>
  <sheetFormatPr defaultRowHeight="12.75"/>
  <cols>
    <col min="1" max="1" width="14.42578125" style="5" bestFit="1" customWidth="1"/>
    <col min="2" max="2" width="10.85546875" style="5" bestFit="1" customWidth="1"/>
    <col min="3" max="3" width="16.7109375" style="5" customWidth="1"/>
    <col min="4" max="4" width="48" style="6" customWidth="1"/>
    <col min="5" max="5" width="7.5703125" style="323" bestFit="1" customWidth="1"/>
    <col min="6" max="6" width="9.140625" style="326" bestFit="1" customWidth="1"/>
    <col min="7" max="8" width="13.28515625" style="1" bestFit="1" customWidth="1"/>
    <col min="9" max="9" width="14.28515625" style="1" bestFit="1" customWidth="1"/>
    <col min="10" max="10" width="14.42578125" style="7" bestFit="1" customWidth="1"/>
    <col min="11" max="11" width="74.28515625" style="141" customWidth="1"/>
    <col min="12" max="13" width="13.140625" style="739" bestFit="1" customWidth="1"/>
    <col min="14" max="17" width="13.140625" style="733" bestFit="1" customWidth="1"/>
    <col min="18" max="18" width="14.5703125" style="733" bestFit="1" customWidth="1"/>
    <col min="19" max="16384" width="9.140625" style="313"/>
  </cols>
  <sheetData>
    <row r="1" spans="1:18" ht="15">
      <c r="A1" s="186"/>
      <c r="B1" s="186"/>
      <c r="C1" s="186"/>
      <c r="D1" s="65"/>
      <c r="E1" s="71"/>
      <c r="F1" s="66"/>
      <c r="G1" s="187"/>
      <c r="H1" s="187"/>
      <c r="I1" s="187"/>
      <c r="J1" s="193"/>
      <c r="K1" s="140"/>
      <c r="L1" s="732"/>
      <c r="M1" s="732"/>
      <c r="N1" s="732"/>
    </row>
    <row r="2" spans="1:18" ht="15">
      <c r="A2" s="746" t="s">
        <v>29</v>
      </c>
      <c r="B2" s="746"/>
      <c r="C2" s="746"/>
      <c r="D2" s="746"/>
      <c r="E2" s="746"/>
      <c r="F2" s="746"/>
      <c r="G2" s="746"/>
      <c r="H2" s="746"/>
      <c r="I2" s="746"/>
      <c r="J2" s="746"/>
      <c r="K2" s="70"/>
      <c r="L2" s="734"/>
      <c r="M2" s="734"/>
      <c r="N2" s="735"/>
    </row>
    <row r="3" spans="1:18" ht="15">
      <c r="A3" s="746" t="s">
        <v>30</v>
      </c>
      <c r="B3" s="746"/>
      <c r="C3" s="746"/>
      <c r="D3" s="746"/>
      <c r="E3" s="746"/>
      <c r="F3" s="746"/>
      <c r="G3" s="746"/>
      <c r="H3" s="746"/>
      <c r="I3" s="746"/>
      <c r="J3" s="746"/>
      <c r="K3" s="70"/>
      <c r="L3" s="734"/>
      <c r="M3" s="734"/>
      <c r="N3" s="735"/>
    </row>
    <row r="4" spans="1:18" ht="15">
      <c r="A4" s="746" t="s">
        <v>109</v>
      </c>
      <c r="B4" s="746"/>
      <c r="C4" s="746"/>
      <c r="D4" s="746"/>
      <c r="E4" s="746"/>
      <c r="F4" s="746"/>
      <c r="G4" s="746"/>
      <c r="H4" s="746"/>
      <c r="I4" s="746"/>
      <c r="J4" s="746"/>
      <c r="K4" s="70"/>
      <c r="L4" s="734"/>
      <c r="M4" s="734"/>
      <c r="N4" s="735"/>
    </row>
    <row r="5" spans="1:18" ht="15">
      <c r="A5" s="59"/>
      <c r="B5" s="59"/>
      <c r="C5" s="59"/>
      <c r="D5" s="60" t="s">
        <v>26</v>
      </c>
      <c r="E5" s="317"/>
      <c r="F5" s="406"/>
      <c r="G5" s="67"/>
      <c r="H5" s="67"/>
      <c r="I5" s="67"/>
      <c r="J5" s="61"/>
      <c r="K5" s="70"/>
      <c r="L5" s="734"/>
      <c r="M5" s="734"/>
      <c r="N5" s="735"/>
    </row>
    <row r="6" spans="1:18" ht="15">
      <c r="A6" s="59"/>
      <c r="B6" s="59"/>
      <c r="C6" s="59"/>
      <c r="D6" s="60"/>
      <c r="E6" s="317"/>
      <c r="F6" s="68"/>
      <c r="G6" s="187"/>
      <c r="H6" s="187"/>
      <c r="I6" s="187"/>
      <c r="J6" s="193"/>
      <c r="K6" s="140"/>
      <c r="L6" s="732"/>
      <c r="M6" s="732"/>
      <c r="N6" s="732"/>
    </row>
    <row r="7" spans="1:18" ht="21">
      <c r="A7" s="761" t="s">
        <v>140</v>
      </c>
      <c r="B7" s="761"/>
      <c r="C7" s="761"/>
      <c r="D7" s="761"/>
      <c r="E7" s="761"/>
      <c r="F7" s="761"/>
      <c r="G7" s="761"/>
      <c r="H7" s="761"/>
      <c r="I7" s="761"/>
      <c r="J7" s="761"/>
      <c r="K7" s="70"/>
      <c r="L7" s="734"/>
      <c r="M7" s="734"/>
      <c r="N7" s="735"/>
    </row>
    <row r="8" spans="1:18" ht="15">
      <c r="A8" s="59"/>
      <c r="B8" s="59"/>
      <c r="C8" s="59"/>
      <c r="D8" s="60"/>
      <c r="E8" s="317"/>
      <c r="F8" s="406"/>
      <c r="G8" s="67"/>
      <c r="H8" s="67"/>
      <c r="I8" s="67"/>
      <c r="J8" s="61"/>
      <c r="K8" s="70"/>
      <c r="L8" s="734"/>
      <c r="M8" s="734"/>
      <c r="N8" s="735"/>
    </row>
    <row r="9" spans="1:18" s="2" customFormat="1" ht="15">
      <c r="A9" s="69" t="s">
        <v>82</v>
      </c>
      <c r="B9" s="749" t="s">
        <v>723</v>
      </c>
      <c r="C9" s="749"/>
      <c r="D9" s="749"/>
      <c r="E9" s="749"/>
      <c r="F9" s="749"/>
      <c r="G9" s="749"/>
      <c r="H9" s="749"/>
      <c r="I9" s="749"/>
      <c r="J9" s="749"/>
      <c r="K9" s="70"/>
      <c r="L9" s="736"/>
      <c r="M9" s="732"/>
      <c r="N9" s="732"/>
      <c r="O9" s="733"/>
      <c r="P9" s="733"/>
      <c r="Q9" s="733"/>
      <c r="R9" s="733"/>
    </row>
    <row r="10" spans="1:18" ht="15">
      <c r="A10" s="69" t="s">
        <v>59</v>
      </c>
      <c r="B10" s="749" t="s">
        <v>535</v>
      </c>
      <c r="C10" s="749"/>
      <c r="D10" s="749"/>
      <c r="E10" s="749"/>
      <c r="F10" s="749"/>
      <c r="G10" s="749"/>
      <c r="H10" s="749"/>
      <c r="I10" s="749"/>
      <c r="J10" s="749"/>
      <c r="K10" s="70"/>
      <c r="L10" s="736"/>
      <c r="M10" s="732"/>
      <c r="N10" s="732"/>
    </row>
    <row r="11" spans="1:18" ht="15">
      <c r="A11" s="69" t="s">
        <v>83</v>
      </c>
      <c r="B11" s="749" t="s">
        <v>1135</v>
      </c>
      <c r="C11" s="749"/>
      <c r="D11" s="749"/>
      <c r="E11" s="749"/>
      <c r="F11" s="749"/>
      <c r="G11" s="749"/>
      <c r="H11" s="749"/>
      <c r="I11" s="749"/>
      <c r="J11" s="749"/>
      <c r="K11" s="70"/>
      <c r="L11" s="736"/>
      <c r="M11" s="732"/>
      <c r="N11" s="732"/>
    </row>
    <row r="12" spans="1:18" ht="30">
      <c r="A12" s="69" t="s">
        <v>84</v>
      </c>
      <c r="B12" s="749" t="s">
        <v>1146</v>
      </c>
      <c r="C12" s="749"/>
      <c r="D12" s="749"/>
      <c r="E12" s="749"/>
      <c r="F12" s="749"/>
      <c r="G12" s="749"/>
      <c r="H12" s="749"/>
      <c r="I12" s="749"/>
      <c r="J12" s="749"/>
      <c r="K12" s="140"/>
      <c r="L12" s="732"/>
      <c r="M12" s="732"/>
      <c r="N12" s="732"/>
    </row>
    <row r="13" spans="1:18" ht="15">
      <c r="A13" s="192" t="s">
        <v>60</v>
      </c>
      <c r="B13" s="18">
        <v>0.2094</v>
      </c>
      <c r="C13" s="190" t="s">
        <v>105</v>
      </c>
      <c r="D13" s="313"/>
      <c r="E13" s="318"/>
      <c r="F13" s="313"/>
      <c r="G13" s="313"/>
      <c r="H13" s="313"/>
      <c r="I13" s="313"/>
      <c r="J13" s="313"/>
      <c r="K13" s="140"/>
      <c r="L13" s="732"/>
      <c r="M13" s="732"/>
      <c r="N13" s="732"/>
    </row>
    <row r="14" spans="1:18" ht="15">
      <c r="A14" s="192"/>
      <c r="B14" s="18">
        <v>0.15210000000000001</v>
      </c>
      <c r="C14" s="190" t="s">
        <v>106</v>
      </c>
      <c r="D14" s="313"/>
      <c r="E14" s="319"/>
      <c r="F14" s="410"/>
      <c r="G14" s="410"/>
      <c r="H14" s="410"/>
      <c r="I14" s="410"/>
      <c r="J14" s="410"/>
      <c r="K14" s="140"/>
      <c r="L14" s="732"/>
      <c r="M14" s="732"/>
      <c r="N14" s="732"/>
    </row>
    <row r="15" spans="1:18" ht="15">
      <c r="A15" s="192"/>
      <c r="B15" s="192"/>
      <c r="C15" s="749" t="s">
        <v>85</v>
      </c>
      <c r="D15" s="749"/>
      <c r="E15" s="749"/>
      <c r="F15" s="749"/>
      <c r="G15" s="749"/>
      <c r="H15" s="749"/>
      <c r="I15" s="749"/>
      <c r="J15" s="749"/>
      <c r="K15" s="140"/>
      <c r="L15" s="732"/>
      <c r="M15" s="732"/>
      <c r="N15" s="732"/>
    </row>
    <row r="16" spans="1:18" ht="15">
      <c r="A16" s="192"/>
      <c r="B16" s="59"/>
      <c r="C16" s="59"/>
      <c r="D16" s="222"/>
      <c r="E16" s="317"/>
      <c r="F16" s="14"/>
      <c r="G16" s="187"/>
      <c r="H16" s="187"/>
      <c r="I16" s="187"/>
      <c r="J16" s="193"/>
      <c r="K16" s="140"/>
      <c r="L16" s="732"/>
      <c r="M16" s="732"/>
      <c r="N16" s="732"/>
    </row>
    <row r="17" spans="1:18" ht="15">
      <c r="A17" s="751" t="s">
        <v>91</v>
      </c>
      <c r="B17" s="751"/>
      <c r="C17" s="751"/>
      <c r="D17" s="751"/>
      <c r="E17" s="751"/>
      <c r="F17" s="751"/>
      <c r="G17" s="751"/>
      <c r="H17" s="751"/>
      <c r="I17" s="751"/>
      <c r="J17" s="751"/>
      <c r="K17" s="70"/>
      <c r="L17" s="734"/>
      <c r="M17" s="734"/>
      <c r="N17" s="735"/>
    </row>
    <row r="18" spans="1:18" ht="15">
      <c r="A18" s="75" t="s">
        <v>2</v>
      </c>
      <c r="B18" s="752" t="s">
        <v>7</v>
      </c>
      <c r="C18" s="753"/>
      <c r="D18" s="753"/>
      <c r="E18" s="753"/>
      <c r="F18" s="753"/>
      <c r="G18" s="753"/>
      <c r="H18" s="753"/>
      <c r="I18" s="753"/>
      <c r="J18" s="753"/>
      <c r="K18" s="139"/>
      <c r="L18" s="737"/>
      <c r="M18" s="737"/>
      <c r="N18" s="738"/>
    </row>
    <row r="19" spans="1:18" s="326" customFormat="1" ht="15">
      <c r="A19" s="407" t="s">
        <v>0</v>
      </c>
      <c r="B19" s="754" t="s">
        <v>81</v>
      </c>
      <c r="C19" s="755"/>
      <c r="D19" s="21" t="s">
        <v>1</v>
      </c>
      <c r="E19" s="324" t="s">
        <v>62</v>
      </c>
      <c r="F19" s="22" t="s">
        <v>10</v>
      </c>
      <c r="G19" s="310" t="s">
        <v>11</v>
      </c>
      <c r="H19" s="310" t="s">
        <v>255</v>
      </c>
      <c r="I19" s="310" t="s">
        <v>256</v>
      </c>
      <c r="J19" s="311" t="s">
        <v>61</v>
      </c>
      <c r="K19" s="139"/>
      <c r="L19" s="737"/>
      <c r="M19" s="737"/>
      <c r="N19" s="737"/>
      <c r="O19" s="737"/>
      <c r="P19" s="737"/>
      <c r="Q19" s="737"/>
      <c r="R19" s="737"/>
    </row>
    <row r="20" spans="1:18" s="326" customFormat="1" ht="15">
      <c r="A20" s="333" t="s">
        <v>89</v>
      </c>
      <c r="B20" s="750" t="s">
        <v>88</v>
      </c>
      <c r="C20" s="750"/>
      <c r="D20" s="750"/>
      <c r="E20" s="750"/>
      <c r="F20" s="750"/>
      <c r="G20" s="750"/>
      <c r="H20" s="750"/>
      <c r="I20" s="750"/>
      <c r="J20" s="750"/>
      <c r="K20" s="141"/>
      <c r="L20" s="739"/>
      <c r="M20" s="739"/>
      <c r="N20" s="733"/>
      <c r="O20" s="739"/>
      <c r="P20" s="739"/>
      <c r="Q20" s="739"/>
      <c r="R20" s="739"/>
    </row>
    <row r="21" spans="1:18" s="326" customFormat="1" ht="15">
      <c r="A21" s="328" t="s">
        <v>95</v>
      </c>
      <c r="B21" s="756" t="s">
        <v>131</v>
      </c>
      <c r="C21" s="756"/>
      <c r="D21" s="756"/>
      <c r="E21" s="756"/>
      <c r="F21" s="756"/>
      <c r="G21" s="756"/>
      <c r="H21" s="756"/>
      <c r="I21" s="756"/>
      <c r="J21" s="756"/>
      <c r="K21" s="141"/>
      <c r="L21" s="739"/>
      <c r="M21" s="739"/>
      <c r="N21" s="733"/>
      <c r="O21" s="739"/>
      <c r="P21" s="739"/>
      <c r="Q21" s="739"/>
      <c r="R21" s="739"/>
    </row>
    <row r="22" spans="1:18" s="326" customFormat="1" ht="30">
      <c r="A22" s="329" t="s">
        <v>240</v>
      </c>
      <c r="B22" s="330" t="s">
        <v>241</v>
      </c>
      <c r="C22" s="330">
        <v>10775</v>
      </c>
      <c r="D22" s="327" t="s">
        <v>242</v>
      </c>
      <c r="E22" s="314">
        <v>7</v>
      </c>
      <c r="F22" s="338" t="s">
        <v>243</v>
      </c>
      <c r="G22" s="331">
        <v>1075</v>
      </c>
      <c r="H22" s="331">
        <f>ROUND(G22*$B$13,2)</f>
        <v>225.11</v>
      </c>
      <c r="I22" s="331">
        <f>H22+G22</f>
        <v>1300.1100000000001</v>
      </c>
      <c r="J22" s="332">
        <f>ROUND(I22*E22,2)</f>
        <v>9100.77</v>
      </c>
      <c r="K22" s="141"/>
      <c r="L22" s="739"/>
      <c r="M22" s="739"/>
      <c r="N22" s="739"/>
      <c r="O22" s="739"/>
      <c r="P22" s="739"/>
      <c r="Q22" s="739"/>
      <c r="R22" s="739"/>
    </row>
    <row r="23" spans="1:18" s="326" customFormat="1" ht="45">
      <c r="A23" s="329" t="s">
        <v>246</v>
      </c>
      <c r="B23" s="330" t="s">
        <v>241</v>
      </c>
      <c r="C23" s="330">
        <v>10776</v>
      </c>
      <c r="D23" s="327" t="s">
        <v>244</v>
      </c>
      <c r="E23" s="314">
        <v>7</v>
      </c>
      <c r="F23" s="338" t="s">
        <v>243</v>
      </c>
      <c r="G23" s="331">
        <v>839.84</v>
      </c>
      <c r="H23" s="331">
        <f>ROUND(G23*$B$13,2)</f>
        <v>175.86</v>
      </c>
      <c r="I23" s="331">
        <f>H23+G23</f>
        <v>1015.7</v>
      </c>
      <c r="J23" s="332">
        <f>ROUND(I23*E23,2)</f>
        <v>7109.9</v>
      </c>
      <c r="K23" s="141"/>
      <c r="L23" s="739"/>
      <c r="M23" s="739"/>
      <c r="N23" s="739"/>
      <c r="O23" s="739"/>
      <c r="P23" s="739"/>
      <c r="Q23" s="739"/>
      <c r="R23" s="739"/>
    </row>
    <row r="24" spans="1:18" s="326" customFormat="1" ht="30">
      <c r="A24" s="329" t="s">
        <v>247</v>
      </c>
      <c r="B24" s="330" t="s">
        <v>241</v>
      </c>
      <c r="C24" s="330">
        <v>10777</v>
      </c>
      <c r="D24" s="327" t="s">
        <v>245</v>
      </c>
      <c r="E24" s="314">
        <v>7</v>
      </c>
      <c r="F24" s="338" t="s">
        <v>243</v>
      </c>
      <c r="G24" s="331">
        <v>1220.57</v>
      </c>
      <c r="H24" s="331">
        <f>ROUND(G24*$B$13,2)</f>
        <v>255.59</v>
      </c>
      <c r="I24" s="331">
        <f>H24+G24</f>
        <v>1476.1599999999999</v>
      </c>
      <c r="J24" s="332">
        <f>ROUND(I24*E24,2)</f>
        <v>10333.120000000001</v>
      </c>
      <c r="K24" s="141"/>
      <c r="L24" s="739"/>
      <c r="M24" s="739"/>
      <c r="N24" s="739"/>
      <c r="O24" s="739"/>
      <c r="P24" s="739"/>
      <c r="Q24" s="739"/>
      <c r="R24" s="739"/>
    </row>
    <row r="25" spans="1:18" s="326" customFormat="1" ht="30">
      <c r="A25" s="329" t="s">
        <v>531</v>
      </c>
      <c r="B25" s="560" t="s">
        <v>549</v>
      </c>
      <c r="C25" s="560">
        <v>20344</v>
      </c>
      <c r="D25" s="327" t="s">
        <v>550</v>
      </c>
      <c r="E25" s="314">
        <v>3</v>
      </c>
      <c r="F25" s="338" t="s">
        <v>251</v>
      </c>
      <c r="G25" s="331">
        <v>1866.67</v>
      </c>
      <c r="H25" s="331">
        <f>ROUND(G25*$B$13,2)</f>
        <v>390.88</v>
      </c>
      <c r="I25" s="331">
        <f>H25+G25</f>
        <v>2257.5500000000002</v>
      </c>
      <c r="J25" s="332">
        <f>ROUND(I25*E25,2)</f>
        <v>6772.65</v>
      </c>
      <c r="K25" s="141"/>
      <c r="L25" s="739"/>
      <c r="M25" s="739"/>
      <c r="N25" s="733"/>
      <c r="O25" s="739"/>
      <c r="P25" s="739"/>
      <c r="Q25" s="739"/>
      <c r="R25" s="739"/>
    </row>
    <row r="26" spans="1:18" s="326" customFormat="1" ht="15">
      <c r="A26" s="328" t="s">
        <v>132</v>
      </c>
      <c r="B26" s="756" t="s">
        <v>133</v>
      </c>
      <c r="C26" s="756"/>
      <c r="D26" s="756"/>
      <c r="E26" s="756"/>
      <c r="F26" s="756"/>
      <c r="G26" s="756"/>
      <c r="H26" s="756"/>
      <c r="I26" s="756"/>
      <c r="J26" s="756"/>
      <c r="K26" s="141"/>
      <c r="L26" s="739"/>
      <c r="M26" s="739"/>
      <c r="N26" s="733"/>
      <c r="O26" s="739"/>
      <c r="P26" s="739"/>
      <c r="Q26" s="739"/>
      <c r="R26" s="739"/>
    </row>
    <row r="27" spans="1:18" s="326" customFormat="1" ht="15">
      <c r="A27" s="329" t="s">
        <v>922</v>
      </c>
      <c r="B27" s="478" t="s">
        <v>87</v>
      </c>
      <c r="C27" s="478">
        <v>89356</v>
      </c>
      <c r="D27" s="327" t="s">
        <v>530</v>
      </c>
      <c r="E27" s="314">
        <v>59</v>
      </c>
      <c r="F27" s="338" t="s">
        <v>266</v>
      </c>
      <c r="G27" s="331">
        <v>22.09</v>
      </c>
      <c r="H27" s="331">
        <f>ROUND(G27*$B$13,2)</f>
        <v>4.63</v>
      </c>
      <c r="I27" s="331">
        <f>H27+G27</f>
        <v>26.72</v>
      </c>
      <c r="J27" s="332">
        <f>ROUND(I27*E27,2)</f>
        <v>1576.48</v>
      </c>
      <c r="K27" s="141"/>
      <c r="L27" s="739"/>
      <c r="M27" s="739"/>
      <c r="N27" s="733"/>
      <c r="O27" s="739"/>
      <c r="P27" s="739"/>
      <c r="Q27" s="739"/>
      <c r="R27" s="739"/>
    </row>
    <row r="28" spans="1:18" s="326" customFormat="1" ht="30">
      <c r="A28" s="329" t="s">
        <v>923</v>
      </c>
      <c r="B28" s="647" t="s">
        <v>87</v>
      </c>
      <c r="C28" s="647">
        <v>102605</v>
      </c>
      <c r="D28" s="327" t="s">
        <v>576</v>
      </c>
      <c r="E28" s="314">
        <v>1</v>
      </c>
      <c r="F28" s="338" t="s">
        <v>251</v>
      </c>
      <c r="G28" s="331">
        <v>277.2</v>
      </c>
      <c r="H28" s="331">
        <f>ROUND(G28*$B$13,2)</f>
        <v>58.05</v>
      </c>
      <c r="I28" s="331">
        <f>H28+G28</f>
        <v>335.25</v>
      </c>
      <c r="J28" s="332">
        <f t="shared" ref="J28:J30" si="0">ROUND(I28*E28,2)</f>
        <v>335.25</v>
      </c>
      <c r="K28" s="141"/>
      <c r="L28" s="739"/>
      <c r="M28" s="739"/>
      <c r="N28" s="733"/>
      <c r="O28" s="739"/>
      <c r="P28" s="739"/>
      <c r="Q28" s="739"/>
      <c r="R28" s="739"/>
    </row>
    <row r="29" spans="1:18" s="326" customFormat="1" ht="15">
      <c r="A29" s="479" t="s">
        <v>334</v>
      </c>
      <c r="B29" s="478" t="s">
        <v>660</v>
      </c>
      <c r="C29" s="478">
        <v>1</v>
      </c>
      <c r="D29" s="327" t="s">
        <v>553</v>
      </c>
      <c r="E29" s="314">
        <v>1</v>
      </c>
      <c r="F29" s="338" t="s">
        <v>251</v>
      </c>
      <c r="G29" s="331">
        <v>1846.81</v>
      </c>
      <c r="H29" s="331">
        <f>ROUND(G29*$B$13,2)</f>
        <v>386.72</v>
      </c>
      <c r="I29" s="331">
        <f>H29+G29</f>
        <v>2233.5299999999997</v>
      </c>
      <c r="J29" s="332">
        <f t="shared" si="0"/>
        <v>2233.5300000000002</v>
      </c>
      <c r="K29" s="141"/>
      <c r="L29" s="739"/>
      <c r="M29" s="739"/>
      <c r="N29" s="733"/>
      <c r="O29" s="739"/>
      <c r="P29" s="739"/>
      <c r="Q29" s="739"/>
      <c r="R29" s="739"/>
    </row>
    <row r="30" spans="1:18" s="326" customFormat="1" ht="30">
      <c r="A30" s="329" t="s">
        <v>250</v>
      </c>
      <c r="B30" s="647" t="s">
        <v>87</v>
      </c>
      <c r="C30" s="478">
        <v>89714</v>
      </c>
      <c r="D30" s="327" t="s">
        <v>924</v>
      </c>
      <c r="E30" s="314">
        <v>7.6</v>
      </c>
      <c r="F30" s="338" t="s">
        <v>266</v>
      </c>
      <c r="G30" s="331">
        <v>61.81</v>
      </c>
      <c r="H30" s="331">
        <f>ROUND(G30*$B$13,2)</f>
        <v>12.94</v>
      </c>
      <c r="I30" s="331">
        <f>H30+G30</f>
        <v>74.75</v>
      </c>
      <c r="J30" s="332">
        <f t="shared" si="0"/>
        <v>568.1</v>
      </c>
      <c r="K30" s="141"/>
      <c r="L30" s="739"/>
      <c r="M30" s="739"/>
      <c r="N30" s="733"/>
      <c r="O30" s="739"/>
      <c r="P30" s="739"/>
      <c r="Q30" s="739"/>
      <c r="R30" s="739"/>
    </row>
    <row r="31" spans="1:18" s="326" customFormat="1" ht="15">
      <c r="A31" s="328" t="s">
        <v>134</v>
      </c>
      <c r="B31" s="756" t="s">
        <v>135</v>
      </c>
      <c r="C31" s="756"/>
      <c r="D31" s="756"/>
      <c r="E31" s="756"/>
      <c r="F31" s="756"/>
      <c r="G31" s="756"/>
      <c r="H31" s="756"/>
      <c r="I31" s="756"/>
      <c r="J31" s="756"/>
      <c r="K31" s="141"/>
      <c r="L31" s="740"/>
      <c r="M31" s="740"/>
      <c r="N31" s="733"/>
      <c r="O31" s="739"/>
      <c r="P31" s="739"/>
      <c r="Q31" s="739"/>
      <c r="R31" s="739"/>
    </row>
    <row r="32" spans="1:18" s="326" customFormat="1" ht="15">
      <c r="A32" s="329" t="s">
        <v>252</v>
      </c>
      <c r="B32" s="330" t="s">
        <v>87</v>
      </c>
      <c r="C32" s="535">
        <v>98459</v>
      </c>
      <c r="D32" s="327" t="s">
        <v>581</v>
      </c>
      <c r="E32" s="314">
        <v>79.28</v>
      </c>
      <c r="F32" s="338" t="s">
        <v>253</v>
      </c>
      <c r="G32" s="331">
        <v>137.82</v>
      </c>
      <c r="H32" s="331">
        <f>ROUND(G32*$B$13,2)</f>
        <v>28.86</v>
      </c>
      <c r="I32" s="331">
        <f>H32+G32</f>
        <v>166.68</v>
      </c>
      <c r="J32" s="332">
        <f>ROUND(I32*E32,2)</f>
        <v>13214.39</v>
      </c>
      <c r="K32" s="141"/>
      <c r="L32" s="739"/>
      <c r="M32" s="740"/>
      <c r="N32" s="733"/>
      <c r="O32" s="739"/>
      <c r="P32" s="739"/>
      <c r="Q32" s="739"/>
      <c r="R32" s="739"/>
    </row>
    <row r="33" spans="1:18" s="326" customFormat="1" ht="30">
      <c r="A33" s="329" t="s">
        <v>254</v>
      </c>
      <c r="B33" s="330" t="s">
        <v>248</v>
      </c>
      <c r="C33" s="330">
        <v>51</v>
      </c>
      <c r="D33" s="327" t="s">
        <v>604</v>
      </c>
      <c r="E33" s="314">
        <v>2.61</v>
      </c>
      <c r="F33" s="338" t="s">
        <v>253</v>
      </c>
      <c r="G33" s="331">
        <v>539.74</v>
      </c>
      <c r="H33" s="331">
        <f>ROUND(G33*$B$13,2)</f>
        <v>113.02</v>
      </c>
      <c r="I33" s="331">
        <f>H33+G33</f>
        <v>652.76</v>
      </c>
      <c r="J33" s="332">
        <f>ROUND(I33*E33,2)</f>
        <v>1703.7</v>
      </c>
      <c r="K33" s="141"/>
      <c r="L33" s="739"/>
      <c r="M33" s="740"/>
      <c r="N33" s="733"/>
      <c r="O33" s="739"/>
      <c r="P33" s="739"/>
      <c r="Q33" s="739"/>
      <c r="R33" s="739"/>
    </row>
    <row r="34" spans="1:18" s="326" customFormat="1" ht="15">
      <c r="A34" s="757" t="s">
        <v>257</v>
      </c>
      <c r="B34" s="757"/>
      <c r="C34" s="757"/>
      <c r="D34" s="757"/>
      <c r="E34" s="757"/>
      <c r="F34" s="757"/>
      <c r="G34" s="757"/>
      <c r="H34" s="757"/>
      <c r="I34" s="757"/>
      <c r="J34" s="335">
        <f>SUM(J20:J33)</f>
        <v>52947.89</v>
      </c>
      <c r="K34" s="141"/>
      <c r="L34" s="740"/>
      <c r="M34" s="740"/>
      <c r="N34" s="733"/>
      <c r="O34" s="739"/>
      <c r="P34" s="739"/>
      <c r="Q34" s="739"/>
      <c r="R34" s="739"/>
    </row>
    <row r="35" spans="1:18" s="77" customFormat="1" ht="15">
      <c r="A35" s="329"/>
      <c r="B35" s="330"/>
      <c r="C35" s="330"/>
      <c r="D35" s="327"/>
      <c r="E35" s="314"/>
      <c r="F35" s="338"/>
      <c r="G35" s="331"/>
      <c r="H35" s="331"/>
      <c r="I35" s="331"/>
      <c r="J35" s="332"/>
      <c r="K35" s="142"/>
      <c r="L35" s="741"/>
      <c r="M35" s="741"/>
      <c r="N35" s="742"/>
      <c r="O35" s="743"/>
      <c r="P35" s="743"/>
      <c r="Q35" s="743"/>
      <c r="R35" s="743"/>
    </row>
    <row r="36" spans="1:18" s="326" customFormat="1" ht="15">
      <c r="A36" s="333" t="s">
        <v>422</v>
      </c>
      <c r="B36" s="750" t="s">
        <v>423</v>
      </c>
      <c r="C36" s="750"/>
      <c r="D36" s="750"/>
      <c r="E36" s="750"/>
      <c r="F36" s="750"/>
      <c r="G36" s="750"/>
      <c r="H36" s="750"/>
      <c r="I36" s="750"/>
      <c r="J36" s="750"/>
      <c r="K36" s="141"/>
      <c r="L36" s="739"/>
      <c r="M36" s="739"/>
      <c r="N36" s="733"/>
      <c r="O36" s="739"/>
      <c r="P36" s="739"/>
      <c r="Q36" s="739"/>
      <c r="R36" s="739"/>
    </row>
    <row r="37" spans="1:18" s="326" customFormat="1" ht="15">
      <c r="A37" s="328" t="s">
        <v>424</v>
      </c>
      <c r="B37" s="756" t="s">
        <v>425</v>
      </c>
      <c r="C37" s="756"/>
      <c r="D37" s="756"/>
      <c r="E37" s="756"/>
      <c r="F37" s="756"/>
      <c r="G37" s="756"/>
      <c r="H37" s="756"/>
      <c r="I37" s="756"/>
      <c r="J37" s="756"/>
      <c r="K37" s="141"/>
      <c r="L37" s="739"/>
      <c r="M37" s="739"/>
      <c r="N37" s="733"/>
      <c r="O37" s="739"/>
      <c r="P37" s="739"/>
      <c r="Q37" s="739"/>
      <c r="R37" s="739"/>
    </row>
    <row r="38" spans="1:18" s="326" customFormat="1" ht="30">
      <c r="A38" s="758" t="s">
        <v>426</v>
      </c>
      <c r="B38" s="330" t="s">
        <v>87</v>
      </c>
      <c r="C38" s="330">
        <v>97622</v>
      </c>
      <c r="D38" s="327" t="s">
        <v>427</v>
      </c>
      <c r="E38" s="314">
        <v>6.08</v>
      </c>
      <c r="F38" s="338" t="s">
        <v>260</v>
      </c>
      <c r="G38" s="331">
        <v>50.96</v>
      </c>
      <c r="H38" s="331">
        <f t="shared" ref="H38:H46" si="1">ROUND(G38*$B$13,2)</f>
        <v>10.67</v>
      </c>
      <c r="I38" s="331">
        <f t="shared" ref="I38:I46" si="2">H38+G38</f>
        <v>61.63</v>
      </c>
      <c r="J38" s="332">
        <f t="shared" ref="J38:J46" si="3">ROUND(I38*E38,2)</f>
        <v>374.71</v>
      </c>
      <c r="K38" s="141"/>
      <c r="L38" s="739"/>
      <c r="M38" s="739"/>
      <c r="N38" s="733"/>
      <c r="O38" s="739"/>
      <c r="P38" s="739"/>
      <c r="Q38" s="739"/>
      <c r="R38" s="739"/>
    </row>
    <row r="39" spans="1:18" s="326" customFormat="1" ht="15">
      <c r="A39" s="759"/>
      <c r="B39" s="548" t="s">
        <v>248</v>
      </c>
      <c r="C39" s="548">
        <v>12631</v>
      </c>
      <c r="D39" s="327" t="s">
        <v>585</v>
      </c>
      <c r="E39" s="314">
        <v>179.6</v>
      </c>
      <c r="F39" s="338" t="s">
        <v>253</v>
      </c>
      <c r="G39" s="331">
        <v>23.26</v>
      </c>
      <c r="H39" s="331">
        <f t="shared" si="1"/>
        <v>4.87</v>
      </c>
      <c r="I39" s="331">
        <f t="shared" si="2"/>
        <v>28.130000000000003</v>
      </c>
      <c r="J39" s="332">
        <f t="shared" si="3"/>
        <v>5052.1499999999996</v>
      </c>
      <c r="K39" s="141"/>
      <c r="L39" s="739"/>
      <c r="M39" s="739"/>
      <c r="N39" s="733"/>
      <c r="O39" s="739"/>
      <c r="P39" s="739"/>
      <c r="Q39" s="739"/>
      <c r="R39" s="739"/>
    </row>
    <row r="40" spans="1:18" s="326" customFormat="1" ht="30">
      <c r="A40" s="759"/>
      <c r="B40" s="330" t="s">
        <v>87</v>
      </c>
      <c r="C40" s="520" t="s">
        <v>994</v>
      </c>
      <c r="D40" s="327" t="s">
        <v>993</v>
      </c>
      <c r="E40" s="314">
        <v>27.22</v>
      </c>
      <c r="F40" s="338" t="s">
        <v>253</v>
      </c>
      <c r="G40" s="331">
        <v>16.899999999999999</v>
      </c>
      <c r="H40" s="331">
        <f t="shared" si="1"/>
        <v>3.54</v>
      </c>
      <c r="I40" s="331">
        <f t="shared" si="2"/>
        <v>20.439999999999998</v>
      </c>
      <c r="J40" s="332">
        <f t="shared" si="3"/>
        <v>556.38</v>
      </c>
      <c r="K40" s="141"/>
      <c r="L40" s="739"/>
      <c r="M40" s="739"/>
      <c r="N40" s="733"/>
      <c r="O40" s="739"/>
      <c r="P40" s="739"/>
      <c r="Q40" s="739"/>
      <c r="R40" s="739"/>
    </row>
    <row r="41" spans="1:18" s="326" customFormat="1" ht="30">
      <c r="A41" s="760"/>
      <c r="B41" s="548" t="s">
        <v>248</v>
      </c>
      <c r="C41" s="548">
        <v>4942</v>
      </c>
      <c r="D41" s="327" t="s">
        <v>558</v>
      </c>
      <c r="E41" s="314">
        <v>31.17</v>
      </c>
      <c r="F41" s="338" t="s">
        <v>253</v>
      </c>
      <c r="G41" s="331">
        <v>22.79</v>
      </c>
      <c r="H41" s="331">
        <f t="shared" si="1"/>
        <v>4.7699999999999996</v>
      </c>
      <c r="I41" s="331">
        <f t="shared" si="2"/>
        <v>27.56</v>
      </c>
      <c r="J41" s="332">
        <f t="shared" si="3"/>
        <v>859.05</v>
      </c>
      <c r="K41" s="141"/>
      <c r="L41" s="739"/>
      <c r="M41" s="739"/>
      <c r="N41" s="733"/>
      <c r="O41" s="739"/>
      <c r="P41" s="739"/>
      <c r="Q41" s="739"/>
      <c r="R41" s="739"/>
    </row>
    <row r="42" spans="1:18" s="326" customFormat="1" ht="15">
      <c r="A42" s="462" t="s">
        <v>519</v>
      </c>
      <c r="B42" s="548" t="s">
        <v>1024</v>
      </c>
      <c r="C42" s="548">
        <v>3240</v>
      </c>
      <c r="D42" s="327" t="s">
        <v>1025</v>
      </c>
      <c r="E42" s="314">
        <v>299.54000000000002</v>
      </c>
      <c r="F42" s="338" t="s">
        <v>253</v>
      </c>
      <c r="G42" s="331">
        <v>4.55</v>
      </c>
      <c r="H42" s="331">
        <f t="shared" si="1"/>
        <v>0.95</v>
      </c>
      <c r="I42" s="331">
        <f t="shared" si="2"/>
        <v>5.5</v>
      </c>
      <c r="J42" s="332">
        <f t="shared" si="3"/>
        <v>1647.47</v>
      </c>
      <c r="K42" s="141"/>
      <c r="L42" s="739"/>
      <c r="M42" s="739"/>
      <c r="N42" s="733"/>
      <c r="O42" s="739"/>
      <c r="P42" s="739"/>
      <c r="Q42" s="739"/>
      <c r="R42" s="739"/>
    </row>
    <row r="43" spans="1:18" s="326" customFormat="1" ht="30">
      <c r="A43" s="684" t="s">
        <v>520</v>
      </c>
      <c r="B43" s="682" t="s">
        <v>248</v>
      </c>
      <c r="C43" s="682">
        <v>35</v>
      </c>
      <c r="D43" s="327" t="s">
        <v>584</v>
      </c>
      <c r="E43" s="314">
        <v>299.54000000000002</v>
      </c>
      <c r="F43" s="338" t="s">
        <v>253</v>
      </c>
      <c r="G43" s="331">
        <v>19.39</v>
      </c>
      <c r="H43" s="331">
        <f>ROUND(G43*$B$13,2)</f>
        <v>4.0599999999999996</v>
      </c>
      <c r="I43" s="331">
        <f>H43+G43</f>
        <v>23.45</v>
      </c>
      <c r="J43" s="332">
        <f>ROUND(I43*E43,2)</f>
        <v>7024.21</v>
      </c>
      <c r="K43" s="141"/>
      <c r="L43" s="739"/>
      <c r="M43" s="739"/>
      <c r="N43" s="733"/>
      <c r="O43" s="739"/>
      <c r="P43" s="739"/>
      <c r="Q43" s="739"/>
      <c r="R43" s="739"/>
    </row>
    <row r="44" spans="1:18" s="326" customFormat="1" ht="30">
      <c r="A44" s="549" t="s">
        <v>529</v>
      </c>
      <c r="B44" s="548" t="s">
        <v>87</v>
      </c>
      <c r="C44" s="548">
        <v>97629</v>
      </c>
      <c r="D44" s="327" t="s">
        <v>605</v>
      </c>
      <c r="E44" s="314">
        <v>0.14000000000000001</v>
      </c>
      <c r="F44" s="338" t="s">
        <v>260</v>
      </c>
      <c r="G44" s="331">
        <v>115.65</v>
      </c>
      <c r="H44" s="331">
        <f t="shared" si="1"/>
        <v>24.22</v>
      </c>
      <c r="I44" s="331">
        <f>H44+G44</f>
        <v>139.87</v>
      </c>
      <c r="J44" s="332">
        <f>ROUND(I44*E44,2)</f>
        <v>19.579999999999998</v>
      </c>
      <c r="K44" s="141"/>
      <c r="L44" s="739"/>
      <c r="M44" s="739"/>
      <c r="N44" s="733"/>
      <c r="O44" s="739"/>
      <c r="P44" s="739"/>
      <c r="Q44" s="739"/>
      <c r="R44" s="739"/>
    </row>
    <row r="45" spans="1:18" s="326" customFormat="1" ht="30">
      <c r="A45" s="416" t="s">
        <v>433</v>
      </c>
      <c r="B45" s="330" t="s">
        <v>87</v>
      </c>
      <c r="C45" s="330">
        <v>97663</v>
      </c>
      <c r="D45" s="327" t="s">
        <v>431</v>
      </c>
      <c r="E45" s="314">
        <v>3</v>
      </c>
      <c r="F45" s="338" t="s">
        <v>251</v>
      </c>
      <c r="G45" s="331">
        <v>11.16</v>
      </c>
      <c r="H45" s="331">
        <f t="shared" si="1"/>
        <v>2.34</v>
      </c>
      <c r="I45" s="331">
        <f t="shared" si="2"/>
        <v>13.5</v>
      </c>
      <c r="J45" s="332">
        <f t="shared" si="3"/>
        <v>40.5</v>
      </c>
      <c r="K45" s="141"/>
      <c r="L45" s="739"/>
      <c r="M45" s="739"/>
      <c r="N45" s="733"/>
      <c r="O45" s="739"/>
      <c r="P45" s="739"/>
      <c r="Q45" s="739"/>
      <c r="R45" s="739"/>
    </row>
    <row r="46" spans="1:18" s="326" customFormat="1" ht="30">
      <c r="A46" s="416" t="s">
        <v>434</v>
      </c>
      <c r="B46" s="330" t="s">
        <v>87</v>
      </c>
      <c r="C46" s="330">
        <v>97666</v>
      </c>
      <c r="D46" s="327" t="s">
        <v>435</v>
      </c>
      <c r="E46" s="314">
        <v>4</v>
      </c>
      <c r="F46" s="338" t="s">
        <v>251</v>
      </c>
      <c r="G46" s="331">
        <v>8.14</v>
      </c>
      <c r="H46" s="331">
        <f t="shared" si="1"/>
        <v>1.7</v>
      </c>
      <c r="I46" s="331">
        <f t="shared" si="2"/>
        <v>9.84</v>
      </c>
      <c r="J46" s="332">
        <f t="shared" si="3"/>
        <v>39.36</v>
      </c>
      <c r="K46" s="141"/>
      <c r="L46" s="739"/>
      <c r="M46" s="739"/>
      <c r="N46" s="733"/>
      <c r="O46" s="739"/>
      <c r="P46" s="739"/>
      <c r="Q46" s="739"/>
      <c r="R46" s="739"/>
    </row>
    <row r="47" spans="1:18" s="326" customFormat="1" ht="15">
      <c r="A47" s="328" t="s">
        <v>428</v>
      </c>
      <c r="B47" s="756" t="s">
        <v>429</v>
      </c>
      <c r="C47" s="756"/>
      <c r="D47" s="756"/>
      <c r="E47" s="756"/>
      <c r="F47" s="756"/>
      <c r="G47" s="756"/>
      <c r="H47" s="756"/>
      <c r="I47" s="756"/>
      <c r="J47" s="756"/>
      <c r="K47" s="141"/>
      <c r="L47" s="739"/>
      <c r="M47" s="739"/>
      <c r="N47" s="733"/>
      <c r="O47" s="739"/>
      <c r="P47" s="739"/>
      <c r="Q47" s="739"/>
      <c r="R47" s="739"/>
    </row>
    <row r="48" spans="1:18" s="326" customFormat="1" ht="30">
      <c r="A48" s="329" t="s">
        <v>430</v>
      </c>
      <c r="B48" s="466" t="s">
        <v>87</v>
      </c>
      <c r="C48" s="466">
        <v>97665</v>
      </c>
      <c r="D48" s="327" t="s">
        <v>432</v>
      </c>
      <c r="E48" s="314">
        <v>35</v>
      </c>
      <c r="F48" s="338" t="s">
        <v>251</v>
      </c>
      <c r="G48" s="331">
        <v>1.17</v>
      </c>
      <c r="H48" s="331">
        <f>ROUND(G48*$B$13,2)</f>
        <v>0.24</v>
      </c>
      <c r="I48" s="331">
        <f>H48+G48</f>
        <v>1.41</v>
      </c>
      <c r="J48" s="332">
        <f>ROUND(I48*E48,2)</f>
        <v>49.35</v>
      </c>
      <c r="K48" s="141"/>
      <c r="L48" s="739"/>
      <c r="M48" s="739"/>
      <c r="N48" s="733"/>
      <c r="O48" s="739"/>
      <c r="P48" s="739"/>
      <c r="Q48" s="739"/>
      <c r="R48" s="739"/>
    </row>
    <row r="49" spans="1:18" s="326" customFormat="1" ht="15">
      <c r="A49" s="757" t="s">
        <v>543</v>
      </c>
      <c r="B49" s="757"/>
      <c r="C49" s="757"/>
      <c r="D49" s="757"/>
      <c r="E49" s="757"/>
      <c r="F49" s="757"/>
      <c r="G49" s="757"/>
      <c r="H49" s="757"/>
      <c r="I49" s="757"/>
      <c r="J49" s="335">
        <f>SUM(J37:J48)</f>
        <v>15662.760000000002</v>
      </c>
      <c r="K49" s="141"/>
      <c r="L49" s="740"/>
      <c r="M49" s="740"/>
      <c r="N49" s="733"/>
      <c r="O49" s="739"/>
      <c r="P49" s="739"/>
      <c r="Q49" s="739"/>
      <c r="R49" s="739"/>
    </row>
    <row r="50" spans="1:18" s="326" customFormat="1" ht="15">
      <c r="A50" s="48"/>
      <c r="B50" s="48"/>
      <c r="C50" s="48"/>
      <c r="D50" s="48"/>
      <c r="E50" s="320"/>
      <c r="F50" s="48"/>
      <c r="G50" s="48"/>
      <c r="H50" s="47"/>
      <c r="I50" s="47"/>
      <c r="J50" s="47"/>
      <c r="K50" s="141"/>
      <c r="L50" s="739"/>
      <c r="M50" s="739"/>
      <c r="N50" s="733"/>
      <c r="O50" s="739"/>
      <c r="P50" s="739"/>
      <c r="Q50" s="739"/>
      <c r="R50" s="739"/>
    </row>
    <row r="51" spans="1:18" s="326" customFormat="1" ht="15">
      <c r="A51" s="333" t="s">
        <v>107</v>
      </c>
      <c r="B51" s="750" t="s">
        <v>108</v>
      </c>
      <c r="C51" s="750"/>
      <c r="D51" s="750"/>
      <c r="E51" s="750"/>
      <c r="F51" s="750"/>
      <c r="G51" s="750"/>
      <c r="H51" s="750"/>
      <c r="I51" s="750"/>
      <c r="J51" s="750"/>
      <c r="K51" s="141"/>
      <c r="L51" s="739"/>
      <c r="M51" s="739"/>
      <c r="N51" s="733"/>
      <c r="O51" s="739"/>
      <c r="P51" s="739"/>
      <c r="Q51" s="739"/>
      <c r="R51" s="739"/>
    </row>
    <row r="52" spans="1:18" s="326" customFormat="1" ht="15">
      <c r="A52" s="328" t="s">
        <v>112</v>
      </c>
      <c r="B52" s="756" t="s">
        <v>259</v>
      </c>
      <c r="C52" s="756"/>
      <c r="D52" s="756"/>
      <c r="E52" s="756"/>
      <c r="F52" s="756"/>
      <c r="G52" s="756"/>
      <c r="H52" s="756"/>
      <c r="I52" s="756"/>
      <c r="J52" s="756"/>
      <c r="K52" s="141"/>
      <c r="L52" s="739"/>
      <c r="M52" s="739"/>
      <c r="N52" s="733"/>
      <c r="O52" s="739"/>
      <c r="P52" s="739"/>
      <c r="Q52" s="739"/>
      <c r="R52" s="739"/>
    </row>
    <row r="53" spans="1:18" s="326" customFormat="1" ht="15">
      <c r="A53" s="653" t="s">
        <v>332</v>
      </c>
      <c r="B53" s="652" t="s">
        <v>270</v>
      </c>
      <c r="C53" s="652">
        <v>210500</v>
      </c>
      <c r="D53" s="327" t="s">
        <v>962</v>
      </c>
      <c r="E53" s="314">
        <v>8</v>
      </c>
      <c r="F53" s="338" t="s">
        <v>28</v>
      </c>
      <c r="G53" s="331">
        <v>350</v>
      </c>
      <c r="H53" s="331">
        <f>ROUND(G53*$B$13,2)</f>
        <v>73.290000000000006</v>
      </c>
      <c r="I53" s="331">
        <f>H53+G53</f>
        <v>423.29</v>
      </c>
      <c r="J53" s="332">
        <f>ROUND(I53*E53,2)</f>
        <v>3386.32</v>
      </c>
      <c r="K53" s="141"/>
      <c r="L53" s="739"/>
      <c r="M53" s="739"/>
      <c r="N53" s="733"/>
      <c r="O53" s="739"/>
      <c r="P53" s="739"/>
      <c r="Q53" s="739"/>
      <c r="R53" s="739"/>
    </row>
    <row r="54" spans="1:18" s="326" customFormat="1" ht="15">
      <c r="A54" s="757" t="s">
        <v>258</v>
      </c>
      <c r="B54" s="757"/>
      <c r="C54" s="757"/>
      <c r="D54" s="757"/>
      <c r="E54" s="757"/>
      <c r="F54" s="757"/>
      <c r="G54" s="757"/>
      <c r="H54" s="757"/>
      <c r="I54" s="757"/>
      <c r="J54" s="335">
        <f>SUM(J52:J53)</f>
        <v>3386.32</v>
      </c>
      <c r="K54" s="141"/>
      <c r="L54" s="740"/>
      <c r="M54" s="740"/>
      <c r="N54" s="733"/>
      <c r="O54" s="739"/>
      <c r="P54" s="739"/>
      <c r="Q54" s="739"/>
      <c r="R54" s="739"/>
    </row>
    <row r="55" spans="1:18" s="326" customFormat="1" ht="15">
      <c r="A55" s="48"/>
      <c r="B55" s="48"/>
      <c r="C55" s="48"/>
      <c r="D55" s="48"/>
      <c r="E55" s="320"/>
      <c r="F55" s="48"/>
      <c r="G55" s="48"/>
      <c r="H55" s="47"/>
      <c r="I55" s="47"/>
      <c r="J55" s="47"/>
      <c r="K55" s="141"/>
      <c r="L55" s="739"/>
      <c r="M55" s="739"/>
      <c r="N55" s="733"/>
      <c r="O55" s="739"/>
      <c r="P55" s="739"/>
      <c r="Q55" s="739"/>
      <c r="R55" s="739"/>
    </row>
    <row r="56" spans="1:18" ht="15">
      <c r="A56" s="764" t="s">
        <v>261</v>
      </c>
      <c r="B56" s="764"/>
      <c r="C56" s="764"/>
      <c r="D56" s="764"/>
      <c r="E56" s="764"/>
      <c r="F56" s="764"/>
      <c r="G56" s="764"/>
      <c r="H56" s="764"/>
      <c r="I56" s="764"/>
      <c r="J56" s="312">
        <f>J54+J34+J49</f>
        <v>71996.97</v>
      </c>
      <c r="N56" s="739"/>
      <c r="O56" s="739"/>
      <c r="P56" s="739"/>
      <c r="Q56" s="739"/>
      <c r="R56" s="739"/>
    </row>
    <row r="57" spans="1:18" s="326" customFormat="1" ht="15">
      <c r="A57" s="329"/>
      <c r="B57" s="330"/>
      <c r="C57" s="330"/>
      <c r="D57" s="327"/>
      <c r="E57" s="314"/>
      <c r="F57" s="338"/>
      <c r="G57" s="8"/>
      <c r="H57" s="8"/>
      <c r="I57" s="8"/>
      <c r="J57" s="9"/>
      <c r="K57" s="141"/>
      <c r="L57" s="739"/>
      <c r="M57" s="739"/>
      <c r="N57" s="733"/>
      <c r="O57" s="739"/>
      <c r="P57" s="739"/>
      <c r="Q57" s="739"/>
      <c r="R57" s="739"/>
    </row>
    <row r="58" spans="1:18" ht="15">
      <c r="A58" s="75" t="s">
        <v>3</v>
      </c>
      <c r="B58" s="762" t="s">
        <v>96</v>
      </c>
      <c r="C58" s="763"/>
      <c r="D58" s="763"/>
      <c r="E58" s="763"/>
      <c r="F58" s="763"/>
      <c r="G58" s="763"/>
      <c r="H58" s="763"/>
      <c r="I58" s="763"/>
      <c r="J58" s="763"/>
      <c r="K58" s="139"/>
      <c r="L58" s="737"/>
      <c r="M58" s="737"/>
      <c r="N58" s="738"/>
    </row>
    <row r="59" spans="1:18" s="326" customFormat="1" ht="15">
      <c r="A59" s="407" t="s">
        <v>0</v>
      </c>
      <c r="B59" s="754" t="s">
        <v>81</v>
      </c>
      <c r="C59" s="755"/>
      <c r="D59" s="21" t="s">
        <v>1</v>
      </c>
      <c r="E59" s="324" t="s">
        <v>62</v>
      </c>
      <c r="F59" s="22" t="s">
        <v>10</v>
      </c>
      <c r="G59" s="310" t="s">
        <v>11</v>
      </c>
      <c r="H59" s="310" t="s">
        <v>255</v>
      </c>
      <c r="I59" s="310" t="s">
        <v>256</v>
      </c>
      <c r="J59" s="311" t="s">
        <v>61</v>
      </c>
      <c r="K59" s="139"/>
      <c r="L59" s="737"/>
      <c r="M59" s="737"/>
      <c r="N59" s="738"/>
      <c r="O59" s="739"/>
      <c r="P59" s="739"/>
      <c r="Q59" s="739"/>
      <c r="R59" s="739"/>
    </row>
    <row r="60" spans="1:18" s="326" customFormat="1" ht="15">
      <c r="A60" s="333" t="s">
        <v>90</v>
      </c>
      <c r="B60" s="750" t="s">
        <v>97</v>
      </c>
      <c r="C60" s="750"/>
      <c r="D60" s="750"/>
      <c r="E60" s="750"/>
      <c r="F60" s="750"/>
      <c r="G60" s="750"/>
      <c r="H60" s="750"/>
      <c r="I60" s="750"/>
      <c r="J60" s="750"/>
      <c r="K60" s="141"/>
      <c r="L60" s="739"/>
      <c r="M60" s="739"/>
      <c r="N60" s="733"/>
      <c r="O60" s="739"/>
      <c r="P60" s="739"/>
      <c r="Q60" s="739"/>
      <c r="R60" s="739"/>
    </row>
    <row r="61" spans="1:18" s="326" customFormat="1" ht="15">
      <c r="A61" s="328" t="s">
        <v>262</v>
      </c>
      <c r="B61" s="756" t="s">
        <v>263</v>
      </c>
      <c r="C61" s="756"/>
      <c r="D61" s="756"/>
      <c r="E61" s="756"/>
      <c r="F61" s="756"/>
      <c r="G61" s="756"/>
      <c r="H61" s="756"/>
      <c r="I61" s="756"/>
      <c r="J61" s="756"/>
      <c r="K61" s="141"/>
      <c r="L61" s="739"/>
      <c r="M61" s="739"/>
      <c r="N61" s="733"/>
      <c r="O61" s="739"/>
      <c r="P61" s="739"/>
      <c r="Q61" s="739"/>
      <c r="R61" s="739"/>
    </row>
    <row r="62" spans="1:18" s="326" customFormat="1" ht="70.5" customHeight="1">
      <c r="A62" s="559" t="s">
        <v>606</v>
      </c>
      <c r="B62" s="560" t="s">
        <v>87</v>
      </c>
      <c r="C62" s="560">
        <v>89480</v>
      </c>
      <c r="D62" s="327" t="s">
        <v>607</v>
      </c>
      <c r="E62" s="314">
        <v>3.36</v>
      </c>
      <c r="F62" s="338" t="s">
        <v>253</v>
      </c>
      <c r="G62" s="331">
        <v>138.28</v>
      </c>
      <c r="H62" s="331">
        <f>ROUND(G62*$B$13,2)</f>
        <v>28.96</v>
      </c>
      <c r="I62" s="331">
        <f>H62+G62</f>
        <v>167.24</v>
      </c>
      <c r="J62" s="332">
        <f>ROUND(I62*E62,2)</f>
        <v>561.92999999999995</v>
      </c>
      <c r="K62" s="141"/>
      <c r="L62" s="740"/>
      <c r="M62" s="740"/>
      <c r="N62" s="733"/>
      <c r="O62" s="739"/>
      <c r="P62" s="739"/>
      <c r="Q62" s="739"/>
      <c r="R62" s="739"/>
    </row>
    <row r="63" spans="1:18" s="326" customFormat="1" ht="60">
      <c r="A63" s="514" t="s">
        <v>554</v>
      </c>
      <c r="B63" s="330" t="s">
        <v>87</v>
      </c>
      <c r="C63" s="330">
        <v>103332</v>
      </c>
      <c r="D63" s="327" t="s">
        <v>582</v>
      </c>
      <c r="E63" s="314">
        <v>103.16</v>
      </c>
      <c r="F63" s="338" t="s">
        <v>253</v>
      </c>
      <c r="G63" s="331">
        <v>117.33</v>
      </c>
      <c r="H63" s="331">
        <f t="shared" ref="H63:H69" si="4">ROUND(G63*$B$13,2)</f>
        <v>24.57</v>
      </c>
      <c r="I63" s="331">
        <f t="shared" ref="I63:I69" si="5">H63+G63</f>
        <v>141.9</v>
      </c>
      <c r="J63" s="332">
        <f t="shared" ref="J63:J69" si="6">ROUND(I63*E63,2)</f>
        <v>14638.4</v>
      </c>
      <c r="K63" s="141"/>
      <c r="L63" s="740"/>
      <c r="M63" s="740"/>
      <c r="N63" s="733"/>
      <c r="O63" s="739"/>
      <c r="P63" s="739"/>
      <c r="Q63" s="739"/>
      <c r="R63" s="739"/>
    </row>
    <row r="64" spans="1:18" s="326" customFormat="1" ht="30">
      <c r="A64" s="468" t="s">
        <v>448</v>
      </c>
      <c r="B64" s="330" t="s">
        <v>87</v>
      </c>
      <c r="C64" s="330">
        <v>93187</v>
      </c>
      <c r="D64" s="327" t="s">
        <v>457</v>
      </c>
      <c r="E64" s="314">
        <v>2.67</v>
      </c>
      <c r="F64" s="338" t="s">
        <v>266</v>
      </c>
      <c r="G64" s="331">
        <v>116.55</v>
      </c>
      <c r="H64" s="331">
        <f t="shared" si="4"/>
        <v>24.41</v>
      </c>
      <c r="I64" s="331">
        <f t="shared" si="5"/>
        <v>140.96</v>
      </c>
      <c r="J64" s="332">
        <f t="shared" si="6"/>
        <v>376.36</v>
      </c>
      <c r="K64" s="141"/>
      <c r="L64" s="740"/>
      <c r="M64" s="740"/>
      <c r="N64" s="733"/>
      <c r="O64" s="739"/>
      <c r="P64" s="739"/>
      <c r="Q64" s="739"/>
      <c r="R64" s="739"/>
    </row>
    <row r="65" spans="1:18" s="326" customFormat="1" ht="30">
      <c r="A65" s="468" t="s">
        <v>335</v>
      </c>
      <c r="B65" s="330" t="s">
        <v>87</v>
      </c>
      <c r="C65" s="330">
        <v>93197</v>
      </c>
      <c r="D65" s="327" t="s">
        <v>264</v>
      </c>
      <c r="E65" s="314">
        <v>2.67</v>
      </c>
      <c r="F65" s="338" t="s">
        <v>266</v>
      </c>
      <c r="G65" s="331">
        <v>110.36</v>
      </c>
      <c r="H65" s="331">
        <f t="shared" si="4"/>
        <v>23.11</v>
      </c>
      <c r="I65" s="331">
        <f t="shared" si="5"/>
        <v>133.47</v>
      </c>
      <c r="J65" s="332">
        <f t="shared" si="6"/>
        <v>356.36</v>
      </c>
      <c r="K65" s="141"/>
      <c r="L65" s="740"/>
      <c r="M65" s="740"/>
      <c r="N65" s="733"/>
      <c r="O65" s="739"/>
      <c r="P65" s="739"/>
      <c r="Q65" s="739"/>
      <c r="R65" s="739"/>
    </row>
    <row r="66" spans="1:18" s="326" customFormat="1" ht="30">
      <c r="A66" s="468" t="s">
        <v>449</v>
      </c>
      <c r="B66" s="330" t="s">
        <v>87</v>
      </c>
      <c r="C66" s="330">
        <v>93188</v>
      </c>
      <c r="D66" s="327" t="s">
        <v>525</v>
      </c>
      <c r="E66" s="314">
        <v>6.08</v>
      </c>
      <c r="F66" s="338" t="s">
        <v>266</v>
      </c>
      <c r="G66" s="331">
        <v>94.38</v>
      </c>
      <c r="H66" s="331">
        <f t="shared" si="4"/>
        <v>19.760000000000002</v>
      </c>
      <c r="I66" s="331">
        <f t="shared" si="5"/>
        <v>114.14</v>
      </c>
      <c r="J66" s="332">
        <f t="shared" si="6"/>
        <v>693.97</v>
      </c>
      <c r="K66" s="141"/>
      <c r="L66" s="740"/>
      <c r="M66" s="740"/>
      <c r="N66" s="733"/>
      <c r="O66" s="739"/>
      <c r="P66" s="739"/>
      <c r="Q66" s="739"/>
      <c r="R66" s="739"/>
    </row>
    <row r="67" spans="1:18" s="326" customFormat="1" ht="30">
      <c r="A67" s="468" t="s">
        <v>336</v>
      </c>
      <c r="B67" s="330" t="s">
        <v>87</v>
      </c>
      <c r="C67" s="330">
        <v>93203</v>
      </c>
      <c r="D67" s="327" t="s">
        <v>265</v>
      </c>
      <c r="E67" s="314">
        <v>52.39</v>
      </c>
      <c r="F67" s="338" t="s">
        <v>266</v>
      </c>
      <c r="G67" s="331">
        <v>13.25</v>
      </c>
      <c r="H67" s="331">
        <f t="shared" si="4"/>
        <v>2.77</v>
      </c>
      <c r="I67" s="331">
        <f t="shared" si="5"/>
        <v>16.02</v>
      </c>
      <c r="J67" s="332">
        <f t="shared" si="6"/>
        <v>839.29</v>
      </c>
      <c r="K67" s="141"/>
      <c r="L67" s="740"/>
      <c r="M67" s="740"/>
      <c r="N67" s="733"/>
      <c r="O67" s="739"/>
      <c r="P67" s="739"/>
      <c r="Q67" s="739"/>
      <c r="R67" s="739"/>
    </row>
    <row r="68" spans="1:18" s="326" customFormat="1" ht="30">
      <c r="A68" s="408" t="s">
        <v>337</v>
      </c>
      <c r="B68" s="330" t="s">
        <v>87</v>
      </c>
      <c r="C68" s="330">
        <v>96358</v>
      </c>
      <c r="D68" s="327" t="s">
        <v>267</v>
      </c>
      <c r="E68" s="314">
        <v>59.2</v>
      </c>
      <c r="F68" s="338" t="s">
        <v>253</v>
      </c>
      <c r="G68" s="331">
        <v>87.3</v>
      </c>
      <c r="H68" s="331">
        <f t="shared" si="4"/>
        <v>18.28</v>
      </c>
      <c r="I68" s="331">
        <f t="shared" si="5"/>
        <v>105.58</v>
      </c>
      <c r="J68" s="332">
        <f t="shared" si="6"/>
        <v>6250.34</v>
      </c>
      <c r="K68" s="141"/>
      <c r="L68" s="740"/>
      <c r="M68" s="740"/>
      <c r="N68" s="740"/>
      <c r="O68" s="739"/>
      <c r="P68" s="739"/>
      <c r="Q68" s="739"/>
      <c r="R68" s="739"/>
    </row>
    <row r="69" spans="1:18" s="326" customFormat="1" ht="45">
      <c r="A69" s="408" t="s">
        <v>338</v>
      </c>
      <c r="B69" s="565" t="s">
        <v>248</v>
      </c>
      <c r="C69" s="565">
        <v>1979</v>
      </c>
      <c r="D69" s="327" t="s">
        <v>627</v>
      </c>
      <c r="E69" s="314">
        <v>40.07</v>
      </c>
      <c r="F69" s="338" t="s">
        <v>253</v>
      </c>
      <c r="G69" s="331">
        <v>50.09</v>
      </c>
      <c r="H69" s="331">
        <f t="shared" si="4"/>
        <v>10.49</v>
      </c>
      <c r="I69" s="331">
        <f t="shared" si="5"/>
        <v>60.580000000000005</v>
      </c>
      <c r="J69" s="332">
        <f t="shared" si="6"/>
        <v>2427.44</v>
      </c>
      <c r="K69" s="141"/>
      <c r="L69" s="740"/>
      <c r="M69" s="740"/>
      <c r="N69" s="740"/>
      <c r="O69" s="739"/>
      <c r="P69" s="739"/>
      <c r="Q69" s="739"/>
      <c r="R69" s="739"/>
    </row>
    <row r="70" spans="1:18" s="326" customFormat="1" ht="15">
      <c r="A70" s="328" t="s">
        <v>268</v>
      </c>
      <c r="B70" s="756" t="s">
        <v>269</v>
      </c>
      <c r="C70" s="756"/>
      <c r="D70" s="756"/>
      <c r="E70" s="756"/>
      <c r="F70" s="756"/>
      <c r="G70" s="756"/>
      <c r="H70" s="756"/>
      <c r="I70" s="756"/>
      <c r="J70" s="756"/>
      <c r="K70" s="141"/>
      <c r="L70" s="739"/>
      <c r="M70" s="739"/>
      <c r="N70" s="733"/>
      <c r="O70" s="739"/>
      <c r="P70" s="739"/>
      <c r="Q70" s="739"/>
      <c r="R70" s="739"/>
    </row>
    <row r="71" spans="1:18" s="326" customFormat="1" ht="30">
      <c r="A71" s="329" t="s">
        <v>1048</v>
      </c>
      <c r="B71" s="578" t="s">
        <v>248</v>
      </c>
      <c r="C71" s="578" t="s">
        <v>719</v>
      </c>
      <c r="D71" s="327" t="s">
        <v>715</v>
      </c>
      <c r="E71" s="314">
        <v>5.0599999999999996</v>
      </c>
      <c r="F71" s="338" t="s">
        <v>253</v>
      </c>
      <c r="G71" s="331">
        <v>2530.6000000000004</v>
      </c>
      <c r="H71" s="331">
        <f t="shared" ref="H71:H77" si="7">ROUND(G71*$B$13,2)</f>
        <v>529.91</v>
      </c>
      <c r="I71" s="331">
        <f t="shared" ref="I71:I77" si="8">H71+G71</f>
        <v>3060.51</v>
      </c>
      <c r="J71" s="332">
        <f t="shared" ref="J71:J77" si="9">ROUND(I71*E71,2)</f>
        <v>15486.18</v>
      </c>
      <c r="K71" s="435"/>
      <c r="L71" s="740"/>
      <c r="M71" s="740"/>
      <c r="N71" s="733"/>
      <c r="O71" s="739"/>
      <c r="P71" s="739"/>
      <c r="Q71" s="739"/>
      <c r="R71" s="739"/>
    </row>
    <row r="72" spans="1:18" s="326" customFormat="1" ht="15">
      <c r="A72" s="329" t="s">
        <v>1049</v>
      </c>
      <c r="B72" s="578" t="s">
        <v>248</v>
      </c>
      <c r="C72" s="578" t="s">
        <v>719</v>
      </c>
      <c r="D72" s="327" t="s">
        <v>1050</v>
      </c>
      <c r="E72" s="314">
        <v>4.47</v>
      </c>
      <c r="F72" s="338" t="s">
        <v>253</v>
      </c>
      <c r="G72" s="331">
        <v>2213.84</v>
      </c>
      <c r="H72" s="331">
        <f t="shared" si="7"/>
        <v>463.58</v>
      </c>
      <c r="I72" s="331">
        <f t="shared" si="8"/>
        <v>2677.42</v>
      </c>
      <c r="J72" s="332">
        <f t="shared" si="9"/>
        <v>11968.07</v>
      </c>
      <c r="K72" s="141"/>
      <c r="L72" s="740"/>
      <c r="M72" s="740"/>
      <c r="N72" s="733"/>
      <c r="O72" s="739"/>
      <c r="P72" s="739"/>
      <c r="Q72" s="739"/>
      <c r="R72" s="739"/>
    </row>
    <row r="73" spans="1:18" s="326" customFormat="1" ht="45">
      <c r="A73" s="438" t="s">
        <v>440</v>
      </c>
      <c r="B73" s="330" t="s">
        <v>87</v>
      </c>
      <c r="C73" s="578" t="s">
        <v>691</v>
      </c>
      <c r="D73" s="327" t="s">
        <v>688</v>
      </c>
      <c r="E73" s="314">
        <v>1</v>
      </c>
      <c r="F73" s="338" t="s">
        <v>251</v>
      </c>
      <c r="G73" s="331">
        <v>1443.77</v>
      </c>
      <c r="H73" s="331">
        <f t="shared" si="7"/>
        <v>302.33</v>
      </c>
      <c r="I73" s="331">
        <f t="shared" si="8"/>
        <v>1746.1</v>
      </c>
      <c r="J73" s="332">
        <f t="shared" si="9"/>
        <v>1746.1</v>
      </c>
      <c r="K73" s="141"/>
      <c r="L73" s="740"/>
      <c r="M73" s="740"/>
      <c r="N73" s="733"/>
      <c r="O73" s="739"/>
      <c r="P73" s="739"/>
      <c r="Q73" s="739"/>
      <c r="R73" s="739"/>
    </row>
    <row r="74" spans="1:18" s="326" customFormat="1" ht="45">
      <c r="A74" s="579" t="s">
        <v>441</v>
      </c>
      <c r="B74" s="465" t="s">
        <v>87</v>
      </c>
      <c r="C74" s="578" t="s">
        <v>692</v>
      </c>
      <c r="D74" s="327" t="s">
        <v>518</v>
      </c>
      <c r="E74" s="314">
        <v>1</v>
      </c>
      <c r="F74" s="338" t="s">
        <v>251</v>
      </c>
      <c r="G74" s="331">
        <v>1679.9199999999996</v>
      </c>
      <c r="H74" s="331">
        <f t="shared" si="7"/>
        <v>351.78</v>
      </c>
      <c r="I74" s="331">
        <f t="shared" si="8"/>
        <v>2031.6999999999996</v>
      </c>
      <c r="J74" s="332">
        <f t="shared" si="9"/>
        <v>2031.7</v>
      </c>
      <c r="K74" s="426"/>
      <c r="L74" s="740"/>
      <c r="M74" s="740"/>
      <c r="N74" s="733"/>
      <c r="O74" s="739"/>
      <c r="P74" s="739"/>
      <c r="Q74" s="739"/>
      <c r="R74" s="739"/>
    </row>
    <row r="75" spans="1:18" s="326" customFormat="1" ht="45">
      <c r="A75" s="579" t="s">
        <v>442</v>
      </c>
      <c r="B75" s="330" t="s">
        <v>444</v>
      </c>
      <c r="C75" s="578" t="s">
        <v>693</v>
      </c>
      <c r="D75" s="327" t="s">
        <v>694</v>
      </c>
      <c r="E75" s="314">
        <v>1</v>
      </c>
      <c r="F75" s="338" t="s">
        <v>251</v>
      </c>
      <c r="G75" s="331">
        <v>1699.57</v>
      </c>
      <c r="H75" s="331">
        <f t="shared" si="7"/>
        <v>355.89</v>
      </c>
      <c r="I75" s="331">
        <f t="shared" si="8"/>
        <v>2055.46</v>
      </c>
      <c r="J75" s="332">
        <f t="shared" si="9"/>
        <v>2055.46</v>
      </c>
      <c r="K75" s="141"/>
      <c r="L75" s="740"/>
      <c r="M75" s="740"/>
      <c r="N75" s="733"/>
      <c r="O75" s="739"/>
      <c r="P75" s="739"/>
      <c r="Q75" s="739"/>
      <c r="R75" s="739"/>
    </row>
    <row r="76" spans="1:18" s="326" customFormat="1" ht="30">
      <c r="A76" s="579" t="s">
        <v>443</v>
      </c>
      <c r="B76" s="465" t="s">
        <v>648</v>
      </c>
      <c r="C76" s="545" t="s">
        <v>701</v>
      </c>
      <c r="D76" s="327" t="s">
        <v>700</v>
      </c>
      <c r="E76" s="314">
        <v>2.69</v>
      </c>
      <c r="F76" s="338" t="s">
        <v>253</v>
      </c>
      <c r="G76" s="331">
        <v>801.63000000000011</v>
      </c>
      <c r="H76" s="331">
        <f t="shared" si="7"/>
        <v>167.86</v>
      </c>
      <c r="I76" s="331">
        <f t="shared" si="8"/>
        <v>969.49000000000012</v>
      </c>
      <c r="J76" s="332">
        <f t="shared" si="9"/>
        <v>2607.9299999999998</v>
      </c>
      <c r="K76" s="141"/>
      <c r="L76" s="740"/>
      <c r="M76" s="740"/>
      <c r="N76" s="733"/>
      <c r="O76" s="739"/>
      <c r="P76" s="739"/>
      <c r="Q76" s="739"/>
      <c r="R76" s="739"/>
    </row>
    <row r="77" spans="1:18" s="326" customFormat="1" ht="15">
      <c r="A77" s="667" t="s">
        <v>556</v>
      </c>
      <c r="B77" s="666" t="s">
        <v>270</v>
      </c>
      <c r="C77" s="666">
        <v>110215</v>
      </c>
      <c r="D77" s="327" t="s">
        <v>436</v>
      </c>
      <c r="E77" s="314">
        <v>1.18</v>
      </c>
      <c r="F77" s="338" t="s">
        <v>253</v>
      </c>
      <c r="G77" s="331">
        <v>963.52</v>
      </c>
      <c r="H77" s="331">
        <f t="shared" si="7"/>
        <v>201.76</v>
      </c>
      <c r="I77" s="331">
        <f t="shared" si="8"/>
        <v>1165.28</v>
      </c>
      <c r="J77" s="332">
        <f t="shared" si="9"/>
        <v>1375.03</v>
      </c>
      <c r="K77" s="141"/>
      <c r="L77" s="740"/>
      <c r="M77" s="740"/>
      <c r="N77" s="733"/>
      <c r="O77" s="739"/>
      <c r="P77" s="739"/>
      <c r="Q77" s="739"/>
      <c r="R77" s="739"/>
    </row>
    <row r="78" spans="1:18" s="326" customFormat="1" ht="15">
      <c r="A78" s="328" t="s">
        <v>272</v>
      </c>
      <c r="B78" s="756" t="s">
        <v>273</v>
      </c>
      <c r="C78" s="756"/>
      <c r="D78" s="756"/>
      <c r="E78" s="756"/>
      <c r="F78" s="756"/>
      <c r="G78" s="756"/>
      <c r="H78" s="756"/>
      <c r="I78" s="756"/>
      <c r="J78" s="756"/>
      <c r="K78" s="141"/>
      <c r="L78" s="739"/>
      <c r="M78" s="739"/>
      <c r="N78" s="733"/>
      <c r="O78" s="739"/>
      <c r="P78" s="739"/>
      <c r="Q78" s="739"/>
      <c r="R78" s="739"/>
    </row>
    <row r="79" spans="1:18" s="326" customFormat="1" ht="60">
      <c r="A79" s="329" t="s">
        <v>1021</v>
      </c>
      <c r="B79" s="682" t="s">
        <v>87</v>
      </c>
      <c r="C79" s="682" t="s">
        <v>1023</v>
      </c>
      <c r="D79" s="327" t="s">
        <v>1047</v>
      </c>
      <c r="E79" s="314">
        <v>299.54000000000002</v>
      </c>
      <c r="F79" s="338" t="s">
        <v>253</v>
      </c>
      <c r="G79" s="331">
        <v>153.14000000000001</v>
      </c>
      <c r="H79" s="331">
        <f>ROUND(G79*$B$13,2)</f>
        <v>32.07</v>
      </c>
      <c r="I79" s="331">
        <f>H79+G79</f>
        <v>185.21</v>
      </c>
      <c r="J79" s="332">
        <f>ROUND(I79*E79,2)</f>
        <v>55477.8</v>
      </c>
      <c r="K79" s="141"/>
      <c r="L79" s="739"/>
      <c r="M79" s="739"/>
      <c r="N79" s="733"/>
      <c r="O79" s="739"/>
      <c r="P79" s="739"/>
      <c r="Q79" s="739"/>
      <c r="R79" s="739"/>
    </row>
    <row r="80" spans="1:18" s="326" customFormat="1" ht="45">
      <c r="A80" s="329" t="s">
        <v>1022</v>
      </c>
      <c r="B80" s="330" t="s">
        <v>87</v>
      </c>
      <c r="C80" s="330">
        <v>4786</v>
      </c>
      <c r="D80" s="327" t="s">
        <v>619</v>
      </c>
      <c r="E80" s="314">
        <v>153.47999999999999</v>
      </c>
      <c r="F80" s="338" t="s">
        <v>253</v>
      </c>
      <c r="G80" s="331">
        <v>87</v>
      </c>
      <c r="H80" s="331">
        <f>ROUND(G80*$B$13,2)</f>
        <v>18.22</v>
      </c>
      <c r="I80" s="331">
        <f>H80+G80</f>
        <v>105.22</v>
      </c>
      <c r="J80" s="332">
        <f>ROUND(I80*E80,2)</f>
        <v>16149.17</v>
      </c>
      <c r="K80" s="141"/>
      <c r="L80" s="740"/>
      <c r="M80" s="740"/>
      <c r="N80" s="733"/>
      <c r="O80" s="739"/>
      <c r="P80" s="739"/>
      <c r="Q80" s="739"/>
      <c r="R80" s="739"/>
    </row>
    <row r="81" spans="1:18" s="326" customFormat="1" ht="30">
      <c r="A81" s="329" t="s">
        <v>758</v>
      </c>
      <c r="B81" s="590" t="s">
        <v>87</v>
      </c>
      <c r="C81" s="590" t="s">
        <v>996</v>
      </c>
      <c r="D81" s="327" t="s">
        <v>685</v>
      </c>
      <c r="E81" s="314">
        <v>0.38</v>
      </c>
      <c r="F81" s="338" t="s">
        <v>253</v>
      </c>
      <c r="G81" s="331">
        <v>63.68</v>
      </c>
      <c r="H81" s="331">
        <f>ROUND(G81*$B$13,2)</f>
        <v>13.33</v>
      </c>
      <c r="I81" s="331">
        <f>H81+G81</f>
        <v>77.010000000000005</v>
      </c>
      <c r="J81" s="332">
        <f>ROUND(I81*E81,2)</f>
        <v>29.26</v>
      </c>
      <c r="K81" s="141"/>
      <c r="L81" s="740"/>
      <c r="M81" s="740"/>
      <c r="N81" s="733"/>
      <c r="O81" s="739"/>
      <c r="P81" s="739"/>
      <c r="Q81" s="739"/>
      <c r="R81" s="739"/>
    </row>
    <row r="82" spans="1:18" s="326" customFormat="1" ht="75">
      <c r="A82" s="471" t="s">
        <v>779</v>
      </c>
      <c r="B82" s="548" t="s">
        <v>87</v>
      </c>
      <c r="C82" s="548" t="s">
        <v>586</v>
      </c>
      <c r="D82" s="327" t="s">
        <v>452</v>
      </c>
      <c r="E82" s="314">
        <v>157.72</v>
      </c>
      <c r="F82" s="338" t="s">
        <v>253</v>
      </c>
      <c r="G82" s="331">
        <v>191.13000000000002</v>
      </c>
      <c r="H82" s="331">
        <f>ROUND(G82*$B$13,2)</f>
        <v>40.020000000000003</v>
      </c>
      <c r="I82" s="331">
        <f>H82+G82</f>
        <v>231.15000000000003</v>
      </c>
      <c r="J82" s="332">
        <f>ROUND(I82*E82,2)</f>
        <v>36456.980000000003</v>
      </c>
      <c r="K82" s="141"/>
      <c r="L82" s="740"/>
      <c r="M82" s="740"/>
      <c r="N82" s="733"/>
      <c r="O82" s="733"/>
      <c r="P82" s="739"/>
      <c r="Q82" s="739"/>
      <c r="R82" s="739"/>
    </row>
    <row r="83" spans="1:18" s="326" customFormat="1" ht="45">
      <c r="A83" s="329" t="s">
        <v>780</v>
      </c>
      <c r="B83" s="613" t="s">
        <v>87</v>
      </c>
      <c r="C83" s="613">
        <v>4777</v>
      </c>
      <c r="D83" s="327" t="s">
        <v>1004</v>
      </c>
      <c r="E83" s="314">
        <v>15.4</v>
      </c>
      <c r="F83" s="338" t="s">
        <v>562</v>
      </c>
      <c r="G83" s="331">
        <v>10.9</v>
      </c>
      <c r="H83" s="331">
        <f>ROUND(G83*$B$13,2)</f>
        <v>2.2799999999999998</v>
      </c>
      <c r="I83" s="331">
        <f>H83+G83</f>
        <v>13.18</v>
      </c>
      <c r="J83" s="332">
        <f>ROUND(I83*E83,2)</f>
        <v>202.97</v>
      </c>
      <c r="K83" s="141"/>
      <c r="L83" s="740"/>
      <c r="M83" s="740"/>
      <c r="N83" s="4"/>
      <c r="O83" s="733"/>
      <c r="P83" s="739"/>
      <c r="Q83" s="739"/>
      <c r="R83" s="739"/>
    </row>
    <row r="84" spans="1:18" s="326" customFormat="1" ht="15">
      <c r="A84" s="328" t="s">
        <v>274</v>
      </c>
      <c r="B84" s="756" t="s">
        <v>275</v>
      </c>
      <c r="C84" s="756"/>
      <c r="D84" s="756"/>
      <c r="E84" s="756"/>
      <c r="F84" s="756"/>
      <c r="G84" s="756"/>
      <c r="H84" s="756"/>
      <c r="I84" s="756"/>
      <c r="J84" s="756"/>
      <c r="K84" s="141"/>
      <c r="L84" s="739"/>
      <c r="M84" s="739"/>
      <c r="N84" s="733"/>
      <c r="O84" s="739"/>
      <c r="P84" s="739"/>
      <c r="Q84" s="739"/>
      <c r="R84" s="739"/>
    </row>
    <row r="85" spans="1:18" s="326" customFormat="1" ht="45">
      <c r="A85" s="408" t="s">
        <v>339</v>
      </c>
      <c r="B85" s="330" t="s">
        <v>87</v>
      </c>
      <c r="C85" s="330">
        <v>87879</v>
      </c>
      <c r="D85" s="327" t="s">
        <v>276</v>
      </c>
      <c r="E85" s="314">
        <v>167.56</v>
      </c>
      <c r="F85" s="338" t="s">
        <v>253</v>
      </c>
      <c r="G85" s="331">
        <v>4.1500000000000004</v>
      </c>
      <c r="H85" s="331">
        <f>ROUND(G85*$B$13,2)</f>
        <v>0.87</v>
      </c>
      <c r="I85" s="331">
        <f>H85+G85</f>
        <v>5.0200000000000005</v>
      </c>
      <c r="J85" s="332">
        <f>ROUND(I85*E85,2)</f>
        <v>841.15</v>
      </c>
      <c r="K85" s="141"/>
      <c r="L85" s="740"/>
      <c r="M85" s="740"/>
      <c r="N85" s="733"/>
      <c r="O85" s="739"/>
      <c r="P85" s="739"/>
      <c r="Q85" s="739"/>
      <c r="R85" s="739"/>
    </row>
    <row r="86" spans="1:18" s="326" customFormat="1" ht="30">
      <c r="A86" s="329" t="s">
        <v>278</v>
      </c>
      <c r="B86" s="330" t="s">
        <v>87</v>
      </c>
      <c r="C86" s="330">
        <v>89173</v>
      </c>
      <c r="D86" s="327" t="s">
        <v>277</v>
      </c>
      <c r="E86" s="314">
        <v>167.56</v>
      </c>
      <c r="F86" s="338" t="s">
        <v>253</v>
      </c>
      <c r="G86" s="331">
        <v>38.270000000000003</v>
      </c>
      <c r="H86" s="331">
        <f t="shared" ref="H86:H91" si="10">ROUND(G86*$B$13,2)</f>
        <v>8.01</v>
      </c>
      <c r="I86" s="331">
        <f t="shared" ref="I86:I91" si="11">H86+G86</f>
        <v>46.28</v>
      </c>
      <c r="J86" s="332">
        <f t="shared" ref="J86:J91" si="12">ROUND(I86*E86,2)</f>
        <v>7754.68</v>
      </c>
      <c r="K86" s="141"/>
      <c r="L86" s="740"/>
      <c r="M86" s="740"/>
      <c r="N86" s="733"/>
      <c r="O86" s="739"/>
      <c r="P86" s="739"/>
      <c r="Q86" s="739"/>
      <c r="R86" s="739"/>
    </row>
    <row r="87" spans="1:18" s="326" customFormat="1" ht="30">
      <c r="A87" s="329" t="s">
        <v>724</v>
      </c>
      <c r="B87" s="624" t="s">
        <v>1005</v>
      </c>
      <c r="C87" s="624">
        <v>120242</v>
      </c>
      <c r="D87" s="327" t="s">
        <v>559</v>
      </c>
      <c r="E87" s="314">
        <v>46.89</v>
      </c>
      <c r="F87" s="338" t="s">
        <v>253</v>
      </c>
      <c r="G87" s="331">
        <v>94.86</v>
      </c>
      <c r="H87" s="331">
        <f t="shared" si="10"/>
        <v>19.86</v>
      </c>
      <c r="I87" s="331">
        <f t="shared" si="11"/>
        <v>114.72</v>
      </c>
      <c r="J87" s="332">
        <f t="shared" si="12"/>
        <v>5379.22</v>
      </c>
      <c r="K87" s="141"/>
      <c r="L87" s="740"/>
      <c r="M87" s="740"/>
      <c r="N87" s="4"/>
      <c r="O87" s="739"/>
      <c r="P87" s="733"/>
      <c r="Q87" s="739"/>
      <c r="R87" s="739"/>
    </row>
    <row r="88" spans="1:18" s="326" customFormat="1" ht="86.25" customHeight="1">
      <c r="A88" s="329" t="s">
        <v>725</v>
      </c>
      <c r="B88" s="590" t="s">
        <v>87</v>
      </c>
      <c r="C88" s="590">
        <v>89170</v>
      </c>
      <c r="D88" s="327" t="s">
        <v>726</v>
      </c>
      <c r="E88" s="314">
        <v>1.1399999999999999</v>
      </c>
      <c r="F88" s="338" t="s">
        <v>253</v>
      </c>
      <c r="G88" s="331">
        <v>59.87</v>
      </c>
      <c r="H88" s="331">
        <f t="shared" si="10"/>
        <v>12.54</v>
      </c>
      <c r="I88" s="331">
        <f t="shared" si="11"/>
        <v>72.41</v>
      </c>
      <c r="J88" s="332">
        <f t="shared" si="12"/>
        <v>82.55</v>
      </c>
      <c r="K88" s="141"/>
      <c r="L88" s="740"/>
      <c r="M88" s="740"/>
      <c r="N88" s="733"/>
      <c r="O88" s="739"/>
      <c r="P88" s="739"/>
      <c r="Q88" s="739"/>
      <c r="R88" s="739"/>
    </row>
    <row r="89" spans="1:18" s="326" customFormat="1" ht="45">
      <c r="A89" s="329" t="s">
        <v>608</v>
      </c>
      <c r="B89" s="624" t="s">
        <v>270</v>
      </c>
      <c r="C89" s="691" t="s">
        <v>1007</v>
      </c>
      <c r="D89" s="327" t="s">
        <v>785</v>
      </c>
      <c r="E89" s="314">
        <v>15.99</v>
      </c>
      <c r="F89" s="338" t="s">
        <v>253</v>
      </c>
      <c r="G89" s="331">
        <v>611.62</v>
      </c>
      <c r="H89" s="331">
        <f t="shared" si="10"/>
        <v>128.07</v>
      </c>
      <c r="I89" s="331">
        <f t="shared" si="11"/>
        <v>739.69</v>
      </c>
      <c r="J89" s="332">
        <f t="shared" si="12"/>
        <v>11827.64</v>
      </c>
      <c r="K89" s="141"/>
      <c r="L89" s="740"/>
      <c r="M89" s="740"/>
      <c r="N89" s="733"/>
      <c r="O89" s="739"/>
      <c r="P89" s="739"/>
      <c r="Q89" s="739"/>
      <c r="R89" s="739"/>
    </row>
    <row r="90" spans="1:18" s="326" customFormat="1" ht="45">
      <c r="A90" s="329" t="s">
        <v>609</v>
      </c>
      <c r="B90" s="624" t="s">
        <v>270</v>
      </c>
      <c r="C90" s="691" t="s">
        <v>1008</v>
      </c>
      <c r="D90" s="327" t="s">
        <v>786</v>
      </c>
      <c r="E90" s="314">
        <v>21.53</v>
      </c>
      <c r="F90" s="338" t="s">
        <v>253</v>
      </c>
      <c r="G90" s="331">
        <v>482.71999999999997</v>
      </c>
      <c r="H90" s="331">
        <f t="shared" si="10"/>
        <v>101.08</v>
      </c>
      <c r="I90" s="331">
        <f t="shared" si="11"/>
        <v>583.79999999999995</v>
      </c>
      <c r="J90" s="332">
        <f t="shared" si="12"/>
        <v>12569.21</v>
      </c>
      <c r="K90" s="141"/>
      <c r="L90" s="740"/>
      <c r="M90" s="740"/>
      <c r="N90" s="733"/>
      <c r="O90" s="739"/>
      <c r="P90" s="739"/>
      <c r="Q90" s="739"/>
      <c r="R90" s="739"/>
    </row>
    <row r="91" spans="1:18" s="326" customFormat="1" ht="60">
      <c r="A91" s="329" t="s">
        <v>610</v>
      </c>
      <c r="B91" s="624" t="s">
        <v>270</v>
      </c>
      <c r="C91" s="691" t="s">
        <v>1009</v>
      </c>
      <c r="D91" s="327" t="s">
        <v>787</v>
      </c>
      <c r="E91" s="314">
        <v>7.04</v>
      </c>
      <c r="F91" s="338" t="s">
        <v>253</v>
      </c>
      <c r="G91" s="331">
        <v>503.83</v>
      </c>
      <c r="H91" s="331">
        <f t="shared" si="10"/>
        <v>105.5</v>
      </c>
      <c r="I91" s="331">
        <f t="shared" si="11"/>
        <v>609.32999999999993</v>
      </c>
      <c r="J91" s="332">
        <f t="shared" si="12"/>
        <v>4289.68</v>
      </c>
      <c r="K91" s="141"/>
      <c r="L91" s="740"/>
      <c r="M91" s="740"/>
      <c r="N91" s="733"/>
      <c r="O91" s="739"/>
      <c r="P91" s="739"/>
      <c r="Q91" s="739"/>
      <c r="R91" s="739"/>
    </row>
    <row r="92" spans="1:18" s="326" customFormat="1" ht="15">
      <c r="A92" s="328" t="s">
        <v>317</v>
      </c>
      <c r="B92" s="756" t="s">
        <v>318</v>
      </c>
      <c r="C92" s="756"/>
      <c r="D92" s="756"/>
      <c r="E92" s="756"/>
      <c r="F92" s="756"/>
      <c r="G92" s="756"/>
      <c r="H92" s="756"/>
      <c r="I92" s="756"/>
      <c r="J92" s="756"/>
      <c r="K92" s="141"/>
      <c r="L92" s="739"/>
      <c r="M92" s="739"/>
      <c r="N92" s="733"/>
      <c r="O92" s="739"/>
      <c r="P92" s="739"/>
      <c r="Q92" s="739"/>
      <c r="R92" s="739"/>
    </row>
    <row r="93" spans="1:18" s="326" customFormat="1" ht="45">
      <c r="A93" s="625" t="s">
        <v>613</v>
      </c>
      <c r="B93" s="624" t="s">
        <v>270</v>
      </c>
      <c r="C93" s="691" t="s">
        <v>1010</v>
      </c>
      <c r="D93" s="327" t="s">
        <v>611</v>
      </c>
      <c r="E93" s="314">
        <v>27.05</v>
      </c>
      <c r="F93" s="338" t="s">
        <v>253</v>
      </c>
      <c r="G93" s="331">
        <v>611.62</v>
      </c>
      <c r="H93" s="331">
        <f>ROUND(G93*$B$13,2)</f>
        <v>128.07</v>
      </c>
      <c r="I93" s="331">
        <f>H93+G93</f>
        <v>739.69</v>
      </c>
      <c r="J93" s="332">
        <f>ROUND(I93*E93,2)</f>
        <v>20008.61</v>
      </c>
      <c r="K93" s="141"/>
      <c r="L93" s="740"/>
      <c r="M93" s="740"/>
      <c r="N93" s="733"/>
      <c r="O93" s="4"/>
      <c r="P93" s="739"/>
      <c r="Q93" s="739"/>
      <c r="R93" s="739"/>
    </row>
    <row r="94" spans="1:18" s="326" customFormat="1" ht="75">
      <c r="A94" s="625" t="s">
        <v>614</v>
      </c>
      <c r="B94" s="624" t="s">
        <v>270</v>
      </c>
      <c r="C94" s="691" t="s">
        <v>1011</v>
      </c>
      <c r="D94" s="327" t="s">
        <v>612</v>
      </c>
      <c r="E94" s="314">
        <v>102.13</v>
      </c>
      <c r="F94" s="338" t="s">
        <v>253</v>
      </c>
      <c r="G94" s="331">
        <v>482.71999999999997</v>
      </c>
      <c r="H94" s="331">
        <f>ROUND(G94*$B$13,2)</f>
        <v>101.08</v>
      </c>
      <c r="I94" s="331">
        <f>H94+G94</f>
        <v>583.79999999999995</v>
      </c>
      <c r="J94" s="332">
        <f>ROUND(I94*E94,2)</f>
        <v>59623.49</v>
      </c>
      <c r="K94" s="141"/>
      <c r="L94" s="740"/>
      <c r="M94" s="740"/>
      <c r="N94" s="733"/>
      <c r="O94" s="4"/>
      <c r="P94" s="739"/>
      <c r="Q94" s="739"/>
      <c r="R94" s="739"/>
    </row>
    <row r="95" spans="1:18" s="326" customFormat="1" ht="90">
      <c r="A95" s="625" t="s">
        <v>555</v>
      </c>
      <c r="B95" s="624" t="s">
        <v>270</v>
      </c>
      <c r="C95" s="691" t="s">
        <v>1012</v>
      </c>
      <c r="D95" s="327" t="s">
        <v>615</v>
      </c>
      <c r="E95" s="314">
        <v>14.54</v>
      </c>
      <c r="F95" s="338" t="s">
        <v>253</v>
      </c>
      <c r="G95" s="331">
        <v>92.389999999999986</v>
      </c>
      <c r="H95" s="331">
        <f>ROUND(G95*$B$13,2)</f>
        <v>19.350000000000001</v>
      </c>
      <c r="I95" s="331">
        <f>H95+G95</f>
        <v>111.73999999999998</v>
      </c>
      <c r="J95" s="332">
        <f>ROUND(I95*E95,2)</f>
        <v>1624.7</v>
      </c>
      <c r="K95" s="141"/>
      <c r="L95" s="740"/>
      <c r="M95" s="740"/>
      <c r="N95" s="733"/>
      <c r="O95" s="739"/>
      <c r="P95" s="739"/>
      <c r="Q95" s="739"/>
      <c r="R95" s="739"/>
    </row>
    <row r="96" spans="1:18" s="326" customFormat="1" ht="30">
      <c r="A96" s="692" t="s">
        <v>1037</v>
      </c>
      <c r="B96" s="691" t="s">
        <v>87</v>
      </c>
      <c r="C96" s="691">
        <v>99054</v>
      </c>
      <c r="D96" s="327" t="s">
        <v>1038</v>
      </c>
      <c r="E96" s="314">
        <v>10.09</v>
      </c>
      <c r="F96" s="338" t="s">
        <v>253</v>
      </c>
      <c r="G96" s="331">
        <v>51.88</v>
      </c>
      <c r="H96" s="331">
        <f>ROUND(G96*$B$13,2)</f>
        <v>10.86</v>
      </c>
      <c r="I96" s="331">
        <f>H96+G96</f>
        <v>62.74</v>
      </c>
      <c r="J96" s="332">
        <f>ROUND(I96*E96,2)</f>
        <v>633.04999999999995</v>
      </c>
      <c r="K96" s="141"/>
      <c r="L96" s="740"/>
      <c r="M96" s="740"/>
      <c r="N96" s="733"/>
      <c r="O96" s="739"/>
      <c r="P96" s="739"/>
      <c r="Q96" s="739"/>
      <c r="R96" s="739"/>
    </row>
    <row r="97" spans="1:18" s="326" customFormat="1" ht="15">
      <c r="A97" s="328" t="s">
        <v>279</v>
      </c>
      <c r="B97" s="756" t="s">
        <v>280</v>
      </c>
      <c r="C97" s="756"/>
      <c r="D97" s="756"/>
      <c r="E97" s="756"/>
      <c r="F97" s="756"/>
      <c r="G97" s="756"/>
      <c r="H97" s="756"/>
      <c r="I97" s="756"/>
      <c r="J97" s="756"/>
      <c r="K97" s="141"/>
      <c r="L97" s="739"/>
      <c r="M97" s="739"/>
      <c r="N97" s="733"/>
      <c r="O97" s="739"/>
      <c r="P97" s="739"/>
      <c r="Q97" s="739"/>
      <c r="R97" s="739"/>
    </row>
    <row r="98" spans="1:18" s="326" customFormat="1" ht="30">
      <c r="A98" s="408" t="s">
        <v>340</v>
      </c>
      <c r="B98" s="330" t="s">
        <v>87</v>
      </c>
      <c r="C98" s="330">
        <v>88497</v>
      </c>
      <c r="D98" s="327" t="s">
        <v>281</v>
      </c>
      <c r="E98" s="314">
        <v>251.93</v>
      </c>
      <c r="F98" s="338" t="s">
        <v>253</v>
      </c>
      <c r="G98" s="331">
        <v>17.21</v>
      </c>
      <c r="H98" s="331">
        <f t="shared" ref="H98:H104" si="13">ROUND(G98*$B$13,2)</f>
        <v>3.6</v>
      </c>
      <c r="I98" s="331">
        <f t="shared" ref="I98:I104" si="14">H98+G98</f>
        <v>20.810000000000002</v>
      </c>
      <c r="J98" s="332">
        <f t="shared" ref="J98:J104" si="15">ROUND(I98*E98,2)</f>
        <v>5242.66</v>
      </c>
      <c r="K98" s="141"/>
      <c r="L98" s="740"/>
      <c r="M98" s="740"/>
      <c r="N98" s="733"/>
      <c r="O98" s="739"/>
      <c r="P98" s="739"/>
      <c r="Q98" s="739"/>
      <c r="R98" s="739"/>
    </row>
    <row r="99" spans="1:18" s="326" customFormat="1" ht="30">
      <c r="A99" s="408" t="s">
        <v>341</v>
      </c>
      <c r="B99" s="330" t="s">
        <v>87</v>
      </c>
      <c r="C99" s="330">
        <v>88496</v>
      </c>
      <c r="D99" s="327" t="s">
        <v>282</v>
      </c>
      <c r="E99" s="314">
        <v>153.47999999999999</v>
      </c>
      <c r="F99" s="338" t="s">
        <v>253</v>
      </c>
      <c r="G99" s="331">
        <v>29.59</v>
      </c>
      <c r="H99" s="331">
        <f t="shared" si="13"/>
        <v>6.2</v>
      </c>
      <c r="I99" s="331">
        <f t="shared" si="14"/>
        <v>35.79</v>
      </c>
      <c r="J99" s="332">
        <f t="shared" si="15"/>
        <v>5493.05</v>
      </c>
      <c r="K99" s="141"/>
      <c r="L99" s="740"/>
      <c r="M99" s="740"/>
      <c r="N99" s="733"/>
      <c r="O99" s="739"/>
      <c r="P99" s="739"/>
      <c r="Q99" s="739"/>
      <c r="R99" s="739"/>
    </row>
    <row r="100" spans="1:18" s="326" customFormat="1" ht="30">
      <c r="A100" s="494" t="s">
        <v>342</v>
      </c>
      <c r="B100" s="495" t="s">
        <v>87</v>
      </c>
      <c r="C100" s="495">
        <v>88485</v>
      </c>
      <c r="D100" s="327" t="s">
        <v>283</v>
      </c>
      <c r="E100" s="314">
        <v>136.31</v>
      </c>
      <c r="F100" s="338" t="s">
        <v>253</v>
      </c>
      <c r="G100" s="331">
        <v>3.12</v>
      </c>
      <c r="H100" s="331">
        <f t="shared" si="13"/>
        <v>0.65</v>
      </c>
      <c r="I100" s="331">
        <f t="shared" si="14"/>
        <v>3.77</v>
      </c>
      <c r="J100" s="332">
        <f t="shared" si="15"/>
        <v>513.89</v>
      </c>
      <c r="K100" s="141"/>
      <c r="L100" s="740"/>
      <c r="M100" s="740"/>
      <c r="N100" s="733"/>
      <c r="O100" s="739"/>
      <c r="P100" s="739"/>
      <c r="Q100" s="739"/>
      <c r="R100" s="739"/>
    </row>
    <row r="101" spans="1:18" s="326" customFormat="1" ht="45">
      <c r="A101" s="697" t="s">
        <v>1052</v>
      </c>
      <c r="B101" s="696" t="s">
        <v>87</v>
      </c>
      <c r="C101" s="696">
        <v>102219</v>
      </c>
      <c r="D101" s="327" t="s">
        <v>1053</v>
      </c>
      <c r="E101" s="314">
        <v>0.92</v>
      </c>
      <c r="F101" s="338" t="s">
        <v>253</v>
      </c>
      <c r="G101" s="331">
        <v>15.81</v>
      </c>
      <c r="H101" s="331">
        <f>ROUND(G101*$B$13,2)</f>
        <v>3.31</v>
      </c>
      <c r="I101" s="331">
        <f>H101+G101</f>
        <v>19.12</v>
      </c>
      <c r="J101" s="332">
        <f>ROUND(I101*E101,2)</f>
        <v>17.59</v>
      </c>
      <c r="K101" s="141"/>
      <c r="L101" s="740"/>
      <c r="M101" s="740"/>
      <c r="N101" s="733"/>
      <c r="O101" s="739"/>
      <c r="P101" s="739"/>
      <c r="Q101" s="739"/>
      <c r="R101" s="739"/>
    </row>
    <row r="102" spans="1:18" s="326" customFormat="1" ht="30">
      <c r="A102" s="329" t="s">
        <v>616</v>
      </c>
      <c r="B102" s="330" t="s">
        <v>87</v>
      </c>
      <c r="C102" s="330">
        <v>102489</v>
      </c>
      <c r="D102" s="327" t="s">
        <v>583</v>
      </c>
      <c r="E102" s="314">
        <v>44.58</v>
      </c>
      <c r="F102" s="338" t="s">
        <v>253</v>
      </c>
      <c r="G102" s="331">
        <v>29.66</v>
      </c>
      <c r="H102" s="331">
        <f t="shared" si="13"/>
        <v>6.21</v>
      </c>
      <c r="I102" s="331">
        <f t="shared" si="14"/>
        <v>35.869999999999997</v>
      </c>
      <c r="J102" s="332">
        <f t="shared" si="15"/>
        <v>1599.08</v>
      </c>
      <c r="K102" s="141"/>
      <c r="L102" s="740"/>
      <c r="M102" s="740"/>
      <c r="N102" s="733"/>
      <c r="O102" s="739"/>
      <c r="P102" s="739"/>
      <c r="Q102" s="739"/>
      <c r="R102" s="739"/>
    </row>
    <row r="103" spans="1:18" s="326" customFormat="1" ht="30">
      <c r="A103" s="329" t="s">
        <v>617</v>
      </c>
      <c r="B103" s="493" t="s">
        <v>87</v>
      </c>
      <c r="C103" s="493">
        <v>88488</v>
      </c>
      <c r="D103" s="327" t="s">
        <v>1051</v>
      </c>
      <c r="E103" s="314">
        <v>153.47999999999999</v>
      </c>
      <c r="F103" s="338" t="s">
        <v>253</v>
      </c>
      <c r="G103" s="331">
        <v>16.48</v>
      </c>
      <c r="H103" s="331">
        <f t="shared" si="13"/>
        <v>3.45</v>
      </c>
      <c r="I103" s="331">
        <f t="shared" si="14"/>
        <v>19.93</v>
      </c>
      <c r="J103" s="332">
        <f t="shared" si="15"/>
        <v>3058.86</v>
      </c>
      <c r="K103" s="141"/>
      <c r="L103" s="740"/>
      <c r="M103" s="740"/>
      <c r="N103" s="733"/>
      <c r="O103" s="739"/>
      <c r="P103" s="739"/>
      <c r="Q103" s="739"/>
      <c r="R103" s="739"/>
    </row>
    <row r="104" spans="1:18" s="326" customFormat="1" ht="30">
      <c r="A104" s="329" t="s">
        <v>618</v>
      </c>
      <c r="B104" s="330" t="s">
        <v>87</v>
      </c>
      <c r="C104" s="330">
        <v>88489</v>
      </c>
      <c r="D104" s="327" t="s">
        <v>284</v>
      </c>
      <c r="E104" s="314">
        <v>251.93</v>
      </c>
      <c r="F104" s="338" t="s">
        <v>253</v>
      </c>
      <c r="G104" s="331">
        <v>14.54</v>
      </c>
      <c r="H104" s="331">
        <f t="shared" si="13"/>
        <v>3.04</v>
      </c>
      <c r="I104" s="331">
        <f t="shared" si="14"/>
        <v>17.579999999999998</v>
      </c>
      <c r="J104" s="332">
        <f t="shared" si="15"/>
        <v>4428.93</v>
      </c>
      <c r="K104" s="141"/>
      <c r="L104" s="740"/>
      <c r="M104" s="740"/>
      <c r="N104" s="733"/>
      <c r="O104" s="739"/>
      <c r="P104" s="739"/>
      <c r="Q104" s="739"/>
      <c r="R104" s="739"/>
    </row>
    <row r="105" spans="1:18" s="326" customFormat="1" ht="15">
      <c r="A105" s="328" t="s">
        <v>136</v>
      </c>
      <c r="B105" s="756" t="s">
        <v>137</v>
      </c>
      <c r="C105" s="756"/>
      <c r="D105" s="756"/>
      <c r="E105" s="756"/>
      <c r="F105" s="756"/>
      <c r="G105" s="756"/>
      <c r="H105" s="756"/>
      <c r="I105" s="756"/>
      <c r="J105" s="756"/>
      <c r="K105" s="141"/>
      <c r="L105" s="740"/>
      <c r="M105" s="740"/>
      <c r="N105" s="733"/>
      <c r="O105" s="739"/>
      <c r="P105" s="739"/>
      <c r="Q105" s="739"/>
      <c r="R105" s="739"/>
    </row>
    <row r="106" spans="1:18" s="326" customFormat="1" ht="15">
      <c r="A106" s="370" t="s">
        <v>362</v>
      </c>
      <c r="B106" s="330" t="s">
        <v>87</v>
      </c>
      <c r="C106" s="330">
        <v>98685</v>
      </c>
      <c r="D106" s="327" t="s">
        <v>456</v>
      </c>
      <c r="E106" s="314">
        <v>3.8</v>
      </c>
      <c r="F106" s="338" t="s">
        <v>266</v>
      </c>
      <c r="G106" s="331">
        <v>62.2</v>
      </c>
      <c r="H106" s="331">
        <f>ROUND(G106*$B$13,2)</f>
        <v>13.02</v>
      </c>
      <c r="I106" s="331">
        <f>H106+G106</f>
        <v>75.22</v>
      </c>
      <c r="J106" s="332">
        <f>ROUND(I106*E106,2)</f>
        <v>285.83999999999997</v>
      </c>
      <c r="K106" s="141"/>
      <c r="L106" s="740"/>
      <c r="M106" s="740"/>
      <c r="N106" s="733"/>
      <c r="O106" s="739"/>
      <c r="P106" s="739"/>
      <c r="Q106" s="739"/>
      <c r="R106" s="739"/>
    </row>
    <row r="107" spans="1:18" s="326" customFormat="1" ht="24" customHeight="1">
      <c r="A107" s="370" t="s">
        <v>363</v>
      </c>
      <c r="B107" s="560" t="s">
        <v>87</v>
      </c>
      <c r="C107" s="560">
        <v>101738</v>
      </c>
      <c r="D107" s="327" t="s">
        <v>620</v>
      </c>
      <c r="E107" s="314">
        <v>13.12</v>
      </c>
      <c r="F107" s="338" t="s">
        <v>266</v>
      </c>
      <c r="G107" s="331">
        <v>30.71</v>
      </c>
      <c r="H107" s="331">
        <f>ROUND(G107*$B$13,2)</f>
        <v>6.43</v>
      </c>
      <c r="I107" s="331">
        <f>H107+G107</f>
        <v>37.14</v>
      </c>
      <c r="J107" s="332">
        <f>ROUND(I107*E107,2)</f>
        <v>487.28</v>
      </c>
      <c r="K107" s="141"/>
      <c r="L107" s="740"/>
      <c r="M107" s="740"/>
      <c r="N107" s="4"/>
      <c r="O107" s="733"/>
      <c r="P107" s="739"/>
      <c r="Q107" s="739"/>
      <c r="R107" s="739"/>
    </row>
    <row r="108" spans="1:18" s="326" customFormat="1" ht="45">
      <c r="A108" s="329" t="s">
        <v>765</v>
      </c>
      <c r="B108" s="330" t="s">
        <v>87</v>
      </c>
      <c r="C108" s="330">
        <v>98689</v>
      </c>
      <c r="D108" s="327" t="s">
        <v>455</v>
      </c>
      <c r="E108" s="314">
        <v>0.87</v>
      </c>
      <c r="F108" s="338" t="s">
        <v>266</v>
      </c>
      <c r="G108" s="331">
        <v>89.35</v>
      </c>
      <c r="H108" s="331">
        <f>ROUND(G108*$B$13,2)</f>
        <v>18.71</v>
      </c>
      <c r="I108" s="331">
        <f>H108+G108</f>
        <v>108.06</v>
      </c>
      <c r="J108" s="332">
        <f>ROUND(I108*E108,2)</f>
        <v>94.01</v>
      </c>
      <c r="K108" s="141"/>
      <c r="L108" s="740"/>
      <c r="M108" s="740"/>
      <c r="N108" s="4"/>
      <c r="O108" s="733"/>
      <c r="P108" s="739"/>
      <c r="Q108" s="739"/>
      <c r="R108" s="739"/>
    </row>
    <row r="109" spans="1:18" s="326" customFormat="1" ht="30">
      <c r="A109" s="329" t="s">
        <v>765</v>
      </c>
      <c r="B109" s="594" t="s">
        <v>87</v>
      </c>
      <c r="C109" s="594" t="s">
        <v>767</v>
      </c>
      <c r="D109" s="327" t="s">
        <v>1006</v>
      </c>
      <c r="E109" s="314">
        <v>0.68</v>
      </c>
      <c r="F109" s="338" t="s">
        <v>253</v>
      </c>
      <c r="G109" s="331">
        <v>629.4</v>
      </c>
      <c r="H109" s="331">
        <f>ROUND(G109*$B$13,2)</f>
        <v>131.80000000000001</v>
      </c>
      <c r="I109" s="331">
        <f>H109+G109</f>
        <v>761.2</v>
      </c>
      <c r="J109" s="332">
        <f>ROUND(I109*E109,2)</f>
        <v>517.62</v>
      </c>
      <c r="K109" s="141"/>
      <c r="L109" s="740"/>
      <c r="M109" s="740"/>
      <c r="N109" s="4"/>
      <c r="O109" s="733"/>
      <c r="P109" s="739"/>
      <c r="Q109" s="739"/>
      <c r="R109" s="739"/>
    </row>
    <row r="110" spans="1:18" s="326" customFormat="1" ht="30">
      <c r="A110" s="329" t="s">
        <v>686</v>
      </c>
      <c r="B110" s="578" t="s">
        <v>248</v>
      </c>
      <c r="C110" s="578">
        <v>228</v>
      </c>
      <c r="D110" s="327" t="s">
        <v>1054</v>
      </c>
      <c r="E110" s="314">
        <v>6.4</v>
      </c>
      <c r="F110" s="338" t="s">
        <v>266</v>
      </c>
      <c r="G110" s="331">
        <v>10.930000000000001</v>
      </c>
      <c r="H110" s="331">
        <f>ROUND(G110*$B$13,2)</f>
        <v>2.29</v>
      </c>
      <c r="I110" s="331">
        <f>H110+G110</f>
        <v>13.220000000000002</v>
      </c>
      <c r="J110" s="332">
        <f>ROUND(I110*E110,2)</f>
        <v>84.61</v>
      </c>
      <c r="K110" s="141"/>
      <c r="L110" s="740"/>
      <c r="M110" s="740"/>
      <c r="N110" s="4"/>
      <c r="O110" s="733"/>
      <c r="P110" s="739"/>
      <c r="Q110" s="739"/>
      <c r="R110" s="739"/>
    </row>
    <row r="111" spans="1:18" s="326" customFormat="1" ht="15">
      <c r="A111" s="328" t="s">
        <v>138</v>
      </c>
      <c r="B111" s="756" t="s">
        <v>139</v>
      </c>
      <c r="C111" s="756"/>
      <c r="D111" s="756"/>
      <c r="E111" s="756"/>
      <c r="F111" s="756"/>
      <c r="G111" s="756"/>
      <c r="H111" s="756"/>
      <c r="I111" s="756"/>
      <c r="J111" s="756"/>
      <c r="K111" s="141"/>
      <c r="L111" s="740"/>
      <c r="M111" s="740"/>
      <c r="N111" s="733"/>
      <c r="O111" s="739"/>
      <c r="P111" s="739"/>
      <c r="Q111" s="739"/>
      <c r="R111" s="739"/>
    </row>
    <row r="112" spans="1:18" s="326" customFormat="1" ht="15">
      <c r="A112" s="438" t="s">
        <v>621</v>
      </c>
      <c r="B112" s="330" t="s">
        <v>87</v>
      </c>
      <c r="C112" s="330" t="s">
        <v>770</v>
      </c>
      <c r="D112" s="327" t="s">
        <v>622</v>
      </c>
      <c r="E112" s="314">
        <v>0.97</v>
      </c>
      <c r="F112" s="338" t="s">
        <v>253</v>
      </c>
      <c r="G112" s="331">
        <v>794.42000000000007</v>
      </c>
      <c r="H112" s="331">
        <f>ROUND(G112*$B$13,2)</f>
        <v>166.35</v>
      </c>
      <c r="I112" s="331">
        <f>H112+G112</f>
        <v>960.7700000000001</v>
      </c>
      <c r="J112" s="332">
        <f>ROUND(I112*E112,2)</f>
        <v>931.95</v>
      </c>
      <c r="K112" s="141"/>
      <c r="L112" s="740"/>
      <c r="M112" s="740"/>
      <c r="N112" s="733"/>
      <c r="O112" s="739"/>
      <c r="P112" s="4"/>
      <c r="Q112" s="739"/>
      <c r="R112" s="739"/>
    </row>
    <row r="113" spans="1:19" s="326" customFormat="1" ht="45">
      <c r="A113" s="438" t="s">
        <v>413</v>
      </c>
      <c r="B113" s="330" t="s">
        <v>87</v>
      </c>
      <c r="C113" s="330">
        <v>86910</v>
      </c>
      <c r="D113" s="327" t="s">
        <v>414</v>
      </c>
      <c r="E113" s="314">
        <v>1</v>
      </c>
      <c r="F113" s="338" t="s">
        <v>251</v>
      </c>
      <c r="G113" s="331">
        <v>98.94</v>
      </c>
      <c r="H113" s="331">
        <f>ROUND(G113*$B$13,2)</f>
        <v>20.72</v>
      </c>
      <c r="I113" s="331">
        <f>H113+G113</f>
        <v>119.66</v>
      </c>
      <c r="J113" s="332">
        <f>ROUND(I113*E113,2)</f>
        <v>119.66</v>
      </c>
      <c r="K113" s="141"/>
      <c r="L113" s="740"/>
      <c r="M113" s="740"/>
      <c r="N113" s="733"/>
      <c r="O113" s="739"/>
      <c r="P113" s="4"/>
      <c r="Q113" s="739"/>
      <c r="R113" s="739"/>
    </row>
    <row r="114" spans="1:19" s="326" customFormat="1" ht="45">
      <c r="A114" s="438" t="s">
        <v>416</v>
      </c>
      <c r="B114" s="691" t="s">
        <v>87</v>
      </c>
      <c r="C114" s="691">
        <v>86936</v>
      </c>
      <c r="D114" s="327" t="s">
        <v>415</v>
      </c>
      <c r="E114" s="314">
        <v>1</v>
      </c>
      <c r="F114" s="338" t="s">
        <v>251</v>
      </c>
      <c r="G114" s="331">
        <v>402.8</v>
      </c>
      <c r="H114" s="331">
        <f>ROUND(G114*$B$13,2)</f>
        <v>84.35</v>
      </c>
      <c r="I114" s="331">
        <f>H114+G114</f>
        <v>487.15</v>
      </c>
      <c r="J114" s="332">
        <f>ROUND(I114*E114,2)</f>
        <v>487.15</v>
      </c>
      <c r="K114" s="141"/>
      <c r="L114" s="740"/>
      <c r="M114" s="740"/>
      <c r="N114" s="733"/>
      <c r="O114" s="739"/>
      <c r="P114" s="4"/>
      <c r="Q114" s="739"/>
      <c r="R114" s="739"/>
    </row>
    <row r="115" spans="1:19" s="326" customFormat="1" ht="15" customHeight="1">
      <c r="A115" s="706" t="s">
        <v>1029</v>
      </c>
      <c r="B115" s="727" t="s">
        <v>271</v>
      </c>
      <c r="C115" s="727">
        <v>1</v>
      </c>
      <c r="D115" s="327" t="s">
        <v>1031</v>
      </c>
      <c r="E115" s="314">
        <v>97</v>
      </c>
      <c r="F115" s="338" t="s">
        <v>251</v>
      </c>
      <c r="G115" s="331">
        <v>1395.33</v>
      </c>
      <c r="H115" s="659">
        <f>ROUND(G115*$B$14,2)</f>
        <v>212.23</v>
      </c>
      <c r="I115" s="331">
        <f>H115+G115</f>
        <v>1607.56</v>
      </c>
      <c r="J115" s="332">
        <f>ROUND(I115*E115,2)</f>
        <v>155933.32</v>
      </c>
      <c r="K115" s="141"/>
      <c r="L115" s="740"/>
      <c r="M115" s="740"/>
      <c r="N115" s="733"/>
      <c r="O115" s="739"/>
      <c r="P115" s="739"/>
      <c r="Q115" s="325"/>
      <c r="R115" s="325"/>
    </row>
    <row r="116" spans="1:19" s="326" customFormat="1" ht="30">
      <c r="A116" s="706" t="s">
        <v>1030</v>
      </c>
      <c r="B116" s="727" t="s">
        <v>271</v>
      </c>
      <c r="C116" s="727">
        <v>2</v>
      </c>
      <c r="D116" s="327" t="s">
        <v>1032</v>
      </c>
      <c r="E116" s="314">
        <v>2</v>
      </c>
      <c r="F116" s="338" t="s">
        <v>251</v>
      </c>
      <c r="G116" s="331">
        <v>1395.33</v>
      </c>
      <c r="H116" s="659">
        <f>ROUND(G116*$B$14,2)</f>
        <v>212.23</v>
      </c>
      <c r="I116" s="331">
        <f>H116+G116</f>
        <v>1607.56</v>
      </c>
      <c r="J116" s="332">
        <f>ROUND(I116*E116,2)</f>
        <v>3215.12</v>
      </c>
      <c r="K116" s="141"/>
      <c r="L116" s="740"/>
      <c r="M116" s="740"/>
      <c r="N116" s="733"/>
      <c r="O116" s="739"/>
      <c r="P116" s="739"/>
      <c r="Q116" s="739"/>
      <c r="R116" s="739"/>
    </row>
    <row r="117" spans="1:19" s="326" customFormat="1" ht="15">
      <c r="A117" s="757" t="s">
        <v>285</v>
      </c>
      <c r="B117" s="757"/>
      <c r="C117" s="757"/>
      <c r="D117" s="757"/>
      <c r="E117" s="757"/>
      <c r="F117" s="757"/>
      <c r="G117" s="757"/>
      <c r="H117" s="757"/>
      <c r="I117" s="757"/>
      <c r="J117" s="335">
        <f>SUM(J60:J116)</f>
        <v>478875.34</v>
      </c>
      <c r="K117" s="141"/>
      <c r="L117" s="740"/>
      <c r="M117" s="740"/>
      <c r="N117" s="733"/>
      <c r="O117" s="739"/>
      <c r="P117" s="739"/>
      <c r="Q117" s="739"/>
      <c r="R117" s="739"/>
    </row>
    <row r="118" spans="1:19" s="326" customFormat="1" ht="15">
      <c r="A118" s="48"/>
      <c r="B118" s="48"/>
      <c r="C118" s="48"/>
      <c r="D118" s="48"/>
      <c r="E118" s="320"/>
      <c r="F118" s="48"/>
      <c r="G118" s="48"/>
      <c r="H118" s="47"/>
      <c r="I118" s="47"/>
      <c r="J118" s="47"/>
      <c r="K118" s="141"/>
      <c r="L118" s="739"/>
      <c r="M118" s="739"/>
      <c r="N118" s="733"/>
      <c r="O118" s="739"/>
      <c r="P118" s="739"/>
      <c r="Q118" s="739"/>
      <c r="R118" s="739"/>
    </row>
    <row r="119" spans="1:19" s="326" customFormat="1" ht="15">
      <c r="A119" s="48"/>
      <c r="B119" s="48"/>
      <c r="C119" s="48"/>
      <c r="D119" s="48"/>
      <c r="E119" s="320"/>
      <c r="F119" s="48"/>
      <c r="G119" s="48"/>
      <c r="H119" s="47"/>
      <c r="I119" s="47"/>
      <c r="J119" s="47"/>
      <c r="K119" s="141"/>
      <c r="L119" s="739"/>
      <c r="M119" s="739"/>
      <c r="N119" s="733"/>
      <c r="O119" s="739"/>
      <c r="P119" s="739"/>
      <c r="Q119" s="739"/>
      <c r="R119" s="739"/>
    </row>
    <row r="120" spans="1:19" ht="15">
      <c r="A120" s="764" t="s">
        <v>286</v>
      </c>
      <c r="B120" s="764"/>
      <c r="C120" s="764"/>
      <c r="D120" s="764"/>
      <c r="E120" s="764"/>
      <c r="F120" s="764"/>
      <c r="G120" s="764"/>
      <c r="H120" s="764"/>
      <c r="I120" s="764"/>
      <c r="J120" s="312">
        <f>J117</f>
        <v>478875.34</v>
      </c>
      <c r="N120" s="739"/>
      <c r="O120" s="739"/>
      <c r="P120" s="739"/>
      <c r="Q120" s="739"/>
      <c r="R120" s="739"/>
      <c r="S120" s="707">
        <f t="shared" ref="S120" si="16">SUM(S86:S119)</f>
        <v>0</v>
      </c>
    </row>
    <row r="121" spans="1:19" s="326" customFormat="1" ht="15">
      <c r="A121" s="329"/>
      <c r="B121" s="330"/>
      <c r="C121" s="330"/>
      <c r="D121" s="327"/>
      <c r="E121" s="314"/>
      <c r="F121" s="338"/>
      <c r="G121" s="8"/>
      <c r="H121" s="8"/>
      <c r="I121" s="8"/>
      <c r="J121" s="9"/>
      <c r="K121" s="141"/>
      <c r="L121" s="739"/>
      <c r="M121" s="739"/>
      <c r="N121" s="733"/>
      <c r="O121" s="739"/>
      <c r="P121" s="739"/>
      <c r="Q121" s="739"/>
      <c r="R121" s="739"/>
    </row>
    <row r="122" spans="1:19" ht="15">
      <c r="A122" s="75" t="s">
        <v>113</v>
      </c>
      <c r="B122" s="762" t="s">
        <v>116</v>
      </c>
      <c r="C122" s="763"/>
      <c r="D122" s="763"/>
      <c r="E122" s="763"/>
      <c r="F122" s="763"/>
      <c r="G122" s="763"/>
      <c r="H122" s="763"/>
      <c r="I122" s="763"/>
      <c r="J122" s="763"/>
      <c r="K122" s="139"/>
      <c r="L122" s="737"/>
      <c r="M122" s="737"/>
      <c r="N122" s="738"/>
    </row>
    <row r="123" spans="1:19" s="326" customFormat="1" ht="15">
      <c r="A123" s="407" t="s">
        <v>0</v>
      </c>
      <c r="B123" s="754" t="s">
        <v>81</v>
      </c>
      <c r="C123" s="755"/>
      <c r="D123" s="21" t="s">
        <v>1</v>
      </c>
      <c r="E123" s="324" t="s">
        <v>62</v>
      </c>
      <c r="F123" s="22" t="s">
        <v>10</v>
      </c>
      <c r="G123" s="310" t="s">
        <v>11</v>
      </c>
      <c r="H123" s="310" t="s">
        <v>255</v>
      </c>
      <c r="I123" s="310" t="s">
        <v>256</v>
      </c>
      <c r="J123" s="311" t="s">
        <v>61</v>
      </c>
      <c r="K123" s="139"/>
      <c r="L123" s="737"/>
      <c r="M123" s="737"/>
      <c r="N123" s="738"/>
      <c r="O123" s="739"/>
      <c r="P123" s="739"/>
      <c r="Q123" s="739"/>
      <c r="R123" s="739"/>
    </row>
    <row r="124" spans="1:19" s="326" customFormat="1" ht="15">
      <c r="A124" s="333" t="s">
        <v>114</v>
      </c>
      <c r="B124" s="750" t="s">
        <v>978</v>
      </c>
      <c r="C124" s="750"/>
      <c r="D124" s="750"/>
      <c r="E124" s="750"/>
      <c r="F124" s="750"/>
      <c r="G124" s="750"/>
      <c r="H124" s="750"/>
      <c r="I124" s="750"/>
      <c r="J124" s="750"/>
      <c r="K124" s="141"/>
      <c r="L124" s="739"/>
      <c r="M124" s="739"/>
      <c r="N124" s="733"/>
      <c r="O124" s="739"/>
      <c r="P124" s="739"/>
      <c r="Q124" s="739"/>
      <c r="R124" s="739"/>
    </row>
    <row r="125" spans="1:19" s="326" customFormat="1" ht="15">
      <c r="A125" s="328" t="s">
        <v>646</v>
      </c>
      <c r="B125" s="756" t="s">
        <v>645</v>
      </c>
      <c r="C125" s="756"/>
      <c r="D125" s="756"/>
      <c r="E125" s="756"/>
      <c r="F125" s="756"/>
      <c r="G125" s="756"/>
      <c r="H125" s="756"/>
      <c r="I125" s="756"/>
      <c r="J125" s="756"/>
      <c r="K125" s="141"/>
      <c r="L125" s="739"/>
      <c r="M125" s="739"/>
      <c r="N125" s="733"/>
      <c r="O125" s="739"/>
      <c r="P125" s="739"/>
      <c r="Q125" s="739"/>
      <c r="R125" s="739"/>
    </row>
    <row r="126" spans="1:19" s="326" customFormat="1" ht="15">
      <c r="A126" s="570" t="s">
        <v>644</v>
      </c>
      <c r="B126" s="569" t="s">
        <v>248</v>
      </c>
      <c r="C126" s="569">
        <v>3195</v>
      </c>
      <c r="D126" s="327" t="s">
        <v>647</v>
      </c>
      <c r="E126" s="314">
        <v>1</v>
      </c>
      <c r="F126" s="338" t="s">
        <v>251</v>
      </c>
      <c r="G126" s="331">
        <v>42.46</v>
      </c>
      <c r="H126" s="331">
        <f>ROUND(G126*$B$13,2)</f>
        <v>8.89</v>
      </c>
      <c r="I126" s="331">
        <f>H126+G126</f>
        <v>51.35</v>
      </c>
      <c r="J126" s="332">
        <f>ROUND(I126*E126,2)</f>
        <v>51.35</v>
      </c>
      <c r="K126" s="141"/>
      <c r="L126" s="739"/>
      <c r="M126" s="739"/>
      <c r="N126" s="733"/>
      <c r="O126" s="739"/>
      <c r="P126" s="739"/>
      <c r="Q126" s="739"/>
      <c r="R126" s="739"/>
    </row>
    <row r="127" spans="1:19" s="326" customFormat="1" ht="15">
      <c r="A127" s="697" t="s">
        <v>1056</v>
      </c>
      <c r="B127" s="696" t="s">
        <v>87</v>
      </c>
      <c r="C127" s="696">
        <v>92694</v>
      </c>
      <c r="D127" s="327" t="s">
        <v>1057</v>
      </c>
      <c r="E127" s="314">
        <v>1</v>
      </c>
      <c r="F127" s="338" t="s">
        <v>251</v>
      </c>
      <c r="G127" s="331">
        <v>22.96</v>
      </c>
      <c r="H127" s="331">
        <f>ROUND(G127*$B$13,2)</f>
        <v>4.8099999999999996</v>
      </c>
      <c r="I127" s="331">
        <f>H127+G127</f>
        <v>27.77</v>
      </c>
      <c r="J127" s="332">
        <f>ROUND(I127*E127,2)</f>
        <v>27.77</v>
      </c>
      <c r="K127" s="141"/>
      <c r="L127" s="739"/>
      <c r="M127" s="739"/>
      <c r="N127" s="733"/>
      <c r="O127" s="739"/>
      <c r="P127" s="739"/>
      <c r="Q127" s="739"/>
      <c r="R127" s="739"/>
    </row>
    <row r="128" spans="1:19" s="326" customFormat="1" ht="15">
      <c r="A128" s="328" t="s">
        <v>287</v>
      </c>
      <c r="B128" s="756" t="s">
        <v>288</v>
      </c>
      <c r="C128" s="756"/>
      <c r="D128" s="756"/>
      <c r="E128" s="756"/>
      <c r="F128" s="756"/>
      <c r="G128" s="756"/>
      <c r="H128" s="756"/>
      <c r="I128" s="756"/>
      <c r="J128" s="756"/>
      <c r="K128" s="141"/>
      <c r="L128" s="739"/>
      <c r="M128" s="739"/>
      <c r="N128" s="733"/>
      <c r="O128" s="739"/>
      <c r="P128" s="739"/>
      <c r="Q128" s="739"/>
      <c r="R128" s="739"/>
    </row>
    <row r="129" spans="1:18" s="326" customFormat="1" ht="30">
      <c r="A129" s="413" t="s">
        <v>364</v>
      </c>
      <c r="B129" s="330" t="s">
        <v>87</v>
      </c>
      <c r="C129" s="330">
        <v>89356</v>
      </c>
      <c r="D129" s="327" t="s">
        <v>289</v>
      </c>
      <c r="E129" s="314">
        <v>2.48</v>
      </c>
      <c r="F129" s="338" t="s">
        <v>266</v>
      </c>
      <c r="G129" s="331">
        <v>22.09</v>
      </c>
      <c r="H129" s="331">
        <f t="shared" ref="H129:H134" si="17">ROUND(G129*$B$13,2)</f>
        <v>4.63</v>
      </c>
      <c r="I129" s="331">
        <f t="shared" ref="I129:I134" si="18">H129+G129</f>
        <v>26.72</v>
      </c>
      <c r="J129" s="332">
        <f t="shared" ref="J129:J134" si="19">ROUND(I129*E129,2)</f>
        <v>66.27</v>
      </c>
      <c r="K129" s="141"/>
      <c r="L129" s="739"/>
      <c r="M129" s="739"/>
      <c r="N129" s="733"/>
      <c r="O129" s="739"/>
      <c r="P129" s="739"/>
      <c r="Q129" s="739"/>
      <c r="R129" s="739"/>
    </row>
    <row r="130" spans="1:18" s="326" customFormat="1" ht="45">
      <c r="A130" s="413" t="s">
        <v>365</v>
      </c>
      <c r="B130" s="330" t="s">
        <v>87</v>
      </c>
      <c r="C130" s="330">
        <v>94656</v>
      </c>
      <c r="D130" s="327" t="s">
        <v>290</v>
      </c>
      <c r="E130" s="314">
        <v>5</v>
      </c>
      <c r="F130" s="338" t="s">
        <v>251</v>
      </c>
      <c r="G130" s="331">
        <v>6.44</v>
      </c>
      <c r="H130" s="331">
        <f t="shared" si="17"/>
        <v>1.35</v>
      </c>
      <c r="I130" s="331">
        <f t="shared" si="18"/>
        <v>7.7900000000000009</v>
      </c>
      <c r="J130" s="332">
        <f t="shared" si="19"/>
        <v>38.950000000000003</v>
      </c>
      <c r="K130" s="141"/>
      <c r="L130" s="739"/>
      <c r="M130" s="739"/>
      <c r="N130" s="733"/>
      <c r="O130" s="739"/>
      <c r="P130" s="739"/>
      <c r="Q130" s="739"/>
      <c r="R130" s="739"/>
    </row>
    <row r="131" spans="1:18" s="326" customFormat="1" ht="30">
      <c r="A131" s="415" t="s">
        <v>366</v>
      </c>
      <c r="B131" s="330" t="s">
        <v>87</v>
      </c>
      <c r="C131" s="330">
        <v>89362</v>
      </c>
      <c r="D131" s="327" t="s">
        <v>417</v>
      </c>
      <c r="E131" s="314">
        <v>6</v>
      </c>
      <c r="F131" s="338" t="s">
        <v>251</v>
      </c>
      <c r="G131" s="331">
        <v>8.9700000000000006</v>
      </c>
      <c r="H131" s="331">
        <f t="shared" si="17"/>
        <v>1.88</v>
      </c>
      <c r="I131" s="331">
        <f t="shared" si="18"/>
        <v>10.850000000000001</v>
      </c>
      <c r="J131" s="332">
        <f t="shared" si="19"/>
        <v>65.099999999999994</v>
      </c>
      <c r="K131" s="141"/>
      <c r="L131" s="739"/>
      <c r="M131" s="739"/>
      <c r="N131" s="733"/>
      <c r="O131" s="739"/>
      <c r="P131" s="739"/>
      <c r="Q131" s="739"/>
      <c r="R131" s="739"/>
    </row>
    <row r="132" spans="1:18" s="326" customFormat="1" ht="30">
      <c r="A132" s="413" t="s">
        <v>367</v>
      </c>
      <c r="B132" s="330" t="s">
        <v>87</v>
      </c>
      <c r="C132" s="330">
        <v>89366</v>
      </c>
      <c r="D132" s="327" t="s">
        <v>291</v>
      </c>
      <c r="E132" s="314">
        <v>1</v>
      </c>
      <c r="F132" s="338" t="s">
        <v>251</v>
      </c>
      <c r="G132" s="331">
        <v>17.21</v>
      </c>
      <c r="H132" s="331">
        <f t="shared" si="17"/>
        <v>3.6</v>
      </c>
      <c r="I132" s="331">
        <f t="shared" si="18"/>
        <v>20.810000000000002</v>
      </c>
      <c r="J132" s="332">
        <f t="shared" si="19"/>
        <v>20.81</v>
      </c>
      <c r="K132" s="141"/>
      <c r="L132" s="739"/>
      <c r="M132" s="739"/>
      <c r="N132" s="733"/>
      <c r="O132" s="739"/>
      <c r="P132" s="739"/>
      <c r="Q132" s="739"/>
      <c r="R132" s="739"/>
    </row>
    <row r="133" spans="1:18" s="326" customFormat="1" ht="30">
      <c r="A133" s="516" t="s">
        <v>418</v>
      </c>
      <c r="B133" s="517" t="s">
        <v>87</v>
      </c>
      <c r="C133" s="517">
        <v>90374</v>
      </c>
      <c r="D133" s="327" t="s">
        <v>292</v>
      </c>
      <c r="E133" s="314">
        <v>1</v>
      </c>
      <c r="F133" s="338" t="s">
        <v>251</v>
      </c>
      <c r="G133" s="331">
        <v>24.89</v>
      </c>
      <c r="H133" s="331">
        <f t="shared" si="17"/>
        <v>5.21</v>
      </c>
      <c r="I133" s="331">
        <f t="shared" si="18"/>
        <v>30.1</v>
      </c>
      <c r="J133" s="332">
        <f t="shared" si="19"/>
        <v>30.1</v>
      </c>
      <c r="K133" s="141"/>
      <c r="L133" s="739"/>
      <c r="M133" s="739"/>
      <c r="N133" s="733"/>
      <c r="O133" s="739"/>
      <c r="P133" s="739"/>
      <c r="Q133" s="739"/>
      <c r="R133" s="739"/>
    </row>
    <row r="134" spans="1:18" s="326" customFormat="1" ht="15">
      <c r="A134" s="329" t="s">
        <v>419</v>
      </c>
      <c r="B134" s="330" t="s">
        <v>87</v>
      </c>
      <c r="C134" s="330">
        <v>89987</v>
      </c>
      <c r="D134" s="327" t="s">
        <v>420</v>
      </c>
      <c r="E134" s="314">
        <v>1</v>
      </c>
      <c r="F134" s="338" t="s">
        <v>251</v>
      </c>
      <c r="G134" s="331">
        <v>97.36</v>
      </c>
      <c r="H134" s="331">
        <f t="shared" si="17"/>
        <v>20.39</v>
      </c>
      <c r="I134" s="331">
        <f t="shared" si="18"/>
        <v>117.75</v>
      </c>
      <c r="J134" s="332">
        <f t="shared" si="19"/>
        <v>117.75</v>
      </c>
      <c r="K134" s="141"/>
      <c r="L134" s="739"/>
      <c r="M134" s="739"/>
      <c r="N134" s="733"/>
      <c r="O134" s="739"/>
      <c r="P134" s="739"/>
      <c r="Q134" s="739"/>
      <c r="R134" s="739"/>
    </row>
    <row r="135" spans="1:18" s="326" customFormat="1" ht="30">
      <c r="A135" s="329" t="s">
        <v>1013</v>
      </c>
      <c r="B135" s="682" t="s">
        <v>270</v>
      </c>
      <c r="C135" s="682">
        <v>56016</v>
      </c>
      <c r="D135" s="327" t="s">
        <v>1014</v>
      </c>
      <c r="E135" s="314">
        <v>1</v>
      </c>
      <c r="F135" s="338" t="s">
        <v>251</v>
      </c>
      <c r="G135" s="331">
        <v>227.2</v>
      </c>
      <c r="H135" s="331">
        <f>ROUND(G135*$B$13,2)</f>
        <v>47.58</v>
      </c>
      <c r="I135" s="331">
        <f>H135+G135</f>
        <v>274.77999999999997</v>
      </c>
      <c r="J135" s="332">
        <f>ROUND(I135*E135,2)</f>
        <v>274.77999999999997</v>
      </c>
      <c r="K135" s="141"/>
      <c r="L135" s="739"/>
      <c r="M135" s="739"/>
      <c r="N135" s="733"/>
      <c r="O135" s="739"/>
      <c r="P135" s="739"/>
      <c r="Q135" s="739"/>
      <c r="R135" s="739"/>
    </row>
    <row r="136" spans="1:18" s="326" customFormat="1" ht="15">
      <c r="A136" s="329" t="s">
        <v>1058</v>
      </c>
      <c r="B136" s="682" t="s">
        <v>87</v>
      </c>
      <c r="C136" s="682" t="s">
        <v>1017</v>
      </c>
      <c r="D136" s="327" t="s">
        <v>1015</v>
      </c>
      <c r="E136" s="314">
        <v>1</v>
      </c>
      <c r="F136" s="338" t="s">
        <v>251</v>
      </c>
      <c r="G136" s="331">
        <v>158.03</v>
      </c>
      <c r="H136" s="331">
        <f>ROUND(G136*$B$13,2)</f>
        <v>33.090000000000003</v>
      </c>
      <c r="I136" s="331">
        <f>H136+G136</f>
        <v>191.12</v>
      </c>
      <c r="J136" s="332">
        <f>ROUND(I136*E136,2)</f>
        <v>191.12</v>
      </c>
      <c r="K136" s="141"/>
      <c r="L136" s="739"/>
      <c r="M136" s="739"/>
      <c r="N136" s="733"/>
      <c r="O136" s="739"/>
      <c r="P136" s="739"/>
      <c r="Q136" s="739"/>
      <c r="R136" s="739"/>
    </row>
    <row r="137" spans="1:18" s="326" customFormat="1" ht="15">
      <c r="A137" s="757" t="s">
        <v>293</v>
      </c>
      <c r="B137" s="757"/>
      <c r="C137" s="757"/>
      <c r="D137" s="757"/>
      <c r="E137" s="757"/>
      <c r="F137" s="757"/>
      <c r="G137" s="757"/>
      <c r="H137" s="757"/>
      <c r="I137" s="757"/>
      <c r="J137" s="335">
        <f>SUM(J125:J136)</f>
        <v>883.99999999999989</v>
      </c>
      <c r="K137" s="141"/>
      <c r="L137" s="740"/>
      <c r="M137" s="740"/>
      <c r="N137" s="733"/>
      <c r="O137" s="739"/>
      <c r="P137" s="739"/>
      <c r="Q137" s="739"/>
      <c r="R137" s="739"/>
    </row>
    <row r="138" spans="1:18" s="326" customFormat="1" ht="15">
      <c r="A138" s="48"/>
      <c r="B138" s="48"/>
      <c r="C138" s="48"/>
      <c r="D138" s="48"/>
      <c r="E138" s="320"/>
      <c r="F138" s="48"/>
      <c r="G138" s="48"/>
      <c r="H138" s="47"/>
      <c r="I138" s="47"/>
      <c r="J138" s="47"/>
      <c r="K138" s="141"/>
      <c r="L138" s="739"/>
      <c r="M138" s="739"/>
      <c r="N138" s="733"/>
      <c r="O138" s="739"/>
      <c r="P138" s="739"/>
      <c r="Q138" s="739"/>
      <c r="R138" s="739"/>
    </row>
    <row r="139" spans="1:18" s="326" customFormat="1" ht="15">
      <c r="A139" s="333" t="s">
        <v>915</v>
      </c>
      <c r="B139" s="750" t="s">
        <v>916</v>
      </c>
      <c r="C139" s="750"/>
      <c r="D139" s="750"/>
      <c r="E139" s="750"/>
      <c r="F139" s="750"/>
      <c r="G139" s="750"/>
      <c r="H139" s="750"/>
      <c r="I139" s="750"/>
      <c r="J139" s="750"/>
      <c r="K139" s="141"/>
      <c r="L139" s="739"/>
      <c r="M139" s="739"/>
      <c r="N139" s="733"/>
      <c r="O139" s="739"/>
      <c r="P139" s="739"/>
      <c r="Q139" s="739"/>
      <c r="R139" s="739"/>
    </row>
    <row r="140" spans="1:18" s="326" customFormat="1" ht="15">
      <c r="A140" s="328" t="s">
        <v>917</v>
      </c>
      <c r="B140" s="756" t="s">
        <v>294</v>
      </c>
      <c r="C140" s="756"/>
      <c r="D140" s="756"/>
      <c r="E140" s="756"/>
      <c r="F140" s="756"/>
      <c r="G140" s="756"/>
      <c r="H140" s="756"/>
      <c r="I140" s="756"/>
      <c r="J140" s="756"/>
      <c r="K140" s="141"/>
      <c r="L140" s="739"/>
      <c r="M140" s="739"/>
      <c r="N140" s="733"/>
      <c r="O140" s="739"/>
      <c r="P140" s="739"/>
      <c r="Q140" s="739"/>
      <c r="R140" s="739"/>
    </row>
    <row r="141" spans="1:18" s="326" customFormat="1" ht="30">
      <c r="A141" s="628" t="s">
        <v>368</v>
      </c>
      <c r="B141" s="629" t="s">
        <v>87</v>
      </c>
      <c r="C141" s="629">
        <v>89712</v>
      </c>
      <c r="D141" s="327" t="s">
        <v>296</v>
      </c>
      <c r="E141" s="314">
        <v>3.74</v>
      </c>
      <c r="F141" s="338" t="s">
        <v>266</v>
      </c>
      <c r="G141" s="331">
        <v>32.11</v>
      </c>
      <c r="H141" s="331">
        <f t="shared" ref="H141:H146" si="20">ROUND(G141*$B$13,2)</f>
        <v>6.72</v>
      </c>
      <c r="I141" s="331">
        <f t="shared" ref="I141:I146" si="21">H141+G141</f>
        <v>38.83</v>
      </c>
      <c r="J141" s="332">
        <f t="shared" ref="J141:J146" si="22">ROUND(I141*E141,2)</f>
        <v>145.22</v>
      </c>
      <c r="K141" s="141"/>
      <c r="L141" s="739"/>
      <c r="M141" s="739"/>
      <c r="N141" s="733"/>
      <c r="O141" s="739"/>
      <c r="P141" s="739"/>
      <c r="Q141" s="739"/>
      <c r="R141" s="739"/>
    </row>
    <row r="142" spans="1:18" s="326" customFormat="1" ht="30">
      <c r="A142" s="628" t="s">
        <v>369</v>
      </c>
      <c r="B142" s="629" t="s">
        <v>87</v>
      </c>
      <c r="C142" s="629">
        <v>89356</v>
      </c>
      <c r="D142" s="327" t="s">
        <v>289</v>
      </c>
      <c r="E142" s="314">
        <v>63.970000000000006</v>
      </c>
      <c r="F142" s="338" t="s">
        <v>266</v>
      </c>
      <c r="G142" s="331">
        <v>22.09</v>
      </c>
      <c r="H142" s="331">
        <f t="shared" si="20"/>
        <v>4.63</v>
      </c>
      <c r="I142" s="331">
        <f t="shared" si="21"/>
        <v>26.72</v>
      </c>
      <c r="J142" s="332">
        <f t="shared" si="22"/>
        <v>1709.28</v>
      </c>
      <c r="K142" s="141"/>
      <c r="L142" s="739"/>
      <c r="M142" s="739"/>
      <c r="N142" s="733"/>
      <c r="O142" s="739"/>
      <c r="P142" s="739"/>
      <c r="Q142" s="739"/>
      <c r="R142" s="739"/>
    </row>
    <row r="143" spans="1:18" s="326" customFormat="1" ht="30">
      <c r="A143" s="628" t="s">
        <v>913</v>
      </c>
      <c r="B143" s="629" t="s">
        <v>87</v>
      </c>
      <c r="C143" s="629">
        <v>89362</v>
      </c>
      <c r="D143" s="327" t="s">
        <v>417</v>
      </c>
      <c r="E143" s="314">
        <v>17</v>
      </c>
      <c r="F143" s="338" t="s">
        <v>251</v>
      </c>
      <c r="G143" s="331">
        <v>8.9700000000000006</v>
      </c>
      <c r="H143" s="331">
        <f t="shared" si="20"/>
        <v>1.88</v>
      </c>
      <c r="I143" s="331">
        <f t="shared" si="21"/>
        <v>10.850000000000001</v>
      </c>
      <c r="J143" s="332">
        <f t="shared" si="22"/>
        <v>184.45</v>
      </c>
      <c r="K143" s="141"/>
      <c r="L143" s="739"/>
      <c r="M143" s="739"/>
      <c r="N143" s="733"/>
      <c r="O143" s="739"/>
      <c r="P143" s="739"/>
      <c r="Q143" s="739"/>
      <c r="R143" s="739"/>
    </row>
    <row r="144" spans="1:18" s="326" customFormat="1" ht="30">
      <c r="A144" s="628" t="s">
        <v>914</v>
      </c>
      <c r="B144" s="629" t="s">
        <v>87</v>
      </c>
      <c r="C144" s="629">
        <v>89801</v>
      </c>
      <c r="D144" s="327" t="s">
        <v>299</v>
      </c>
      <c r="E144" s="314">
        <v>1</v>
      </c>
      <c r="F144" s="338" t="s">
        <v>251</v>
      </c>
      <c r="G144" s="331">
        <v>7.72</v>
      </c>
      <c r="H144" s="331">
        <f t="shared" si="20"/>
        <v>1.62</v>
      </c>
      <c r="I144" s="331">
        <f t="shared" si="21"/>
        <v>9.34</v>
      </c>
      <c r="J144" s="332">
        <f t="shared" si="22"/>
        <v>9.34</v>
      </c>
      <c r="K144" s="141"/>
      <c r="L144" s="739"/>
      <c r="M144" s="739"/>
      <c r="N144" s="733"/>
      <c r="O144" s="739"/>
      <c r="P144" s="739"/>
      <c r="Q144" s="739"/>
      <c r="R144" s="739"/>
    </row>
    <row r="145" spans="1:18" s="326" customFormat="1" ht="15">
      <c r="A145" s="628" t="s">
        <v>920</v>
      </c>
      <c r="B145" s="629" t="s">
        <v>248</v>
      </c>
      <c r="C145" s="629">
        <v>1081</v>
      </c>
      <c r="D145" s="327" t="s">
        <v>918</v>
      </c>
      <c r="E145" s="314">
        <v>2</v>
      </c>
      <c r="F145" s="338" t="s">
        <v>251</v>
      </c>
      <c r="G145" s="331">
        <v>14.969999999999999</v>
      </c>
      <c r="H145" s="331">
        <f t="shared" si="20"/>
        <v>3.13</v>
      </c>
      <c r="I145" s="331">
        <f t="shared" si="21"/>
        <v>18.099999999999998</v>
      </c>
      <c r="J145" s="332">
        <f t="shared" si="22"/>
        <v>36.200000000000003</v>
      </c>
      <c r="K145" s="141"/>
      <c r="L145" s="739"/>
      <c r="M145" s="739"/>
      <c r="N145" s="733"/>
      <c r="O145" s="739"/>
      <c r="P145" s="739"/>
      <c r="Q145" s="739"/>
      <c r="R145" s="739"/>
    </row>
    <row r="146" spans="1:18" s="326" customFormat="1" ht="15">
      <c r="A146" s="628" t="s">
        <v>919</v>
      </c>
      <c r="B146" s="629" t="s">
        <v>87</v>
      </c>
      <c r="C146" s="629">
        <v>94688</v>
      </c>
      <c r="D146" s="327" t="s">
        <v>921</v>
      </c>
      <c r="E146" s="314">
        <v>8</v>
      </c>
      <c r="F146" s="338" t="s">
        <v>251</v>
      </c>
      <c r="G146" s="331">
        <v>11.31</v>
      </c>
      <c r="H146" s="331">
        <f t="shared" si="20"/>
        <v>2.37</v>
      </c>
      <c r="I146" s="331">
        <f t="shared" si="21"/>
        <v>13.68</v>
      </c>
      <c r="J146" s="332">
        <f t="shared" si="22"/>
        <v>109.44</v>
      </c>
      <c r="K146" s="141"/>
      <c r="L146" s="739"/>
      <c r="M146" s="739"/>
      <c r="N146" s="733"/>
      <c r="O146" s="739"/>
      <c r="P146" s="739"/>
      <c r="Q146" s="739"/>
      <c r="R146" s="739"/>
    </row>
    <row r="147" spans="1:18" s="326" customFormat="1" ht="15">
      <c r="A147" s="328" t="s">
        <v>301</v>
      </c>
      <c r="B147" s="756" t="s">
        <v>302</v>
      </c>
      <c r="C147" s="756"/>
      <c r="D147" s="756"/>
      <c r="E147" s="756"/>
      <c r="F147" s="756"/>
      <c r="G147" s="756"/>
      <c r="H147" s="756"/>
      <c r="I147" s="756"/>
      <c r="J147" s="756"/>
      <c r="K147" s="141"/>
      <c r="L147" s="739"/>
      <c r="M147" s="739"/>
      <c r="N147" s="733"/>
      <c r="O147" s="739"/>
      <c r="P147" s="739"/>
      <c r="Q147" s="739"/>
      <c r="R147" s="739"/>
    </row>
    <row r="148" spans="1:18" s="326" customFormat="1" ht="30">
      <c r="A148" s="628" t="s">
        <v>375</v>
      </c>
      <c r="B148" s="629" t="s">
        <v>87</v>
      </c>
      <c r="C148" s="629">
        <v>89707</v>
      </c>
      <c r="D148" s="327" t="s">
        <v>421</v>
      </c>
      <c r="E148" s="314">
        <v>1</v>
      </c>
      <c r="F148" s="338" t="s">
        <v>251</v>
      </c>
      <c r="G148" s="331">
        <v>43.57</v>
      </c>
      <c r="H148" s="331">
        <f>ROUND(G148*$B$13,2)</f>
        <v>9.1199999999999992</v>
      </c>
      <c r="I148" s="331">
        <f>H148+G148</f>
        <v>52.69</v>
      </c>
      <c r="J148" s="332">
        <f>ROUND(I148*E148,2)</f>
        <v>52.69</v>
      </c>
      <c r="K148" s="141"/>
      <c r="L148" s="739"/>
      <c r="M148" s="739"/>
      <c r="N148" s="733"/>
      <c r="O148" s="739"/>
      <c r="P148" s="739"/>
      <c r="Q148" s="739"/>
      <c r="R148" s="739"/>
    </row>
    <row r="149" spans="1:18" s="326" customFormat="1" ht="15">
      <c r="A149" s="757" t="s">
        <v>295</v>
      </c>
      <c r="B149" s="757"/>
      <c r="C149" s="757"/>
      <c r="D149" s="757"/>
      <c r="E149" s="757"/>
      <c r="F149" s="757"/>
      <c r="G149" s="757"/>
      <c r="H149" s="757"/>
      <c r="I149" s="757"/>
      <c r="J149" s="335">
        <f>SUM(J139:J148)</f>
        <v>2246.62</v>
      </c>
      <c r="K149" s="141"/>
      <c r="L149" s="740"/>
      <c r="M149" s="740"/>
      <c r="N149" s="733"/>
      <c r="O149" s="739"/>
      <c r="P149" s="739"/>
      <c r="Q149" s="739"/>
      <c r="R149" s="739"/>
    </row>
    <row r="150" spans="1:18" s="326" customFormat="1" ht="15">
      <c r="A150" s="48"/>
      <c r="B150" s="48"/>
      <c r="C150" s="48"/>
      <c r="D150" s="48"/>
      <c r="E150" s="320"/>
      <c r="F150" s="48"/>
      <c r="G150" s="48"/>
      <c r="H150" s="47"/>
      <c r="I150" s="47"/>
      <c r="J150" s="47"/>
      <c r="K150" s="141"/>
      <c r="L150" s="739"/>
      <c r="M150" s="739"/>
      <c r="N150" s="733"/>
      <c r="O150" s="739"/>
      <c r="P150" s="739"/>
      <c r="Q150" s="739"/>
      <c r="R150" s="739"/>
    </row>
    <row r="151" spans="1:18" s="326" customFormat="1" ht="15">
      <c r="A151" s="333" t="s">
        <v>115</v>
      </c>
      <c r="B151" s="750" t="s">
        <v>979</v>
      </c>
      <c r="C151" s="750"/>
      <c r="D151" s="750"/>
      <c r="E151" s="750"/>
      <c r="F151" s="750"/>
      <c r="G151" s="750"/>
      <c r="H151" s="750"/>
      <c r="I151" s="750"/>
      <c r="J151" s="750"/>
      <c r="K151" s="141"/>
      <c r="L151" s="739"/>
      <c r="M151" s="739"/>
      <c r="N151" s="733"/>
      <c r="O151" s="739"/>
      <c r="P151" s="739"/>
      <c r="Q151" s="739"/>
      <c r="R151" s="739"/>
    </row>
    <row r="152" spans="1:18" s="326" customFormat="1" ht="15">
      <c r="A152" s="328" t="s">
        <v>1055</v>
      </c>
      <c r="B152" s="756" t="s">
        <v>294</v>
      </c>
      <c r="C152" s="756"/>
      <c r="D152" s="756"/>
      <c r="E152" s="756"/>
      <c r="F152" s="756"/>
      <c r="G152" s="756"/>
      <c r="H152" s="756"/>
      <c r="I152" s="756"/>
      <c r="J152" s="756"/>
      <c r="K152" s="141"/>
      <c r="L152" s="739"/>
      <c r="M152" s="739"/>
      <c r="N152" s="733"/>
      <c r="O152" s="739"/>
      <c r="P152" s="739"/>
      <c r="Q152" s="739"/>
      <c r="R152" s="739"/>
    </row>
    <row r="153" spans="1:18" s="326" customFormat="1" ht="30">
      <c r="A153" s="413" t="s">
        <v>369</v>
      </c>
      <c r="B153" s="330" t="s">
        <v>87</v>
      </c>
      <c r="C153" s="330">
        <v>89712</v>
      </c>
      <c r="D153" s="327" t="s">
        <v>296</v>
      </c>
      <c r="E153" s="314">
        <v>4.21</v>
      </c>
      <c r="F153" s="338" t="s">
        <v>266</v>
      </c>
      <c r="G153" s="331">
        <v>32.11</v>
      </c>
      <c r="H153" s="331">
        <f t="shared" ref="H153:H162" si="23">ROUND(G153*$B$13,2)</f>
        <v>6.72</v>
      </c>
      <c r="I153" s="331">
        <f t="shared" ref="I153:I162" si="24">H153+G153</f>
        <v>38.83</v>
      </c>
      <c r="J153" s="332">
        <f t="shared" ref="J153:J162" si="25">ROUND(I153*E153,2)</f>
        <v>163.47</v>
      </c>
      <c r="K153" s="141"/>
      <c r="L153" s="739"/>
      <c r="M153" s="733"/>
      <c r="N153" s="4"/>
      <c r="O153" s="739"/>
      <c r="P153" s="739"/>
      <c r="Q153" s="739"/>
      <c r="R153" s="739"/>
    </row>
    <row r="154" spans="1:18" s="326" customFormat="1" ht="30">
      <c r="A154" s="413" t="s">
        <v>370</v>
      </c>
      <c r="B154" s="330" t="s">
        <v>87</v>
      </c>
      <c r="C154" s="330">
        <v>89714</v>
      </c>
      <c r="D154" s="327" t="s">
        <v>297</v>
      </c>
      <c r="E154" s="314">
        <v>16.78</v>
      </c>
      <c r="F154" s="338" t="s">
        <v>266</v>
      </c>
      <c r="G154" s="331">
        <v>61.81</v>
      </c>
      <c r="H154" s="331">
        <f t="shared" si="23"/>
        <v>12.94</v>
      </c>
      <c r="I154" s="331">
        <f t="shared" si="24"/>
        <v>74.75</v>
      </c>
      <c r="J154" s="332">
        <f t="shared" si="25"/>
        <v>1254.31</v>
      </c>
      <c r="K154" s="141"/>
      <c r="L154" s="739"/>
      <c r="M154" s="733"/>
      <c r="N154" s="4"/>
      <c r="O154" s="739"/>
      <c r="P154" s="739"/>
      <c r="Q154" s="739"/>
      <c r="R154" s="739"/>
    </row>
    <row r="155" spans="1:18" s="326" customFormat="1" ht="30">
      <c r="A155" s="413" t="s">
        <v>371</v>
      </c>
      <c r="B155" s="330" t="s">
        <v>87</v>
      </c>
      <c r="C155" s="330">
        <v>89732</v>
      </c>
      <c r="D155" s="327" t="s">
        <v>298</v>
      </c>
      <c r="E155" s="314">
        <v>2</v>
      </c>
      <c r="F155" s="338" t="s">
        <v>251</v>
      </c>
      <c r="G155" s="331">
        <v>12.64</v>
      </c>
      <c r="H155" s="331">
        <f t="shared" si="23"/>
        <v>2.65</v>
      </c>
      <c r="I155" s="331">
        <f t="shared" si="24"/>
        <v>15.290000000000001</v>
      </c>
      <c r="J155" s="332">
        <f t="shared" si="25"/>
        <v>30.58</v>
      </c>
      <c r="K155" s="141"/>
      <c r="L155" s="739"/>
      <c r="M155" s="733"/>
      <c r="N155" s="4"/>
      <c r="O155" s="739"/>
      <c r="P155" s="739"/>
      <c r="Q155" s="739"/>
      <c r="R155" s="739"/>
    </row>
    <row r="156" spans="1:18" s="326" customFormat="1" ht="30">
      <c r="A156" s="415" t="s">
        <v>372</v>
      </c>
      <c r="B156" s="330" t="s">
        <v>87</v>
      </c>
      <c r="C156" s="330">
        <v>89801</v>
      </c>
      <c r="D156" s="327" t="s">
        <v>299</v>
      </c>
      <c r="E156" s="314">
        <v>5</v>
      </c>
      <c r="F156" s="338" t="s">
        <v>251</v>
      </c>
      <c r="G156" s="331">
        <v>7.72</v>
      </c>
      <c r="H156" s="331">
        <f t="shared" si="23"/>
        <v>1.62</v>
      </c>
      <c r="I156" s="331">
        <f t="shared" si="24"/>
        <v>9.34</v>
      </c>
      <c r="J156" s="332">
        <f t="shared" si="25"/>
        <v>46.7</v>
      </c>
      <c r="K156" s="141"/>
      <c r="L156" s="739"/>
      <c r="M156" s="733"/>
      <c r="N156" s="4"/>
      <c r="O156" s="739"/>
      <c r="P156" s="739"/>
      <c r="Q156" s="739"/>
      <c r="R156" s="739"/>
    </row>
    <row r="157" spans="1:18" s="326" customFormat="1" ht="30">
      <c r="A157" s="415" t="s">
        <v>373</v>
      </c>
      <c r="B157" s="330" t="s">
        <v>87</v>
      </c>
      <c r="C157" s="330">
        <v>89809</v>
      </c>
      <c r="D157" s="327" t="s">
        <v>300</v>
      </c>
      <c r="E157" s="314">
        <v>1</v>
      </c>
      <c r="F157" s="338" t="s">
        <v>251</v>
      </c>
      <c r="G157" s="331">
        <v>21.32</v>
      </c>
      <c r="H157" s="331">
        <f t="shared" si="23"/>
        <v>4.46</v>
      </c>
      <c r="I157" s="331">
        <f t="shared" si="24"/>
        <v>25.78</v>
      </c>
      <c r="J157" s="332">
        <f t="shared" si="25"/>
        <v>25.78</v>
      </c>
      <c r="K157" s="141"/>
      <c r="L157" s="739"/>
      <c r="M157" s="733"/>
      <c r="N157" s="4"/>
      <c r="O157" s="739"/>
      <c r="P157" s="739"/>
      <c r="Q157" s="739"/>
      <c r="R157" s="739"/>
    </row>
    <row r="158" spans="1:18" s="326" customFormat="1" ht="15">
      <c r="A158" s="550" t="s">
        <v>587</v>
      </c>
      <c r="B158" s="551" t="s">
        <v>87</v>
      </c>
      <c r="C158" s="551">
        <v>89753</v>
      </c>
      <c r="D158" s="327" t="s">
        <v>588</v>
      </c>
      <c r="E158" s="314">
        <v>1</v>
      </c>
      <c r="F158" s="338" t="s">
        <v>251</v>
      </c>
      <c r="G158" s="331">
        <v>10.029999999999999</v>
      </c>
      <c r="H158" s="331">
        <f t="shared" si="23"/>
        <v>2.1</v>
      </c>
      <c r="I158" s="331">
        <f t="shared" si="24"/>
        <v>12.129999999999999</v>
      </c>
      <c r="J158" s="332">
        <f t="shared" si="25"/>
        <v>12.13</v>
      </c>
      <c r="K158" s="141"/>
      <c r="L158" s="739"/>
      <c r="M158" s="733"/>
      <c r="N158" s="4"/>
      <c r="O158" s="739"/>
      <c r="P158" s="739"/>
      <c r="Q158" s="739"/>
      <c r="R158" s="739"/>
    </row>
    <row r="159" spans="1:18" s="326" customFormat="1" ht="15">
      <c r="A159" s="550" t="s">
        <v>589</v>
      </c>
      <c r="B159" s="553" t="s">
        <v>248</v>
      </c>
      <c r="C159" s="551">
        <v>5214</v>
      </c>
      <c r="D159" s="327" t="s">
        <v>590</v>
      </c>
      <c r="E159" s="314">
        <v>1</v>
      </c>
      <c r="F159" s="338" t="s">
        <v>251</v>
      </c>
      <c r="G159" s="331">
        <v>117.37</v>
      </c>
      <c r="H159" s="331">
        <f t="shared" si="23"/>
        <v>24.58</v>
      </c>
      <c r="I159" s="331">
        <f t="shared" si="24"/>
        <v>141.94999999999999</v>
      </c>
      <c r="J159" s="332">
        <f t="shared" si="25"/>
        <v>141.94999999999999</v>
      </c>
      <c r="K159" s="141"/>
      <c r="L159" s="739"/>
      <c r="M159" s="733"/>
      <c r="N159" s="4"/>
      <c r="O159" s="739"/>
      <c r="P159" s="739"/>
      <c r="Q159" s="739"/>
      <c r="R159" s="739"/>
    </row>
    <row r="160" spans="1:18" s="326" customFormat="1" ht="15">
      <c r="A160" s="550" t="s">
        <v>374</v>
      </c>
      <c r="B160" s="551" t="s">
        <v>248</v>
      </c>
      <c r="C160" s="551">
        <v>1594</v>
      </c>
      <c r="D160" s="327" t="s">
        <v>591</v>
      </c>
      <c r="E160" s="314">
        <v>1</v>
      </c>
      <c r="F160" s="338" t="s">
        <v>251</v>
      </c>
      <c r="G160" s="331">
        <v>13.19</v>
      </c>
      <c r="H160" s="331">
        <f t="shared" si="23"/>
        <v>2.76</v>
      </c>
      <c r="I160" s="331">
        <f t="shared" si="24"/>
        <v>15.95</v>
      </c>
      <c r="J160" s="332">
        <f t="shared" si="25"/>
        <v>15.95</v>
      </c>
      <c r="K160" s="141"/>
      <c r="L160" s="739"/>
      <c r="M160" s="733"/>
      <c r="N160" s="4"/>
      <c r="O160" s="739"/>
      <c r="P160" s="739"/>
      <c r="Q160" s="739"/>
      <c r="R160" s="739"/>
    </row>
    <row r="161" spans="1:18" s="326" customFormat="1" ht="15">
      <c r="A161" s="328" t="s">
        <v>301</v>
      </c>
      <c r="B161" s="756" t="s">
        <v>302</v>
      </c>
      <c r="C161" s="756"/>
      <c r="D161" s="756"/>
      <c r="E161" s="756"/>
      <c r="F161" s="756"/>
      <c r="G161" s="756"/>
      <c r="H161" s="756"/>
      <c r="I161" s="756"/>
      <c r="J161" s="756"/>
      <c r="K161" s="141"/>
      <c r="L161" s="739"/>
      <c r="M161" s="733"/>
      <c r="N161" s="4"/>
      <c r="O161" s="739"/>
      <c r="P161" s="739"/>
      <c r="Q161" s="739"/>
      <c r="R161" s="739"/>
    </row>
    <row r="162" spans="1:18" s="326" customFormat="1" ht="30">
      <c r="A162" s="329" t="s">
        <v>592</v>
      </c>
      <c r="B162" s="330" t="s">
        <v>87</v>
      </c>
      <c r="C162" s="330">
        <v>98110</v>
      </c>
      <c r="D162" s="327" t="s">
        <v>593</v>
      </c>
      <c r="E162" s="314">
        <v>1</v>
      </c>
      <c r="F162" s="338" t="s">
        <v>251</v>
      </c>
      <c r="G162" s="331">
        <v>437.13</v>
      </c>
      <c r="H162" s="331">
        <f t="shared" si="23"/>
        <v>91.54</v>
      </c>
      <c r="I162" s="331">
        <f t="shared" si="24"/>
        <v>528.66999999999996</v>
      </c>
      <c r="J162" s="332">
        <f t="shared" si="25"/>
        <v>528.66999999999996</v>
      </c>
      <c r="K162" s="141"/>
      <c r="L162" s="739"/>
      <c r="M162" s="733"/>
      <c r="N162" s="4"/>
      <c r="O162" s="739"/>
      <c r="P162" s="739"/>
      <c r="Q162" s="739"/>
      <c r="R162" s="739"/>
    </row>
    <row r="163" spans="1:18" s="326" customFormat="1" ht="15">
      <c r="A163" s="757" t="s">
        <v>295</v>
      </c>
      <c r="B163" s="757"/>
      <c r="C163" s="757"/>
      <c r="D163" s="757"/>
      <c r="E163" s="757"/>
      <c r="F163" s="757"/>
      <c r="G163" s="757"/>
      <c r="H163" s="757"/>
      <c r="I163" s="757"/>
      <c r="J163" s="335">
        <f>SUM(J151:J162)</f>
        <v>2219.54</v>
      </c>
      <c r="K163" s="141"/>
      <c r="L163" s="740"/>
      <c r="M163" s="740"/>
      <c r="N163" s="733"/>
      <c r="O163" s="739"/>
      <c r="P163" s="739"/>
      <c r="Q163" s="739"/>
      <c r="R163" s="739"/>
    </row>
    <row r="164" spans="1:18" s="326" customFormat="1" ht="15">
      <c r="A164" s="48"/>
      <c r="B164" s="48"/>
      <c r="C164" s="48"/>
      <c r="D164" s="48"/>
      <c r="E164" s="320"/>
      <c r="F164" s="48"/>
      <c r="G164" s="48"/>
      <c r="H164" s="47"/>
      <c r="I164" s="47"/>
      <c r="J164" s="47"/>
      <c r="K164" s="141"/>
      <c r="L164" s="739"/>
      <c r="M164" s="739"/>
      <c r="N164" s="733"/>
      <c r="O164" s="739"/>
      <c r="P164" s="739"/>
      <c r="Q164" s="739"/>
      <c r="R164" s="739"/>
    </row>
    <row r="165" spans="1:18" ht="15">
      <c r="A165" s="764" t="s">
        <v>303</v>
      </c>
      <c r="B165" s="764"/>
      <c r="C165" s="764"/>
      <c r="D165" s="764"/>
      <c r="E165" s="764"/>
      <c r="F165" s="764"/>
      <c r="G165" s="764"/>
      <c r="H165" s="764"/>
      <c r="I165" s="764"/>
      <c r="J165" s="312">
        <f>J163+J137+J149</f>
        <v>5350.16</v>
      </c>
      <c r="N165" s="739"/>
      <c r="O165" s="739"/>
      <c r="P165" s="739"/>
      <c r="Q165" s="739"/>
      <c r="R165" s="739"/>
    </row>
    <row r="166" spans="1:18" s="326" customFormat="1" ht="15">
      <c r="A166" s="329"/>
      <c r="B166" s="330"/>
      <c r="C166" s="330"/>
      <c r="D166" s="327"/>
      <c r="E166" s="314"/>
      <c r="F166" s="338"/>
      <c r="G166" s="8"/>
      <c r="H166" s="8"/>
      <c r="I166" s="8"/>
      <c r="J166" s="9"/>
      <c r="K166" s="141"/>
      <c r="L166" s="739"/>
      <c r="M166" s="739"/>
      <c r="N166" s="733"/>
      <c r="O166" s="739"/>
      <c r="P166" s="739"/>
      <c r="Q166" s="739"/>
      <c r="R166" s="739"/>
    </row>
    <row r="167" spans="1:18" ht="15">
      <c r="A167" s="75" t="s">
        <v>4</v>
      </c>
      <c r="B167" s="762" t="s">
        <v>98</v>
      </c>
      <c r="C167" s="763"/>
      <c r="D167" s="763"/>
      <c r="E167" s="763"/>
      <c r="F167" s="763"/>
      <c r="G167" s="763"/>
      <c r="H167" s="763"/>
      <c r="I167" s="763"/>
      <c r="J167" s="763"/>
      <c r="K167" s="139"/>
      <c r="L167" s="737"/>
      <c r="M167" s="737"/>
    </row>
    <row r="168" spans="1:18" s="326" customFormat="1" ht="15">
      <c r="A168" s="407" t="s">
        <v>0</v>
      </c>
      <c r="B168" s="754" t="s">
        <v>81</v>
      </c>
      <c r="C168" s="755"/>
      <c r="D168" s="21" t="s">
        <v>1</v>
      </c>
      <c r="E168" s="324" t="s">
        <v>62</v>
      </c>
      <c r="F168" s="22" t="s">
        <v>10</v>
      </c>
      <c r="G168" s="310" t="s">
        <v>11</v>
      </c>
      <c r="H168" s="310" t="s">
        <v>255</v>
      </c>
      <c r="I168" s="310" t="s">
        <v>256</v>
      </c>
      <c r="J168" s="311" t="s">
        <v>61</v>
      </c>
      <c r="K168" s="139"/>
      <c r="L168" s="737"/>
      <c r="M168" s="737"/>
      <c r="N168" s="739"/>
      <c r="O168" s="4"/>
      <c r="P168" s="739"/>
      <c r="Q168" s="739"/>
      <c r="R168" s="739"/>
    </row>
    <row r="169" spans="1:18" s="326" customFormat="1" ht="15">
      <c r="A169" s="333" t="s">
        <v>99</v>
      </c>
      <c r="B169" s="750" t="s">
        <v>987</v>
      </c>
      <c r="C169" s="750"/>
      <c r="D169" s="750"/>
      <c r="E169" s="750"/>
      <c r="F169" s="750"/>
      <c r="G169" s="750"/>
      <c r="H169" s="750"/>
      <c r="I169" s="750"/>
      <c r="J169" s="750"/>
      <c r="K169" s="141"/>
      <c r="L169" s="739"/>
      <c r="M169" s="739"/>
      <c r="N169" s="739"/>
      <c r="O169" s="4"/>
      <c r="P169" s="739"/>
      <c r="Q169" s="739"/>
      <c r="R169" s="739"/>
    </row>
    <row r="170" spans="1:18" s="326" customFormat="1" ht="15">
      <c r="A170" s="328" t="s">
        <v>304</v>
      </c>
      <c r="B170" s="756" t="s">
        <v>305</v>
      </c>
      <c r="C170" s="756"/>
      <c r="D170" s="756"/>
      <c r="E170" s="756"/>
      <c r="F170" s="756"/>
      <c r="G170" s="756"/>
      <c r="H170" s="756"/>
      <c r="I170" s="756"/>
      <c r="J170" s="756"/>
      <c r="K170" s="141"/>
      <c r="L170" s="739"/>
      <c r="M170" s="739"/>
      <c r="N170" s="739"/>
      <c r="O170" s="4"/>
      <c r="P170" s="739"/>
      <c r="Q170" s="739"/>
      <c r="R170" s="739"/>
    </row>
    <row r="171" spans="1:18" s="326" customFormat="1" ht="45">
      <c r="A171" s="413" t="s">
        <v>376</v>
      </c>
      <c r="B171" s="330" t="s">
        <v>87</v>
      </c>
      <c r="C171" s="330" t="s">
        <v>795</v>
      </c>
      <c r="D171" s="327" t="s">
        <v>793</v>
      </c>
      <c r="E171" s="314">
        <v>1</v>
      </c>
      <c r="F171" s="338" t="s">
        <v>251</v>
      </c>
      <c r="G171" s="331">
        <v>746.87</v>
      </c>
      <c r="H171" s="331">
        <f>ROUND(G171*$B$13,2)</f>
        <v>156.38999999999999</v>
      </c>
      <c r="I171" s="331">
        <f>H171+G171</f>
        <v>903.26</v>
      </c>
      <c r="J171" s="332">
        <f>ROUND(I171*E171,2)</f>
        <v>903.26</v>
      </c>
      <c r="K171" s="141"/>
      <c r="L171" s="739"/>
      <c r="M171" s="739"/>
      <c r="N171" s="739"/>
      <c r="O171" s="4"/>
      <c r="P171" s="739"/>
      <c r="Q171" s="739"/>
      <c r="R171" s="739"/>
    </row>
    <row r="172" spans="1:18" s="326" customFormat="1" ht="45">
      <c r="A172" s="621" t="s">
        <v>792</v>
      </c>
      <c r="B172" s="622" t="s">
        <v>87</v>
      </c>
      <c r="C172" s="622" t="s">
        <v>796</v>
      </c>
      <c r="D172" s="327" t="s">
        <v>794</v>
      </c>
      <c r="E172" s="314">
        <v>2</v>
      </c>
      <c r="F172" s="338" t="s">
        <v>251</v>
      </c>
      <c r="G172" s="331">
        <v>1096.51</v>
      </c>
      <c r="H172" s="331">
        <f t="shared" ref="H172:H216" si="26">ROUND(G172*$B$13,2)</f>
        <v>229.61</v>
      </c>
      <c r="I172" s="331">
        <f t="shared" ref="I172:I216" si="27">H172+G172</f>
        <v>1326.12</v>
      </c>
      <c r="J172" s="332">
        <f t="shared" ref="J172:J216" si="28">ROUND(I172*E172,2)</f>
        <v>2652.24</v>
      </c>
      <c r="K172" s="141"/>
      <c r="L172" s="739"/>
      <c r="M172" s="739"/>
      <c r="N172" s="739"/>
      <c r="O172" s="4"/>
      <c r="P172" s="739"/>
      <c r="Q172" s="739"/>
      <c r="R172" s="739"/>
    </row>
    <row r="173" spans="1:18" s="326" customFormat="1" ht="45">
      <c r="A173" s="413" t="s">
        <v>377</v>
      </c>
      <c r="B173" s="330" t="s">
        <v>87</v>
      </c>
      <c r="C173" s="330">
        <v>91846</v>
      </c>
      <c r="D173" s="327" t="s">
        <v>797</v>
      </c>
      <c r="E173" s="314">
        <v>6.62</v>
      </c>
      <c r="F173" s="338" t="s">
        <v>266</v>
      </c>
      <c r="G173" s="331">
        <v>10.29</v>
      </c>
      <c r="H173" s="331">
        <f t="shared" si="26"/>
        <v>2.15</v>
      </c>
      <c r="I173" s="331">
        <f t="shared" si="27"/>
        <v>12.44</v>
      </c>
      <c r="J173" s="332">
        <f t="shared" si="28"/>
        <v>82.35</v>
      </c>
      <c r="K173" s="141"/>
      <c r="L173" s="739"/>
      <c r="M173" s="739"/>
      <c r="N173" s="739"/>
      <c r="O173" s="4"/>
      <c r="P173" s="739"/>
      <c r="Q173" s="739"/>
      <c r="R173" s="739"/>
    </row>
    <row r="174" spans="1:18" s="326" customFormat="1" ht="15">
      <c r="A174" s="621" t="s">
        <v>378</v>
      </c>
      <c r="B174" s="330" t="s">
        <v>87</v>
      </c>
      <c r="C174" s="330">
        <v>95745</v>
      </c>
      <c r="D174" s="327" t="s">
        <v>982</v>
      </c>
      <c r="E174" s="314">
        <v>216.65</v>
      </c>
      <c r="F174" s="338" t="s">
        <v>266</v>
      </c>
      <c r="G174" s="331">
        <v>24.03</v>
      </c>
      <c r="H174" s="331">
        <f t="shared" si="26"/>
        <v>5.03</v>
      </c>
      <c r="I174" s="331">
        <f t="shared" si="27"/>
        <v>29.060000000000002</v>
      </c>
      <c r="J174" s="332">
        <f t="shared" si="28"/>
        <v>6295.85</v>
      </c>
      <c r="K174" s="141"/>
      <c r="L174" s="739"/>
      <c r="M174" s="739"/>
      <c r="N174" s="739"/>
      <c r="O174" s="4"/>
      <c r="P174" s="739"/>
      <c r="Q174" s="739"/>
      <c r="R174" s="739"/>
    </row>
    <row r="175" spans="1:18" s="326" customFormat="1" ht="15">
      <c r="A175" s="621" t="s">
        <v>379</v>
      </c>
      <c r="B175" s="478" t="s">
        <v>87</v>
      </c>
      <c r="C175" s="478">
        <v>95746</v>
      </c>
      <c r="D175" s="327" t="s">
        <v>799</v>
      </c>
      <c r="E175" s="314">
        <v>56.16</v>
      </c>
      <c r="F175" s="338" t="s">
        <v>266</v>
      </c>
      <c r="G175" s="331">
        <v>29.93</v>
      </c>
      <c r="H175" s="331">
        <f t="shared" si="26"/>
        <v>6.27</v>
      </c>
      <c r="I175" s="331">
        <f t="shared" si="27"/>
        <v>36.200000000000003</v>
      </c>
      <c r="J175" s="332">
        <f t="shared" si="28"/>
        <v>2032.99</v>
      </c>
      <c r="K175" s="141"/>
      <c r="L175" s="739"/>
      <c r="M175" s="739"/>
      <c r="N175" s="739"/>
      <c r="O175" s="4"/>
      <c r="P175" s="739"/>
      <c r="Q175" s="739"/>
      <c r="R175" s="739"/>
    </row>
    <row r="176" spans="1:18" s="326" customFormat="1" ht="15">
      <c r="A176" s="621" t="s">
        <v>380</v>
      </c>
      <c r="B176" s="622" t="s">
        <v>87</v>
      </c>
      <c r="C176" s="330">
        <v>95748</v>
      </c>
      <c r="D176" s="327" t="s">
        <v>800</v>
      </c>
      <c r="E176" s="314">
        <v>31.75</v>
      </c>
      <c r="F176" s="338" t="s">
        <v>266</v>
      </c>
      <c r="G176" s="331">
        <v>53.97</v>
      </c>
      <c r="H176" s="331">
        <f t="shared" si="26"/>
        <v>11.3</v>
      </c>
      <c r="I176" s="331">
        <f t="shared" si="27"/>
        <v>65.27</v>
      </c>
      <c r="J176" s="332">
        <f t="shared" si="28"/>
        <v>2072.3200000000002</v>
      </c>
      <c r="K176" s="141"/>
      <c r="L176" s="739"/>
      <c r="M176" s="739"/>
      <c r="N176" s="739"/>
      <c r="O176" s="4"/>
      <c r="P176" s="739"/>
      <c r="Q176" s="739"/>
      <c r="R176" s="739"/>
    </row>
    <row r="177" spans="1:18" s="326" customFormat="1" ht="15">
      <c r="A177" s="621" t="s">
        <v>498</v>
      </c>
      <c r="B177" s="622" t="s">
        <v>248</v>
      </c>
      <c r="C177" s="622">
        <v>7892</v>
      </c>
      <c r="D177" s="327" t="s">
        <v>801</v>
      </c>
      <c r="E177" s="314">
        <v>10</v>
      </c>
      <c r="F177" s="338" t="s">
        <v>251</v>
      </c>
      <c r="G177" s="331">
        <v>392.01</v>
      </c>
      <c r="H177" s="331">
        <f t="shared" si="26"/>
        <v>82.09</v>
      </c>
      <c r="I177" s="331">
        <f t="shared" si="27"/>
        <v>474.1</v>
      </c>
      <c r="J177" s="332">
        <f t="shared" si="28"/>
        <v>4741</v>
      </c>
      <c r="K177" s="141"/>
      <c r="L177" s="739"/>
      <c r="M177" s="739"/>
      <c r="N177" s="739"/>
      <c r="O177" s="4"/>
      <c r="P177" s="739"/>
      <c r="Q177" s="739"/>
      <c r="R177" s="739"/>
    </row>
    <row r="178" spans="1:18" s="326" customFormat="1" ht="15">
      <c r="A178" s="621" t="s">
        <v>798</v>
      </c>
      <c r="B178" s="330" t="s">
        <v>248</v>
      </c>
      <c r="C178" s="330">
        <v>11749</v>
      </c>
      <c r="D178" s="327" t="s">
        <v>802</v>
      </c>
      <c r="E178" s="314">
        <v>42.45</v>
      </c>
      <c r="F178" s="338" t="s">
        <v>266</v>
      </c>
      <c r="G178" s="331">
        <v>20.87</v>
      </c>
      <c r="H178" s="331">
        <f t="shared" si="26"/>
        <v>4.37</v>
      </c>
      <c r="I178" s="331">
        <f t="shared" si="27"/>
        <v>25.240000000000002</v>
      </c>
      <c r="J178" s="332">
        <f t="shared" si="28"/>
        <v>1071.44</v>
      </c>
      <c r="K178" s="141"/>
      <c r="L178" s="739"/>
      <c r="M178" s="739"/>
      <c r="N178" s="739"/>
      <c r="O178" s="4"/>
      <c r="P178" s="739"/>
      <c r="Q178" s="739"/>
      <c r="R178" s="739"/>
    </row>
    <row r="179" spans="1:18" s="326" customFormat="1" ht="15">
      <c r="A179" s="621" t="s">
        <v>806</v>
      </c>
      <c r="B179" s="622" t="s">
        <v>248</v>
      </c>
      <c r="C179" s="622" t="s">
        <v>810</v>
      </c>
      <c r="D179" s="327" t="s">
        <v>803</v>
      </c>
      <c r="E179" s="314">
        <v>2</v>
      </c>
      <c r="F179" s="338" t="s">
        <v>266</v>
      </c>
      <c r="G179" s="331">
        <v>45.92</v>
      </c>
      <c r="H179" s="331">
        <f t="shared" si="26"/>
        <v>9.6199999999999992</v>
      </c>
      <c r="I179" s="331">
        <f t="shared" si="27"/>
        <v>55.54</v>
      </c>
      <c r="J179" s="332">
        <f t="shared" si="28"/>
        <v>111.08</v>
      </c>
      <c r="K179" s="141"/>
      <c r="L179" s="739"/>
      <c r="M179" s="739"/>
      <c r="N179" s="739"/>
      <c r="O179" s="4"/>
      <c r="P179" s="739"/>
      <c r="Q179" s="739"/>
      <c r="R179" s="739"/>
    </row>
    <row r="180" spans="1:18" s="326" customFormat="1" ht="30">
      <c r="A180" s="621" t="s">
        <v>807</v>
      </c>
      <c r="B180" s="622" t="s">
        <v>87</v>
      </c>
      <c r="C180" s="622" t="s">
        <v>811</v>
      </c>
      <c r="D180" s="327" t="s">
        <v>804</v>
      </c>
      <c r="E180" s="314">
        <v>70</v>
      </c>
      <c r="F180" s="338" t="s">
        <v>251</v>
      </c>
      <c r="G180" s="331">
        <v>24.75</v>
      </c>
      <c r="H180" s="331">
        <f t="shared" si="26"/>
        <v>5.18</v>
      </c>
      <c r="I180" s="331">
        <f t="shared" si="27"/>
        <v>29.93</v>
      </c>
      <c r="J180" s="332">
        <f t="shared" si="28"/>
        <v>2095.1</v>
      </c>
      <c r="K180" s="141"/>
      <c r="L180" s="739"/>
      <c r="M180" s="739"/>
      <c r="N180" s="739"/>
      <c r="O180" s="4"/>
      <c r="P180" s="739"/>
      <c r="Q180" s="739"/>
      <c r="R180" s="739"/>
    </row>
    <row r="181" spans="1:18" s="326" customFormat="1" ht="15">
      <c r="A181" s="621" t="s">
        <v>808</v>
      </c>
      <c r="B181" s="622" t="s">
        <v>87</v>
      </c>
      <c r="C181" s="622" t="s">
        <v>812</v>
      </c>
      <c r="D181" s="327" t="s">
        <v>805</v>
      </c>
      <c r="E181" s="314">
        <v>9</v>
      </c>
      <c r="F181" s="338" t="s">
        <v>251</v>
      </c>
      <c r="G181" s="331">
        <v>24.700000000000003</v>
      </c>
      <c r="H181" s="331">
        <f t="shared" si="26"/>
        <v>5.17</v>
      </c>
      <c r="I181" s="331">
        <f t="shared" si="27"/>
        <v>29.870000000000005</v>
      </c>
      <c r="J181" s="332">
        <f t="shared" si="28"/>
        <v>268.83</v>
      </c>
      <c r="K181" s="141"/>
      <c r="L181" s="739"/>
      <c r="M181" s="739"/>
      <c r="N181" s="739"/>
      <c r="O181" s="4"/>
      <c r="P181" s="739"/>
      <c r="Q181" s="739"/>
      <c r="R181" s="739"/>
    </row>
    <row r="182" spans="1:18" s="326" customFormat="1" ht="30">
      <c r="A182" s="625" t="s">
        <v>893</v>
      </c>
      <c r="B182" s="624" t="s">
        <v>87</v>
      </c>
      <c r="C182" s="624">
        <v>90436</v>
      </c>
      <c r="D182" s="327" t="s">
        <v>896</v>
      </c>
      <c r="E182" s="314">
        <v>10</v>
      </c>
      <c r="F182" s="338" t="s">
        <v>251</v>
      </c>
      <c r="G182" s="331">
        <v>14.17</v>
      </c>
      <c r="H182" s="331">
        <f t="shared" si="26"/>
        <v>2.97</v>
      </c>
      <c r="I182" s="331">
        <f t="shared" si="27"/>
        <v>17.14</v>
      </c>
      <c r="J182" s="332">
        <f t="shared" si="28"/>
        <v>171.4</v>
      </c>
      <c r="K182" s="141"/>
      <c r="L182" s="739"/>
      <c r="M182" s="739"/>
      <c r="N182" s="739"/>
      <c r="O182" s="4"/>
      <c r="P182" s="739"/>
      <c r="Q182" s="739"/>
      <c r="R182" s="739"/>
    </row>
    <row r="183" spans="1:18" s="326" customFormat="1" ht="30">
      <c r="A183" s="625" t="s">
        <v>894</v>
      </c>
      <c r="B183" s="624" t="s">
        <v>87</v>
      </c>
      <c r="C183" s="624">
        <v>90436</v>
      </c>
      <c r="D183" s="327" t="s">
        <v>897</v>
      </c>
      <c r="E183" s="314">
        <v>2</v>
      </c>
      <c r="F183" s="338" t="s">
        <v>251</v>
      </c>
      <c r="G183" s="331">
        <v>14.17</v>
      </c>
      <c r="H183" s="331">
        <f t="shared" si="26"/>
        <v>2.97</v>
      </c>
      <c r="I183" s="331">
        <f t="shared" si="27"/>
        <v>17.14</v>
      </c>
      <c r="J183" s="332">
        <f t="shared" si="28"/>
        <v>34.28</v>
      </c>
      <c r="K183" s="141"/>
      <c r="L183" s="739"/>
      <c r="M183" s="739"/>
      <c r="N183" s="739"/>
      <c r="O183" s="4"/>
      <c r="P183" s="739"/>
      <c r="Q183" s="739"/>
      <c r="R183" s="739"/>
    </row>
    <row r="184" spans="1:18" s="326" customFormat="1" ht="30">
      <c r="A184" s="625" t="s">
        <v>895</v>
      </c>
      <c r="B184" s="624" t="s">
        <v>87</v>
      </c>
      <c r="C184" s="624">
        <v>90436</v>
      </c>
      <c r="D184" s="327" t="s">
        <v>898</v>
      </c>
      <c r="E184" s="314">
        <v>1</v>
      </c>
      <c r="F184" s="338" t="s">
        <v>251</v>
      </c>
      <c r="G184" s="331">
        <v>14.17</v>
      </c>
      <c r="H184" s="331">
        <f t="shared" si="26"/>
        <v>2.97</v>
      </c>
      <c r="I184" s="331">
        <f t="shared" si="27"/>
        <v>17.14</v>
      </c>
      <c r="J184" s="332">
        <f t="shared" si="28"/>
        <v>17.14</v>
      </c>
      <c r="K184" s="141"/>
      <c r="L184" s="739"/>
      <c r="M184" s="739"/>
      <c r="N184" s="739"/>
      <c r="O184" s="4"/>
      <c r="P184" s="739"/>
      <c r="Q184" s="739"/>
      <c r="R184" s="739"/>
    </row>
    <row r="185" spans="1:18" s="326" customFormat="1" ht="15">
      <c r="A185" s="625" t="s">
        <v>899</v>
      </c>
      <c r="B185" s="624" t="s">
        <v>87</v>
      </c>
      <c r="C185" s="624">
        <v>90437</v>
      </c>
      <c r="D185" s="327" t="s">
        <v>900</v>
      </c>
      <c r="E185" s="314">
        <v>1</v>
      </c>
      <c r="F185" s="338" t="s">
        <v>251</v>
      </c>
      <c r="G185" s="331">
        <v>34.44</v>
      </c>
      <c r="H185" s="331">
        <f t="shared" si="26"/>
        <v>7.21</v>
      </c>
      <c r="I185" s="331">
        <f t="shared" si="27"/>
        <v>41.65</v>
      </c>
      <c r="J185" s="332">
        <f t="shared" si="28"/>
        <v>41.65</v>
      </c>
      <c r="K185" s="141"/>
      <c r="L185" s="739"/>
      <c r="M185" s="739"/>
      <c r="N185" s="739"/>
      <c r="O185" s="4"/>
      <c r="P185" s="739"/>
      <c r="Q185" s="739"/>
      <c r="R185" s="739"/>
    </row>
    <row r="186" spans="1:18" s="326" customFormat="1" ht="30">
      <c r="A186" s="413" t="s">
        <v>381</v>
      </c>
      <c r="B186" s="330" t="s">
        <v>248</v>
      </c>
      <c r="C186" s="330">
        <v>11186</v>
      </c>
      <c r="D186" s="327" t="s">
        <v>813</v>
      </c>
      <c r="E186" s="314">
        <v>918.95</v>
      </c>
      <c r="F186" s="338" t="s">
        <v>266</v>
      </c>
      <c r="G186" s="331">
        <v>9.25</v>
      </c>
      <c r="H186" s="331">
        <f t="shared" si="26"/>
        <v>1.94</v>
      </c>
      <c r="I186" s="331">
        <f t="shared" si="27"/>
        <v>11.19</v>
      </c>
      <c r="J186" s="332">
        <f t="shared" si="28"/>
        <v>10283.049999999999</v>
      </c>
      <c r="K186" s="426"/>
      <c r="L186" s="739"/>
      <c r="M186" s="739"/>
      <c r="N186" s="733"/>
      <c r="O186" s="739"/>
      <c r="P186" s="4"/>
      <c r="Q186" s="739"/>
      <c r="R186" s="739"/>
    </row>
    <row r="187" spans="1:18" s="326" customFormat="1" ht="30">
      <c r="A187" s="621" t="s">
        <v>382</v>
      </c>
      <c r="B187" s="330" t="s">
        <v>248</v>
      </c>
      <c r="C187" s="330">
        <v>11187</v>
      </c>
      <c r="D187" s="327" t="s">
        <v>814</v>
      </c>
      <c r="E187" s="314">
        <v>1314.44</v>
      </c>
      <c r="F187" s="338" t="s">
        <v>266</v>
      </c>
      <c r="G187" s="331">
        <v>10.57</v>
      </c>
      <c r="H187" s="331">
        <f t="shared" si="26"/>
        <v>2.21</v>
      </c>
      <c r="I187" s="331">
        <f t="shared" si="27"/>
        <v>12.780000000000001</v>
      </c>
      <c r="J187" s="332">
        <f t="shared" si="28"/>
        <v>16798.54</v>
      </c>
      <c r="K187" s="141"/>
      <c r="L187" s="739"/>
      <c r="M187" s="739"/>
      <c r="N187" s="733"/>
      <c r="O187" s="739"/>
      <c r="P187" s="4"/>
      <c r="Q187" s="739"/>
      <c r="R187" s="739"/>
    </row>
    <row r="188" spans="1:18" s="326" customFormat="1" ht="30">
      <c r="A188" s="621" t="s">
        <v>383</v>
      </c>
      <c r="B188" s="330" t="s">
        <v>87</v>
      </c>
      <c r="C188" s="330">
        <v>91931</v>
      </c>
      <c r="D188" s="327" t="s">
        <v>815</v>
      </c>
      <c r="E188" s="314">
        <v>2.5</v>
      </c>
      <c r="F188" s="338" t="s">
        <v>266</v>
      </c>
      <c r="G188" s="331">
        <v>10.7</v>
      </c>
      <c r="H188" s="331">
        <f t="shared" si="26"/>
        <v>2.2400000000000002</v>
      </c>
      <c r="I188" s="331">
        <f t="shared" si="27"/>
        <v>12.94</v>
      </c>
      <c r="J188" s="332">
        <f t="shared" si="28"/>
        <v>32.35</v>
      </c>
      <c r="K188" s="141"/>
      <c r="L188" s="739"/>
      <c r="M188" s="739"/>
      <c r="N188" s="733"/>
      <c r="O188" s="739"/>
      <c r="P188" s="4"/>
      <c r="Q188" s="739"/>
      <c r="R188" s="739"/>
    </row>
    <row r="189" spans="1:18" s="326" customFormat="1" ht="30">
      <c r="A189" s="621" t="s">
        <v>384</v>
      </c>
      <c r="B189" s="622" t="s">
        <v>87</v>
      </c>
      <c r="C189" s="330">
        <v>91935</v>
      </c>
      <c r="D189" s="327" t="s">
        <v>816</v>
      </c>
      <c r="E189" s="314">
        <v>164.02</v>
      </c>
      <c r="F189" s="338" t="s">
        <v>266</v>
      </c>
      <c r="G189" s="331">
        <v>25.67</v>
      </c>
      <c r="H189" s="331">
        <f t="shared" si="26"/>
        <v>5.38</v>
      </c>
      <c r="I189" s="331">
        <f t="shared" si="27"/>
        <v>31.05</v>
      </c>
      <c r="J189" s="332">
        <f t="shared" si="28"/>
        <v>5092.82</v>
      </c>
      <c r="K189" s="141"/>
      <c r="L189" s="739"/>
      <c r="M189" s="739"/>
      <c r="N189" s="733"/>
      <c r="O189" s="739"/>
      <c r="P189" s="4"/>
      <c r="Q189" s="739"/>
      <c r="R189" s="739"/>
    </row>
    <row r="190" spans="1:18" s="326" customFormat="1" ht="36" customHeight="1">
      <c r="A190" s="621" t="s">
        <v>817</v>
      </c>
      <c r="B190" s="622" t="s">
        <v>87</v>
      </c>
      <c r="C190" s="622">
        <v>92984</v>
      </c>
      <c r="D190" s="327" t="s">
        <v>819</v>
      </c>
      <c r="E190" s="314">
        <v>270.36</v>
      </c>
      <c r="F190" s="338" t="s">
        <v>266</v>
      </c>
      <c r="G190" s="331">
        <v>29.18</v>
      </c>
      <c r="H190" s="331">
        <f t="shared" si="26"/>
        <v>6.11</v>
      </c>
      <c r="I190" s="331">
        <f t="shared" si="27"/>
        <v>35.29</v>
      </c>
      <c r="J190" s="332">
        <f t="shared" si="28"/>
        <v>9541</v>
      </c>
      <c r="K190" s="141"/>
      <c r="L190" s="739"/>
      <c r="M190" s="739"/>
      <c r="N190" s="733"/>
      <c r="O190" s="739"/>
      <c r="P190" s="4"/>
      <c r="Q190" s="739"/>
      <c r="R190" s="739"/>
    </row>
    <row r="191" spans="1:18" s="326" customFormat="1" ht="30">
      <c r="A191" s="621" t="s">
        <v>818</v>
      </c>
      <c r="B191" s="622" t="s">
        <v>87</v>
      </c>
      <c r="C191" s="622">
        <v>92986</v>
      </c>
      <c r="D191" s="327" t="s">
        <v>820</v>
      </c>
      <c r="E191" s="314">
        <v>385.73</v>
      </c>
      <c r="F191" s="338" t="s">
        <v>266</v>
      </c>
      <c r="G191" s="331">
        <v>39.56</v>
      </c>
      <c r="H191" s="331">
        <f t="shared" si="26"/>
        <v>8.2799999999999994</v>
      </c>
      <c r="I191" s="331">
        <f t="shared" si="27"/>
        <v>47.84</v>
      </c>
      <c r="J191" s="332">
        <f t="shared" si="28"/>
        <v>18453.32</v>
      </c>
      <c r="K191" s="141"/>
      <c r="L191" s="739"/>
      <c r="M191" s="739"/>
      <c r="N191" s="733"/>
      <c r="O191" s="739"/>
      <c r="P191" s="4"/>
      <c r="Q191" s="739"/>
      <c r="R191" s="739"/>
    </row>
    <row r="192" spans="1:18" s="326" customFormat="1" ht="52.5" customHeight="1">
      <c r="A192" s="413" t="s">
        <v>385</v>
      </c>
      <c r="B192" s="622" t="s">
        <v>87</v>
      </c>
      <c r="C192" s="622">
        <v>95779</v>
      </c>
      <c r="D192" s="327" t="s">
        <v>823</v>
      </c>
      <c r="E192" s="314">
        <v>58</v>
      </c>
      <c r="F192" s="338" t="s">
        <v>251</v>
      </c>
      <c r="G192" s="331">
        <v>27.2</v>
      </c>
      <c r="H192" s="331">
        <f t="shared" si="26"/>
        <v>5.7</v>
      </c>
      <c r="I192" s="331">
        <f t="shared" si="27"/>
        <v>32.9</v>
      </c>
      <c r="J192" s="332">
        <f t="shared" si="28"/>
        <v>1908.2</v>
      </c>
      <c r="K192" s="141"/>
      <c r="L192" s="739"/>
      <c r="M192" s="739"/>
      <c r="N192" s="739"/>
      <c r="O192" s="4"/>
      <c r="P192" s="739"/>
      <c r="Q192" s="739"/>
      <c r="R192" s="739"/>
    </row>
    <row r="193" spans="1:18" s="326" customFormat="1" ht="51" customHeight="1">
      <c r="A193" s="621" t="s">
        <v>386</v>
      </c>
      <c r="B193" s="622" t="s">
        <v>87</v>
      </c>
      <c r="C193" s="622">
        <v>95778</v>
      </c>
      <c r="D193" s="327" t="s">
        <v>824</v>
      </c>
      <c r="E193" s="314">
        <v>48</v>
      </c>
      <c r="F193" s="338" t="s">
        <v>251</v>
      </c>
      <c r="G193" s="331">
        <v>29.63</v>
      </c>
      <c r="H193" s="331">
        <f t="shared" si="26"/>
        <v>6.2</v>
      </c>
      <c r="I193" s="331">
        <f t="shared" si="27"/>
        <v>35.83</v>
      </c>
      <c r="J193" s="332">
        <f t="shared" si="28"/>
        <v>1719.84</v>
      </c>
      <c r="K193" s="141"/>
      <c r="L193" s="739"/>
      <c r="M193" s="739"/>
      <c r="N193" s="739"/>
      <c r="O193" s="4"/>
      <c r="P193" s="739"/>
      <c r="Q193" s="739"/>
      <c r="R193" s="739"/>
    </row>
    <row r="194" spans="1:18" s="326" customFormat="1" ht="51" customHeight="1">
      <c r="A194" s="621" t="s">
        <v>387</v>
      </c>
      <c r="B194" s="622" t="s">
        <v>648</v>
      </c>
      <c r="C194" s="622" t="s">
        <v>849</v>
      </c>
      <c r="D194" s="327" t="s">
        <v>825</v>
      </c>
      <c r="E194" s="314">
        <v>3</v>
      </c>
      <c r="F194" s="338" t="s">
        <v>251</v>
      </c>
      <c r="G194" s="331">
        <v>36.760000000000005</v>
      </c>
      <c r="H194" s="331">
        <f t="shared" si="26"/>
        <v>7.7</v>
      </c>
      <c r="I194" s="331">
        <f t="shared" si="27"/>
        <v>44.460000000000008</v>
      </c>
      <c r="J194" s="332">
        <f t="shared" si="28"/>
        <v>133.38</v>
      </c>
      <c r="K194" s="141"/>
      <c r="L194" s="739"/>
      <c r="M194" s="739"/>
      <c r="N194" s="739"/>
      <c r="O194" s="4"/>
      <c r="P194" s="739"/>
      <c r="Q194" s="739"/>
      <c r="R194" s="739"/>
    </row>
    <row r="195" spans="1:18" s="326" customFormat="1" ht="53.25" customHeight="1">
      <c r="A195" s="621" t="s">
        <v>388</v>
      </c>
      <c r="B195" s="622" t="s">
        <v>87</v>
      </c>
      <c r="C195" s="622">
        <v>95787</v>
      </c>
      <c r="D195" s="327" t="s">
        <v>826</v>
      </c>
      <c r="E195" s="314">
        <v>6</v>
      </c>
      <c r="F195" s="338" t="s">
        <v>251</v>
      </c>
      <c r="G195" s="331">
        <v>29.12</v>
      </c>
      <c r="H195" s="331">
        <f t="shared" si="26"/>
        <v>6.1</v>
      </c>
      <c r="I195" s="331">
        <f t="shared" si="27"/>
        <v>35.22</v>
      </c>
      <c r="J195" s="332">
        <f t="shared" si="28"/>
        <v>211.32</v>
      </c>
      <c r="K195" s="141"/>
      <c r="L195" s="739"/>
      <c r="M195" s="739"/>
      <c r="N195" s="739"/>
      <c r="O195" s="4"/>
      <c r="P195" s="739"/>
      <c r="Q195" s="739"/>
      <c r="R195" s="739"/>
    </row>
    <row r="196" spans="1:18" s="326" customFormat="1" ht="15">
      <c r="A196" s="621" t="s">
        <v>389</v>
      </c>
      <c r="B196" s="622" t="s">
        <v>648</v>
      </c>
      <c r="C196" s="622" t="s">
        <v>849</v>
      </c>
      <c r="D196" s="327" t="s">
        <v>827</v>
      </c>
      <c r="E196" s="314">
        <v>7</v>
      </c>
      <c r="F196" s="338" t="s">
        <v>251</v>
      </c>
      <c r="G196" s="331">
        <v>36.760000000000005</v>
      </c>
      <c r="H196" s="331">
        <f t="shared" si="26"/>
        <v>7.7</v>
      </c>
      <c r="I196" s="331">
        <f t="shared" si="27"/>
        <v>44.460000000000008</v>
      </c>
      <c r="J196" s="332">
        <f t="shared" si="28"/>
        <v>311.22000000000003</v>
      </c>
      <c r="K196" s="141"/>
      <c r="L196" s="739"/>
      <c r="M196" s="739"/>
      <c r="N196" s="739"/>
      <c r="O196" s="4"/>
      <c r="P196" s="739"/>
      <c r="Q196" s="739"/>
      <c r="R196" s="739"/>
    </row>
    <row r="197" spans="1:18" s="326" customFormat="1" ht="15">
      <c r="A197" s="621" t="s">
        <v>390</v>
      </c>
      <c r="B197" s="330" t="s">
        <v>87</v>
      </c>
      <c r="C197" s="520">
        <v>95795</v>
      </c>
      <c r="D197" s="327" t="s">
        <v>828</v>
      </c>
      <c r="E197" s="314">
        <v>16</v>
      </c>
      <c r="F197" s="338" t="s">
        <v>251</v>
      </c>
      <c r="G197" s="331">
        <v>33.57</v>
      </c>
      <c r="H197" s="331">
        <f t="shared" si="26"/>
        <v>7.03</v>
      </c>
      <c r="I197" s="331">
        <f t="shared" si="27"/>
        <v>40.6</v>
      </c>
      <c r="J197" s="332">
        <f t="shared" si="28"/>
        <v>649.6</v>
      </c>
      <c r="K197" s="141"/>
      <c r="L197" s="739"/>
      <c r="M197" s="739"/>
      <c r="N197" s="739"/>
      <c r="O197" s="4"/>
      <c r="P197" s="739"/>
      <c r="Q197" s="739"/>
      <c r="R197" s="739"/>
    </row>
    <row r="198" spans="1:18" s="326" customFormat="1" ht="15">
      <c r="A198" s="621" t="s">
        <v>391</v>
      </c>
      <c r="B198" s="622" t="s">
        <v>648</v>
      </c>
      <c r="C198" s="622" t="s">
        <v>849</v>
      </c>
      <c r="D198" s="327" t="s">
        <v>829</v>
      </c>
      <c r="E198" s="314">
        <v>2</v>
      </c>
      <c r="F198" s="338" t="s">
        <v>251</v>
      </c>
      <c r="G198" s="331">
        <v>50.08</v>
      </c>
      <c r="H198" s="331">
        <f t="shared" si="26"/>
        <v>10.49</v>
      </c>
      <c r="I198" s="331">
        <f t="shared" si="27"/>
        <v>60.57</v>
      </c>
      <c r="J198" s="332">
        <f t="shared" si="28"/>
        <v>121.14</v>
      </c>
      <c r="K198" s="141"/>
      <c r="L198" s="739"/>
      <c r="M198" s="739"/>
      <c r="N198" s="739"/>
      <c r="O198" s="4"/>
      <c r="P198" s="739"/>
      <c r="Q198" s="739"/>
      <c r="R198" s="739"/>
    </row>
    <row r="199" spans="1:18" s="326" customFormat="1" ht="15">
      <c r="A199" s="621" t="s">
        <v>392</v>
      </c>
      <c r="B199" s="622" t="s">
        <v>87</v>
      </c>
      <c r="C199" s="622">
        <v>95782</v>
      </c>
      <c r="D199" s="327" t="s">
        <v>830</v>
      </c>
      <c r="E199" s="314">
        <v>8</v>
      </c>
      <c r="F199" s="338" t="s">
        <v>251</v>
      </c>
      <c r="G199" s="331">
        <v>34.89</v>
      </c>
      <c r="H199" s="331">
        <f t="shared" si="26"/>
        <v>7.31</v>
      </c>
      <c r="I199" s="331">
        <f t="shared" si="27"/>
        <v>42.2</v>
      </c>
      <c r="J199" s="332">
        <f t="shared" si="28"/>
        <v>337.6</v>
      </c>
      <c r="K199" s="141"/>
      <c r="L199" s="739"/>
      <c r="M199" s="739"/>
      <c r="N199" s="739"/>
      <c r="O199" s="4"/>
      <c r="P199" s="739"/>
      <c r="Q199" s="739"/>
      <c r="R199" s="739"/>
    </row>
    <row r="200" spans="1:18" s="326" customFormat="1" ht="62.25" customHeight="1">
      <c r="A200" s="621" t="s">
        <v>499</v>
      </c>
      <c r="B200" s="622" t="s">
        <v>87</v>
      </c>
      <c r="C200" s="330">
        <v>95781</v>
      </c>
      <c r="D200" s="327" t="s">
        <v>831</v>
      </c>
      <c r="E200" s="314">
        <v>9</v>
      </c>
      <c r="F200" s="338" t="s">
        <v>251</v>
      </c>
      <c r="G200" s="331">
        <v>33.47</v>
      </c>
      <c r="H200" s="331">
        <f t="shared" si="26"/>
        <v>7.01</v>
      </c>
      <c r="I200" s="331">
        <f t="shared" si="27"/>
        <v>40.479999999999997</v>
      </c>
      <c r="J200" s="332">
        <f t="shared" si="28"/>
        <v>364.32</v>
      </c>
      <c r="K200" s="141"/>
      <c r="L200" s="739"/>
      <c r="M200" s="739"/>
      <c r="N200" s="739"/>
      <c r="O200" s="4"/>
      <c r="P200" s="739"/>
      <c r="Q200" s="739"/>
      <c r="R200" s="739"/>
    </row>
    <row r="201" spans="1:18" s="326" customFormat="1" ht="51.75" customHeight="1">
      <c r="A201" s="621" t="s">
        <v>500</v>
      </c>
      <c r="B201" s="622" t="s">
        <v>87</v>
      </c>
      <c r="C201" s="622">
        <v>95796</v>
      </c>
      <c r="D201" s="327" t="s">
        <v>832</v>
      </c>
      <c r="E201" s="314">
        <v>1</v>
      </c>
      <c r="F201" s="338" t="s">
        <v>251</v>
      </c>
      <c r="G201" s="331">
        <v>42.59</v>
      </c>
      <c r="H201" s="331">
        <f t="shared" si="26"/>
        <v>8.92</v>
      </c>
      <c r="I201" s="331">
        <f t="shared" si="27"/>
        <v>51.510000000000005</v>
      </c>
      <c r="J201" s="332">
        <f t="shared" si="28"/>
        <v>51.51</v>
      </c>
      <c r="K201" s="141"/>
      <c r="L201" s="739"/>
      <c r="M201" s="739"/>
      <c r="N201" s="739"/>
      <c r="O201" s="4"/>
      <c r="P201" s="739"/>
      <c r="Q201" s="739"/>
      <c r="R201" s="739"/>
    </row>
    <row r="202" spans="1:18" s="326" customFormat="1" ht="15">
      <c r="A202" s="621" t="s">
        <v>501</v>
      </c>
      <c r="B202" s="622" t="s">
        <v>648</v>
      </c>
      <c r="C202" s="622" t="s">
        <v>850</v>
      </c>
      <c r="D202" s="327" t="s">
        <v>833</v>
      </c>
      <c r="E202" s="314">
        <v>3</v>
      </c>
      <c r="F202" s="338" t="s">
        <v>251</v>
      </c>
      <c r="G202" s="331">
        <v>56.820000000000007</v>
      </c>
      <c r="H202" s="331">
        <f t="shared" si="26"/>
        <v>11.9</v>
      </c>
      <c r="I202" s="331">
        <f t="shared" si="27"/>
        <v>68.720000000000013</v>
      </c>
      <c r="J202" s="332">
        <f t="shared" si="28"/>
        <v>206.16</v>
      </c>
      <c r="K202" s="141"/>
      <c r="L202" s="739"/>
      <c r="M202" s="739"/>
      <c r="N202" s="739"/>
      <c r="O202" s="4"/>
      <c r="P202" s="739"/>
      <c r="Q202" s="739"/>
      <c r="R202" s="739"/>
    </row>
    <row r="203" spans="1:18" s="326" customFormat="1" ht="15">
      <c r="A203" s="621" t="s">
        <v>502</v>
      </c>
      <c r="B203" s="622" t="s">
        <v>648</v>
      </c>
      <c r="C203" s="622" t="s">
        <v>850</v>
      </c>
      <c r="D203" s="327" t="s">
        <v>834</v>
      </c>
      <c r="E203" s="314">
        <v>1</v>
      </c>
      <c r="F203" s="338" t="s">
        <v>251</v>
      </c>
      <c r="G203" s="331">
        <v>56.820000000000007</v>
      </c>
      <c r="H203" s="331">
        <f t="shared" si="26"/>
        <v>11.9</v>
      </c>
      <c r="I203" s="331">
        <f t="shared" si="27"/>
        <v>68.720000000000013</v>
      </c>
      <c r="J203" s="332">
        <f t="shared" si="28"/>
        <v>68.72</v>
      </c>
      <c r="K203" s="141"/>
      <c r="L203" s="739"/>
      <c r="M203" s="739"/>
      <c r="N203" s="739"/>
      <c r="O203" s="4"/>
      <c r="P203" s="739"/>
      <c r="Q203" s="739"/>
      <c r="R203" s="739"/>
    </row>
    <row r="204" spans="1:18" s="326" customFormat="1" ht="15">
      <c r="A204" s="621" t="s">
        <v>503</v>
      </c>
      <c r="B204" s="622" t="s">
        <v>648</v>
      </c>
      <c r="C204" s="622" t="s">
        <v>850</v>
      </c>
      <c r="D204" s="327" t="s">
        <v>835</v>
      </c>
      <c r="E204" s="314">
        <v>1</v>
      </c>
      <c r="F204" s="338" t="s">
        <v>251</v>
      </c>
      <c r="G204" s="331">
        <v>56.820000000000007</v>
      </c>
      <c r="H204" s="331">
        <f t="shared" si="26"/>
        <v>11.9</v>
      </c>
      <c r="I204" s="331">
        <f t="shared" si="27"/>
        <v>68.720000000000013</v>
      </c>
      <c r="J204" s="332">
        <f t="shared" si="28"/>
        <v>68.72</v>
      </c>
      <c r="K204" s="141"/>
      <c r="L204" s="739"/>
      <c r="M204" s="739"/>
      <c r="N204" s="739"/>
      <c r="O204" s="4"/>
      <c r="P204" s="739"/>
      <c r="Q204" s="739"/>
      <c r="R204" s="739"/>
    </row>
    <row r="205" spans="1:18" s="326" customFormat="1" ht="15">
      <c r="A205" s="621" t="s">
        <v>504</v>
      </c>
      <c r="B205" s="622" t="s">
        <v>648</v>
      </c>
      <c r="C205" s="622" t="s">
        <v>851</v>
      </c>
      <c r="D205" s="327" t="s">
        <v>836</v>
      </c>
      <c r="E205" s="314">
        <v>1</v>
      </c>
      <c r="F205" s="338" t="s">
        <v>251</v>
      </c>
      <c r="G205" s="331">
        <v>104.66</v>
      </c>
      <c r="H205" s="331">
        <f t="shared" si="26"/>
        <v>21.92</v>
      </c>
      <c r="I205" s="331">
        <f t="shared" si="27"/>
        <v>126.58</v>
      </c>
      <c r="J205" s="332">
        <f t="shared" si="28"/>
        <v>126.58</v>
      </c>
      <c r="K205" s="141"/>
      <c r="L205" s="739"/>
      <c r="M205" s="739"/>
      <c r="N205" s="739"/>
      <c r="O205" s="4"/>
      <c r="P205" s="739"/>
      <c r="Q205" s="739"/>
      <c r="R205" s="739"/>
    </row>
    <row r="206" spans="1:18" s="326" customFormat="1" ht="15">
      <c r="A206" s="621" t="s">
        <v>505</v>
      </c>
      <c r="B206" s="330" t="s">
        <v>87</v>
      </c>
      <c r="C206" s="330">
        <v>91939</v>
      </c>
      <c r="D206" s="327" t="s">
        <v>837</v>
      </c>
      <c r="E206" s="314">
        <v>13</v>
      </c>
      <c r="F206" s="338" t="s">
        <v>251</v>
      </c>
      <c r="G206" s="331">
        <v>28.37</v>
      </c>
      <c r="H206" s="331">
        <f t="shared" si="26"/>
        <v>5.94</v>
      </c>
      <c r="I206" s="331">
        <f t="shared" si="27"/>
        <v>34.31</v>
      </c>
      <c r="J206" s="332">
        <f t="shared" si="28"/>
        <v>446.03</v>
      </c>
      <c r="K206" s="141"/>
      <c r="L206" s="739"/>
      <c r="M206" s="739"/>
      <c r="N206" s="739"/>
      <c r="O206" s="4"/>
      <c r="P206" s="739"/>
      <c r="Q206" s="739"/>
      <c r="R206" s="739"/>
    </row>
    <row r="207" spans="1:18" s="326" customFormat="1" ht="30">
      <c r="A207" s="621" t="s">
        <v>393</v>
      </c>
      <c r="B207" s="330" t="s">
        <v>87</v>
      </c>
      <c r="C207" s="330">
        <v>93653</v>
      </c>
      <c r="D207" s="327" t="s">
        <v>506</v>
      </c>
      <c r="E207" s="314">
        <v>16</v>
      </c>
      <c r="F207" s="338" t="s">
        <v>251</v>
      </c>
      <c r="G207" s="331">
        <v>12.94</v>
      </c>
      <c r="H207" s="331">
        <f t="shared" si="26"/>
        <v>2.71</v>
      </c>
      <c r="I207" s="331">
        <f t="shared" si="27"/>
        <v>15.649999999999999</v>
      </c>
      <c r="J207" s="332">
        <f t="shared" si="28"/>
        <v>250.4</v>
      </c>
      <c r="K207" s="141"/>
      <c r="L207" s="739"/>
      <c r="M207" s="739"/>
      <c r="N207" s="733"/>
      <c r="O207" s="739"/>
      <c r="P207" s="4"/>
      <c r="Q207" s="739"/>
      <c r="R207" s="739"/>
    </row>
    <row r="208" spans="1:18" s="326" customFormat="1" ht="30">
      <c r="A208" s="621" t="s">
        <v>394</v>
      </c>
      <c r="B208" s="330" t="s">
        <v>87</v>
      </c>
      <c r="C208" s="330">
        <v>93654</v>
      </c>
      <c r="D208" s="327" t="s">
        <v>306</v>
      </c>
      <c r="E208" s="314">
        <v>2</v>
      </c>
      <c r="F208" s="338" t="s">
        <v>251</v>
      </c>
      <c r="G208" s="331">
        <v>13.52</v>
      </c>
      <c r="H208" s="331">
        <f t="shared" si="26"/>
        <v>2.83</v>
      </c>
      <c r="I208" s="331">
        <f t="shared" si="27"/>
        <v>16.350000000000001</v>
      </c>
      <c r="J208" s="332">
        <f t="shared" si="28"/>
        <v>32.700000000000003</v>
      </c>
      <c r="K208" s="141"/>
      <c r="L208" s="739"/>
      <c r="M208" s="739"/>
      <c r="N208" s="733"/>
      <c r="O208" s="739"/>
      <c r="P208" s="4"/>
      <c r="Q208" s="739"/>
      <c r="R208" s="739"/>
    </row>
    <row r="209" spans="1:18" s="326" customFormat="1" ht="15">
      <c r="A209" s="621" t="s">
        <v>395</v>
      </c>
      <c r="B209" s="330" t="s">
        <v>444</v>
      </c>
      <c r="C209" s="330">
        <v>93668</v>
      </c>
      <c r="D209" s="327" t="s">
        <v>838</v>
      </c>
      <c r="E209" s="314">
        <v>2</v>
      </c>
      <c r="F209" s="338" t="s">
        <v>251</v>
      </c>
      <c r="G209" s="331">
        <v>82.67</v>
      </c>
      <c r="H209" s="331">
        <f t="shared" si="26"/>
        <v>17.309999999999999</v>
      </c>
      <c r="I209" s="331">
        <f t="shared" si="27"/>
        <v>99.98</v>
      </c>
      <c r="J209" s="332">
        <f t="shared" si="28"/>
        <v>199.96</v>
      </c>
      <c r="K209" s="141"/>
      <c r="L209" s="739"/>
      <c r="M209" s="739"/>
      <c r="N209" s="733"/>
      <c r="O209" s="739"/>
      <c r="P209" s="4"/>
      <c r="Q209" s="739"/>
      <c r="R209" s="739"/>
    </row>
    <row r="210" spans="1:18" s="326" customFormat="1" ht="47.25" customHeight="1">
      <c r="A210" s="621" t="s">
        <v>396</v>
      </c>
      <c r="B210" s="622" t="s">
        <v>444</v>
      </c>
      <c r="C210" s="622">
        <v>93673</v>
      </c>
      <c r="D210" s="327" t="s">
        <v>839</v>
      </c>
      <c r="E210" s="314">
        <v>1</v>
      </c>
      <c r="F210" s="338" t="s">
        <v>251</v>
      </c>
      <c r="G210" s="331">
        <v>105.12</v>
      </c>
      <c r="H210" s="331">
        <f t="shared" si="26"/>
        <v>22.01</v>
      </c>
      <c r="I210" s="331">
        <f t="shared" si="27"/>
        <v>127.13000000000001</v>
      </c>
      <c r="J210" s="332">
        <f t="shared" si="28"/>
        <v>127.13</v>
      </c>
      <c r="K210" s="141"/>
      <c r="L210" s="739"/>
      <c r="M210" s="739"/>
      <c r="N210" s="733"/>
      <c r="O210" s="739"/>
      <c r="P210" s="4"/>
      <c r="Q210" s="739"/>
      <c r="R210" s="739"/>
    </row>
    <row r="211" spans="1:18" s="326" customFormat="1" ht="15">
      <c r="A211" s="621" t="s">
        <v>397</v>
      </c>
      <c r="B211" s="622" t="s">
        <v>444</v>
      </c>
      <c r="C211" s="622" t="s">
        <v>845</v>
      </c>
      <c r="D211" s="327" t="s">
        <v>840</v>
      </c>
      <c r="E211" s="314">
        <v>2</v>
      </c>
      <c r="F211" s="338" t="s">
        <v>251</v>
      </c>
      <c r="G211" s="331">
        <v>107.56</v>
      </c>
      <c r="H211" s="331">
        <f t="shared" si="26"/>
        <v>22.52</v>
      </c>
      <c r="I211" s="331">
        <f t="shared" si="27"/>
        <v>130.08000000000001</v>
      </c>
      <c r="J211" s="332">
        <f t="shared" si="28"/>
        <v>260.16000000000003</v>
      </c>
      <c r="K211" s="426"/>
      <c r="L211" s="739"/>
      <c r="M211" s="739"/>
      <c r="N211" s="733"/>
      <c r="O211" s="739"/>
      <c r="P211" s="4"/>
      <c r="Q211" s="739"/>
      <c r="R211" s="739"/>
    </row>
    <row r="212" spans="1:18" s="326" customFormat="1" ht="15">
      <c r="A212" s="621" t="s">
        <v>398</v>
      </c>
      <c r="B212" s="622" t="s">
        <v>444</v>
      </c>
      <c r="C212" s="622" t="s">
        <v>846</v>
      </c>
      <c r="D212" s="327" t="s">
        <v>841</v>
      </c>
      <c r="E212" s="314">
        <v>2</v>
      </c>
      <c r="F212" s="338" t="s">
        <v>251</v>
      </c>
      <c r="G212" s="331">
        <v>169.3</v>
      </c>
      <c r="H212" s="331">
        <f t="shared" si="26"/>
        <v>35.450000000000003</v>
      </c>
      <c r="I212" s="331">
        <f t="shared" si="27"/>
        <v>204.75</v>
      </c>
      <c r="J212" s="332">
        <f t="shared" si="28"/>
        <v>409.5</v>
      </c>
      <c r="K212" s="426"/>
      <c r="L212" s="739"/>
      <c r="M212" s="739"/>
      <c r="N212" s="733"/>
      <c r="O212" s="739"/>
      <c r="P212" s="4"/>
      <c r="Q212" s="739"/>
      <c r="R212" s="739"/>
    </row>
    <row r="213" spans="1:18" s="326" customFormat="1" ht="15">
      <c r="A213" s="621" t="s">
        <v>399</v>
      </c>
      <c r="B213" s="330" t="s">
        <v>248</v>
      </c>
      <c r="C213" s="330" t="s">
        <v>847</v>
      </c>
      <c r="D213" s="327" t="s">
        <v>842</v>
      </c>
      <c r="E213" s="314">
        <v>1</v>
      </c>
      <c r="F213" s="338" t="s">
        <v>251</v>
      </c>
      <c r="G213" s="331">
        <v>211.67</v>
      </c>
      <c r="H213" s="331">
        <f t="shared" si="26"/>
        <v>44.32</v>
      </c>
      <c r="I213" s="331">
        <f t="shared" si="27"/>
        <v>255.98999999999998</v>
      </c>
      <c r="J213" s="332">
        <f t="shared" si="28"/>
        <v>255.99</v>
      </c>
      <c r="K213" s="141"/>
      <c r="L213" s="739"/>
      <c r="M213" s="739"/>
      <c r="N213" s="733"/>
      <c r="O213" s="739"/>
      <c r="P213" s="4"/>
      <c r="Q213" s="739"/>
      <c r="R213" s="739"/>
    </row>
    <row r="214" spans="1:18" s="326" customFormat="1" ht="30">
      <c r="A214" s="621" t="s">
        <v>844</v>
      </c>
      <c r="B214" s="330" t="s">
        <v>248</v>
      </c>
      <c r="C214" s="330" t="s">
        <v>848</v>
      </c>
      <c r="D214" s="327" t="s">
        <v>843</v>
      </c>
      <c r="E214" s="314">
        <v>4</v>
      </c>
      <c r="F214" s="338" t="s">
        <v>251</v>
      </c>
      <c r="G214" s="331">
        <v>86.100000000000009</v>
      </c>
      <c r="H214" s="331">
        <f t="shared" si="26"/>
        <v>18.03</v>
      </c>
      <c r="I214" s="331">
        <f t="shared" si="27"/>
        <v>104.13000000000001</v>
      </c>
      <c r="J214" s="332">
        <f t="shared" si="28"/>
        <v>416.52</v>
      </c>
      <c r="K214" s="141"/>
      <c r="L214" s="739"/>
      <c r="M214" s="739"/>
      <c r="N214" s="733"/>
      <c r="O214" s="739"/>
      <c r="P214" s="4"/>
      <c r="Q214" s="739"/>
      <c r="R214" s="739"/>
    </row>
    <row r="215" spans="1:18" s="326" customFormat="1" ht="15">
      <c r="A215" s="621" t="s">
        <v>400</v>
      </c>
      <c r="B215" s="330" t="s">
        <v>648</v>
      </c>
      <c r="C215" s="330" t="s">
        <v>858</v>
      </c>
      <c r="D215" s="327" t="s">
        <v>857</v>
      </c>
      <c r="E215" s="314">
        <v>23.8</v>
      </c>
      <c r="F215" s="338" t="s">
        <v>266</v>
      </c>
      <c r="G215" s="331">
        <v>83.6</v>
      </c>
      <c r="H215" s="331">
        <f t="shared" si="26"/>
        <v>17.510000000000002</v>
      </c>
      <c r="I215" s="331">
        <f t="shared" si="27"/>
        <v>101.11</v>
      </c>
      <c r="J215" s="332">
        <f t="shared" si="28"/>
        <v>2406.42</v>
      </c>
      <c r="K215" s="141"/>
      <c r="L215" s="739"/>
      <c r="M215" s="739"/>
      <c r="N215" s="739"/>
      <c r="O215" s="4"/>
      <c r="P215" s="739"/>
      <c r="Q215" s="739"/>
      <c r="R215" s="739"/>
    </row>
    <row r="216" spans="1:18" s="326" customFormat="1" ht="30">
      <c r="A216" s="697" t="s">
        <v>401</v>
      </c>
      <c r="B216" s="330" t="s">
        <v>648</v>
      </c>
      <c r="C216" s="330" t="s">
        <v>509</v>
      </c>
      <c r="D216" s="327" t="s">
        <v>1139</v>
      </c>
      <c r="E216" s="314">
        <v>18.350000000000001</v>
      </c>
      <c r="F216" s="338" t="s">
        <v>266</v>
      </c>
      <c r="G216" s="331">
        <v>101.25</v>
      </c>
      <c r="H216" s="331">
        <f t="shared" si="26"/>
        <v>21.2</v>
      </c>
      <c r="I216" s="331">
        <f t="shared" si="27"/>
        <v>122.45</v>
      </c>
      <c r="J216" s="332">
        <f t="shared" si="28"/>
        <v>2246.96</v>
      </c>
      <c r="K216" s="141"/>
      <c r="L216" s="739"/>
      <c r="M216" s="739"/>
      <c r="N216" s="739"/>
      <c r="O216" s="4"/>
      <c r="P216" s="739"/>
      <c r="Q216" s="739"/>
      <c r="R216" s="739"/>
    </row>
    <row r="217" spans="1:18" s="326" customFormat="1" ht="15">
      <c r="A217" s="621" t="s">
        <v>307</v>
      </c>
      <c r="B217" s="756" t="s">
        <v>308</v>
      </c>
      <c r="C217" s="756"/>
      <c r="D217" s="756"/>
      <c r="E217" s="756"/>
      <c r="F217" s="756"/>
      <c r="G217" s="756"/>
      <c r="H217" s="756"/>
      <c r="I217" s="756"/>
      <c r="J217" s="756"/>
      <c r="K217" s="141"/>
      <c r="L217" s="739"/>
      <c r="M217" s="739"/>
      <c r="N217" s="733"/>
      <c r="O217" s="739"/>
      <c r="P217" s="739"/>
      <c r="Q217" s="739"/>
      <c r="R217" s="739"/>
    </row>
    <row r="218" spans="1:18" s="326" customFormat="1" ht="75">
      <c r="A218" s="621" t="s">
        <v>865</v>
      </c>
      <c r="B218" s="467" t="s">
        <v>444</v>
      </c>
      <c r="C218" s="467" t="s">
        <v>638</v>
      </c>
      <c r="D218" s="327" t="s">
        <v>629</v>
      </c>
      <c r="E218" s="314">
        <v>20</v>
      </c>
      <c r="F218" s="338" t="s">
        <v>251</v>
      </c>
      <c r="G218" s="331">
        <v>202.38</v>
      </c>
      <c r="H218" s="331">
        <f t="shared" ref="H218:H240" si="29">ROUND(G218*$B$13,2)</f>
        <v>42.38</v>
      </c>
      <c r="I218" s="331">
        <f t="shared" ref="I218:I240" si="30">H218+G218</f>
        <v>244.76</v>
      </c>
      <c r="J218" s="332">
        <f t="shared" ref="J218:J240" si="31">ROUND(I218*E218,2)</f>
        <v>4895.2</v>
      </c>
      <c r="K218" s="141"/>
      <c r="L218" s="739"/>
      <c r="M218" s="739"/>
      <c r="N218" s="733"/>
      <c r="O218" s="739"/>
      <c r="P218" s="739"/>
      <c r="Q218" s="739"/>
      <c r="R218" s="4"/>
    </row>
    <row r="219" spans="1:18" s="326" customFormat="1" ht="90">
      <c r="A219" s="621" t="s">
        <v>866</v>
      </c>
      <c r="B219" s="567" t="s">
        <v>444</v>
      </c>
      <c r="C219" s="567" t="s">
        <v>639</v>
      </c>
      <c r="D219" s="327" t="s">
        <v>630</v>
      </c>
      <c r="E219" s="314">
        <v>9</v>
      </c>
      <c r="F219" s="338" t="s">
        <v>251</v>
      </c>
      <c r="G219" s="331">
        <v>202.38</v>
      </c>
      <c r="H219" s="331">
        <f t="shared" si="29"/>
        <v>42.38</v>
      </c>
      <c r="I219" s="331">
        <f t="shared" si="30"/>
        <v>244.76</v>
      </c>
      <c r="J219" s="332">
        <f t="shared" si="31"/>
        <v>2202.84</v>
      </c>
      <c r="K219" s="141"/>
      <c r="L219" s="739"/>
      <c r="M219" s="739"/>
      <c r="N219" s="733"/>
      <c r="O219" s="739"/>
      <c r="P219" s="739"/>
      <c r="Q219" s="739"/>
      <c r="R219" s="4"/>
    </row>
    <row r="220" spans="1:18" s="326" customFormat="1" ht="75">
      <c r="A220" s="621" t="s">
        <v>867</v>
      </c>
      <c r="B220" s="567" t="s">
        <v>444</v>
      </c>
      <c r="C220" s="567" t="s">
        <v>640</v>
      </c>
      <c r="D220" s="327" t="s">
        <v>631</v>
      </c>
      <c r="E220" s="314">
        <v>9</v>
      </c>
      <c r="F220" s="338" t="s">
        <v>251</v>
      </c>
      <c r="G220" s="331">
        <v>369.45</v>
      </c>
      <c r="H220" s="331">
        <f t="shared" si="29"/>
        <v>77.36</v>
      </c>
      <c r="I220" s="331">
        <f t="shared" si="30"/>
        <v>446.81</v>
      </c>
      <c r="J220" s="332">
        <f t="shared" si="31"/>
        <v>4021.29</v>
      </c>
      <c r="K220" s="141"/>
      <c r="L220" s="739"/>
      <c r="M220" s="739"/>
      <c r="N220" s="733"/>
      <c r="O220" s="739"/>
      <c r="P220" s="739"/>
      <c r="Q220" s="739"/>
      <c r="R220" s="4"/>
    </row>
    <row r="221" spans="1:18" s="326" customFormat="1" ht="75">
      <c r="A221" s="621" t="s">
        <v>868</v>
      </c>
      <c r="B221" s="567" t="s">
        <v>444</v>
      </c>
      <c r="C221" s="567" t="s">
        <v>641</v>
      </c>
      <c r="D221" s="327" t="s">
        <v>632</v>
      </c>
      <c r="E221" s="314">
        <v>2</v>
      </c>
      <c r="F221" s="338" t="s">
        <v>251</v>
      </c>
      <c r="G221" s="331">
        <v>216.73</v>
      </c>
      <c r="H221" s="331">
        <f t="shared" si="29"/>
        <v>45.38</v>
      </c>
      <c r="I221" s="331">
        <f t="shared" si="30"/>
        <v>262.11</v>
      </c>
      <c r="J221" s="332">
        <f t="shared" si="31"/>
        <v>524.22</v>
      </c>
      <c r="K221" s="141"/>
      <c r="L221" s="739"/>
      <c r="M221" s="739"/>
      <c r="N221" s="733"/>
      <c r="O221" s="739"/>
      <c r="P221" s="739"/>
      <c r="Q221" s="739"/>
      <c r="R221" s="4"/>
    </row>
    <row r="222" spans="1:18" s="326" customFormat="1" ht="30">
      <c r="A222" s="621" t="s">
        <v>869</v>
      </c>
      <c r="B222" s="567" t="s">
        <v>444</v>
      </c>
      <c r="C222" s="567" t="s">
        <v>642</v>
      </c>
      <c r="D222" s="327" t="s">
        <v>633</v>
      </c>
      <c r="E222" s="314">
        <v>30</v>
      </c>
      <c r="F222" s="338" t="s">
        <v>251</v>
      </c>
      <c r="G222" s="331">
        <v>166.84</v>
      </c>
      <c r="H222" s="331">
        <f t="shared" si="29"/>
        <v>34.94</v>
      </c>
      <c r="I222" s="331">
        <f t="shared" si="30"/>
        <v>201.78</v>
      </c>
      <c r="J222" s="332">
        <f t="shared" si="31"/>
        <v>6053.4</v>
      </c>
      <c r="K222" s="141"/>
      <c r="L222" s="739"/>
      <c r="M222" s="739"/>
      <c r="N222" s="733"/>
      <c r="O222" s="739"/>
      <c r="P222" s="739"/>
      <c r="Q222" s="739"/>
      <c r="R222" s="4"/>
    </row>
    <row r="223" spans="1:18" s="326" customFormat="1" ht="15">
      <c r="A223" s="625" t="s">
        <v>870</v>
      </c>
      <c r="B223" s="624" t="s">
        <v>270</v>
      </c>
      <c r="C223" s="624" t="s">
        <v>990</v>
      </c>
      <c r="D223" s="327" t="s">
        <v>860</v>
      </c>
      <c r="E223" s="314">
        <v>38.799999999999997</v>
      </c>
      <c r="F223" s="338" t="s">
        <v>266</v>
      </c>
      <c r="G223" s="331">
        <v>97.98</v>
      </c>
      <c r="H223" s="331">
        <f t="shared" si="29"/>
        <v>20.52</v>
      </c>
      <c r="I223" s="331">
        <f t="shared" si="30"/>
        <v>118.5</v>
      </c>
      <c r="J223" s="332">
        <f t="shared" si="31"/>
        <v>4597.8</v>
      </c>
      <c r="K223" s="141"/>
      <c r="L223" s="739"/>
      <c r="M223" s="739"/>
      <c r="N223" s="733"/>
      <c r="O223" s="739"/>
      <c r="P223" s="739"/>
      <c r="Q223" s="739"/>
      <c r="R223" s="4"/>
    </row>
    <row r="224" spans="1:18" s="326" customFormat="1" ht="15">
      <c r="A224" s="625" t="s">
        <v>871</v>
      </c>
      <c r="B224" s="624" t="s">
        <v>248</v>
      </c>
      <c r="C224" s="624" t="s">
        <v>890</v>
      </c>
      <c r="D224" s="327" t="s">
        <v>861</v>
      </c>
      <c r="E224" s="314">
        <v>10</v>
      </c>
      <c r="F224" s="338" t="s">
        <v>10</v>
      </c>
      <c r="G224" s="331">
        <v>97.6</v>
      </c>
      <c r="H224" s="331">
        <f t="shared" si="29"/>
        <v>20.440000000000001</v>
      </c>
      <c r="I224" s="331">
        <f t="shared" si="30"/>
        <v>118.03999999999999</v>
      </c>
      <c r="J224" s="332">
        <f t="shared" si="31"/>
        <v>1180.4000000000001</v>
      </c>
      <c r="K224" s="141"/>
      <c r="L224" s="739"/>
      <c r="M224" s="739"/>
      <c r="N224" s="733"/>
      <c r="O224" s="739"/>
      <c r="P224" s="739"/>
      <c r="Q224" s="739"/>
      <c r="R224" s="4"/>
    </row>
    <row r="225" spans="1:18" s="326" customFormat="1" ht="15">
      <c r="A225" s="625" t="s">
        <v>872</v>
      </c>
      <c r="B225" s="624" t="s">
        <v>248</v>
      </c>
      <c r="C225" s="624" t="s">
        <v>891</v>
      </c>
      <c r="D225" s="327" t="s">
        <v>862</v>
      </c>
      <c r="E225" s="314">
        <v>2</v>
      </c>
      <c r="F225" s="338" t="s">
        <v>10</v>
      </c>
      <c r="G225" s="331">
        <v>462.59</v>
      </c>
      <c r="H225" s="331">
        <f t="shared" si="29"/>
        <v>96.87</v>
      </c>
      <c r="I225" s="331">
        <f t="shared" si="30"/>
        <v>559.46</v>
      </c>
      <c r="J225" s="332">
        <f t="shared" si="31"/>
        <v>1118.92</v>
      </c>
      <c r="K225" s="141"/>
      <c r="L225" s="739"/>
      <c r="M225" s="739"/>
      <c r="N225" s="733"/>
      <c r="O225" s="739"/>
      <c r="P225" s="739"/>
      <c r="Q225" s="739"/>
      <c r="R225" s="4"/>
    </row>
    <row r="226" spans="1:18" s="326" customFormat="1" ht="15">
      <c r="A226" s="621" t="s">
        <v>402</v>
      </c>
      <c r="B226" s="330" t="s">
        <v>87</v>
      </c>
      <c r="C226" s="330">
        <v>91953</v>
      </c>
      <c r="D226" s="327" t="s">
        <v>875</v>
      </c>
      <c r="E226" s="314">
        <v>2</v>
      </c>
      <c r="F226" s="338" t="s">
        <v>251</v>
      </c>
      <c r="G226" s="331">
        <v>28.45</v>
      </c>
      <c r="H226" s="331">
        <f t="shared" si="29"/>
        <v>5.96</v>
      </c>
      <c r="I226" s="331">
        <f t="shared" si="30"/>
        <v>34.409999999999997</v>
      </c>
      <c r="J226" s="332">
        <f t="shared" si="31"/>
        <v>68.819999999999993</v>
      </c>
      <c r="K226" s="141"/>
      <c r="L226" s="739"/>
      <c r="M226" s="739"/>
      <c r="N226" s="739"/>
      <c r="O226" s="4"/>
      <c r="P226" s="739"/>
      <c r="Q226" s="739"/>
      <c r="R226" s="739"/>
    </row>
    <row r="227" spans="1:18" s="326" customFormat="1" ht="15">
      <c r="A227" s="621" t="s">
        <v>403</v>
      </c>
      <c r="B227" s="330" t="s">
        <v>87</v>
      </c>
      <c r="C227" s="330">
        <v>91959</v>
      </c>
      <c r="D227" s="327" t="s">
        <v>863</v>
      </c>
      <c r="E227" s="314">
        <v>2</v>
      </c>
      <c r="F227" s="338" t="s">
        <v>251</v>
      </c>
      <c r="G227" s="331">
        <v>45.09</v>
      </c>
      <c r="H227" s="331">
        <f t="shared" si="29"/>
        <v>9.44</v>
      </c>
      <c r="I227" s="331">
        <f t="shared" si="30"/>
        <v>54.53</v>
      </c>
      <c r="J227" s="332">
        <f t="shared" si="31"/>
        <v>109.06</v>
      </c>
      <c r="K227" s="141"/>
      <c r="L227" s="739"/>
      <c r="M227" s="739"/>
      <c r="N227" s="739"/>
      <c r="O227" s="4"/>
      <c r="P227" s="739"/>
      <c r="Q227" s="739"/>
      <c r="R227" s="739"/>
    </row>
    <row r="228" spans="1:18" s="326" customFormat="1" ht="15">
      <c r="A228" s="621" t="s">
        <v>404</v>
      </c>
      <c r="B228" s="330" t="s">
        <v>87</v>
      </c>
      <c r="C228" s="330">
        <v>91955</v>
      </c>
      <c r="D228" s="327" t="s">
        <v>876</v>
      </c>
      <c r="E228" s="314">
        <v>1</v>
      </c>
      <c r="F228" s="338" t="s">
        <v>251</v>
      </c>
      <c r="G228" s="331">
        <v>35.04</v>
      </c>
      <c r="H228" s="331">
        <f t="shared" si="29"/>
        <v>7.34</v>
      </c>
      <c r="I228" s="331">
        <f t="shared" si="30"/>
        <v>42.379999999999995</v>
      </c>
      <c r="J228" s="332">
        <f t="shared" si="31"/>
        <v>42.38</v>
      </c>
      <c r="K228" s="141"/>
      <c r="L228" s="739"/>
      <c r="M228" s="739"/>
      <c r="N228" s="739"/>
      <c r="O228" s="4"/>
      <c r="P228" s="739"/>
      <c r="Q228" s="739"/>
      <c r="R228" s="739"/>
    </row>
    <row r="229" spans="1:18" s="326" customFormat="1" ht="15">
      <c r="A229" s="621" t="s">
        <v>405</v>
      </c>
      <c r="B229" s="330" t="s">
        <v>87</v>
      </c>
      <c r="C229" s="330">
        <v>91961</v>
      </c>
      <c r="D229" s="327" t="s">
        <v>877</v>
      </c>
      <c r="E229" s="314">
        <v>3</v>
      </c>
      <c r="F229" s="338" t="s">
        <v>251</v>
      </c>
      <c r="G229" s="331">
        <v>58.21</v>
      </c>
      <c r="H229" s="331">
        <f t="shared" si="29"/>
        <v>12.19</v>
      </c>
      <c r="I229" s="331">
        <f t="shared" si="30"/>
        <v>70.400000000000006</v>
      </c>
      <c r="J229" s="332">
        <f t="shared" si="31"/>
        <v>211.2</v>
      </c>
      <c r="K229" s="141"/>
      <c r="L229" s="739"/>
      <c r="M229" s="739"/>
      <c r="N229" s="739"/>
      <c r="O229" s="4"/>
      <c r="P229" s="739"/>
      <c r="Q229" s="739"/>
      <c r="R229" s="739"/>
    </row>
    <row r="230" spans="1:18" s="326" customFormat="1" ht="15">
      <c r="A230" s="621" t="s">
        <v>406</v>
      </c>
      <c r="B230" s="622" t="s">
        <v>87</v>
      </c>
      <c r="C230" s="622">
        <v>91969</v>
      </c>
      <c r="D230" s="327" t="s">
        <v>864</v>
      </c>
      <c r="E230" s="314">
        <v>1</v>
      </c>
      <c r="F230" s="338" t="s">
        <v>251</v>
      </c>
      <c r="G230" s="331">
        <v>81.38</v>
      </c>
      <c r="H230" s="331">
        <f t="shared" si="29"/>
        <v>17.04</v>
      </c>
      <c r="I230" s="331">
        <f t="shared" si="30"/>
        <v>98.419999999999987</v>
      </c>
      <c r="J230" s="332">
        <f t="shared" si="31"/>
        <v>98.42</v>
      </c>
      <c r="K230" s="141"/>
      <c r="L230" s="739"/>
      <c r="M230" s="739"/>
      <c r="N230" s="739"/>
      <c r="O230" s="4"/>
      <c r="P230" s="739"/>
      <c r="Q230" s="739"/>
      <c r="R230" s="739"/>
    </row>
    <row r="231" spans="1:18" s="326" customFormat="1" ht="30">
      <c r="A231" s="621" t="s">
        <v>873</v>
      </c>
      <c r="B231" s="622" t="s">
        <v>87</v>
      </c>
      <c r="C231" s="622">
        <v>91981</v>
      </c>
      <c r="D231" s="327" t="s">
        <v>510</v>
      </c>
      <c r="E231" s="314">
        <v>1</v>
      </c>
      <c r="F231" s="338" t="s">
        <v>251</v>
      </c>
      <c r="G231" s="331">
        <v>50.35</v>
      </c>
      <c r="H231" s="331">
        <f t="shared" si="29"/>
        <v>10.54</v>
      </c>
      <c r="I231" s="331">
        <f t="shared" si="30"/>
        <v>60.89</v>
      </c>
      <c r="J231" s="332">
        <f t="shared" si="31"/>
        <v>60.89</v>
      </c>
      <c r="K231" s="141"/>
      <c r="L231" s="739"/>
      <c r="M231" s="739"/>
      <c r="N231" s="739"/>
      <c r="O231" s="4"/>
      <c r="P231" s="739"/>
      <c r="Q231" s="739"/>
      <c r="R231" s="739"/>
    </row>
    <row r="232" spans="1:18" s="326" customFormat="1" ht="30">
      <c r="A232" s="621" t="s">
        <v>874</v>
      </c>
      <c r="B232" s="330" t="s">
        <v>87</v>
      </c>
      <c r="C232" s="330">
        <v>91957</v>
      </c>
      <c r="D232" s="327" t="s">
        <v>878</v>
      </c>
      <c r="E232" s="314">
        <v>1</v>
      </c>
      <c r="F232" s="338" t="s">
        <v>251</v>
      </c>
      <c r="G232" s="331">
        <v>51.63</v>
      </c>
      <c r="H232" s="331">
        <f t="shared" si="29"/>
        <v>10.81</v>
      </c>
      <c r="I232" s="331">
        <f t="shared" si="30"/>
        <v>62.440000000000005</v>
      </c>
      <c r="J232" s="332">
        <f t="shared" si="31"/>
        <v>62.44</v>
      </c>
      <c r="K232" s="141"/>
      <c r="L232" s="739"/>
      <c r="M232" s="739"/>
      <c r="N232" s="739"/>
      <c r="O232" s="4"/>
      <c r="P232" s="739"/>
      <c r="Q232" s="739"/>
      <c r="R232" s="739"/>
    </row>
    <row r="233" spans="1:18" s="326" customFormat="1" ht="30">
      <c r="A233" s="621" t="s">
        <v>880</v>
      </c>
      <c r="B233" s="622" t="s">
        <v>87</v>
      </c>
      <c r="C233" s="622" t="s">
        <v>889</v>
      </c>
      <c r="D233" s="327" t="s">
        <v>879</v>
      </c>
      <c r="E233" s="314">
        <v>1</v>
      </c>
      <c r="F233" s="338" t="s">
        <v>251</v>
      </c>
      <c r="G233" s="331">
        <v>76.38</v>
      </c>
      <c r="H233" s="331">
        <f t="shared" si="29"/>
        <v>15.99</v>
      </c>
      <c r="I233" s="331">
        <f t="shared" si="30"/>
        <v>92.36999999999999</v>
      </c>
      <c r="J233" s="332">
        <f t="shared" si="31"/>
        <v>92.37</v>
      </c>
      <c r="K233" s="141"/>
      <c r="L233" s="739"/>
      <c r="M233" s="739"/>
      <c r="N233" s="739"/>
      <c r="O233" s="4"/>
      <c r="P233" s="739"/>
      <c r="Q233" s="739"/>
      <c r="R233" s="739"/>
    </row>
    <row r="234" spans="1:18" s="326" customFormat="1" ht="15">
      <c r="A234" s="621" t="s">
        <v>407</v>
      </c>
      <c r="B234" s="330" t="s">
        <v>87</v>
      </c>
      <c r="C234" s="330">
        <v>92000</v>
      </c>
      <c r="D234" s="327" t="s">
        <v>881</v>
      </c>
      <c r="E234" s="314">
        <v>12</v>
      </c>
      <c r="F234" s="338" t="s">
        <v>251</v>
      </c>
      <c r="G234" s="331">
        <v>30.16</v>
      </c>
      <c r="H234" s="331">
        <f t="shared" si="29"/>
        <v>6.32</v>
      </c>
      <c r="I234" s="331">
        <f t="shared" si="30"/>
        <v>36.480000000000004</v>
      </c>
      <c r="J234" s="332">
        <f t="shared" si="31"/>
        <v>437.76</v>
      </c>
      <c r="K234" s="141"/>
      <c r="L234" s="739"/>
      <c r="M234" s="739"/>
      <c r="N234" s="739"/>
      <c r="O234" s="4"/>
      <c r="P234" s="739"/>
      <c r="Q234" s="739"/>
      <c r="R234" s="739"/>
    </row>
    <row r="235" spans="1:18" s="326" customFormat="1" ht="15">
      <c r="A235" s="621" t="s">
        <v>408</v>
      </c>
      <c r="B235" s="330" t="s">
        <v>87</v>
      </c>
      <c r="C235" s="330">
        <v>92008</v>
      </c>
      <c r="D235" s="327" t="s">
        <v>884</v>
      </c>
      <c r="E235" s="314">
        <v>6</v>
      </c>
      <c r="F235" s="338" t="s">
        <v>251</v>
      </c>
      <c r="G235" s="331">
        <v>48.44</v>
      </c>
      <c r="H235" s="331">
        <f t="shared" si="29"/>
        <v>10.14</v>
      </c>
      <c r="I235" s="331">
        <f t="shared" si="30"/>
        <v>58.58</v>
      </c>
      <c r="J235" s="332">
        <f t="shared" si="31"/>
        <v>351.48</v>
      </c>
      <c r="K235" s="141"/>
      <c r="L235" s="739"/>
      <c r="M235" s="739"/>
      <c r="N235" s="739"/>
      <c r="O235" s="4"/>
      <c r="P235" s="739"/>
      <c r="Q235" s="739"/>
      <c r="R235" s="739"/>
    </row>
    <row r="236" spans="1:18" s="326" customFormat="1" ht="15">
      <c r="A236" s="621" t="s">
        <v>511</v>
      </c>
      <c r="B236" s="330" t="s">
        <v>87</v>
      </c>
      <c r="C236" s="624">
        <v>92004</v>
      </c>
      <c r="D236" s="327" t="s">
        <v>885</v>
      </c>
      <c r="E236" s="314">
        <v>11</v>
      </c>
      <c r="F236" s="338" t="s">
        <v>251</v>
      </c>
      <c r="G236" s="331">
        <v>55.29</v>
      </c>
      <c r="H236" s="331">
        <f t="shared" si="29"/>
        <v>11.58</v>
      </c>
      <c r="I236" s="331">
        <f t="shared" si="30"/>
        <v>66.87</v>
      </c>
      <c r="J236" s="332">
        <f t="shared" si="31"/>
        <v>735.57</v>
      </c>
      <c r="K236" s="141"/>
      <c r="L236" s="739"/>
      <c r="M236" s="739"/>
      <c r="N236" s="739"/>
      <c r="O236" s="4"/>
      <c r="P236" s="739"/>
      <c r="Q236" s="739"/>
      <c r="R236" s="739"/>
    </row>
    <row r="237" spans="1:18" s="326" customFormat="1" ht="15">
      <c r="A237" s="621" t="s">
        <v>512</v>
      </c>
      <c r="B237" s="330" t="s">
        <v>87</v>
      </c>
      <c r="C237" s="624">
        <v>91992</v>
      </c>
      <c r="D237" s="327" t="s">
        <v>886</v>
      </c>
      <c r="E237" s="314">
        <v>7</v>
      </c>
      <c r="F237" s="338" t="s">
        <v>251</v>
      </c>
      <c r="G237" s="331">
        <v>42.39</v>
      </c>
      <c r="H237" s="331">
        <f t="shared" si="29"/>
        <v>8.8800000000000008</v>
      </c>
      <c r="I237" s="331">
        <f t="shared" si="30"/>
        <v>51.27</v>
      </c>
      <c r="J237" s="332">
        <f t="shared" si="31"/>
        <v>358.89</v>
      </c>
      <c r="K237" s="141"/>
      <c r="L237" s="739"/>
      <c r="M237" s="739"/>
      <c r="N237" s="739"/>
      <c r="O237" s="4"/>
      <c r="P237" s="739"/>
      <c r="Q237" s="739"/>
      <c r="R237" s="739"/>
    </row>
    <row r="238" spans="1:18" s="326" customFormat="1" ht="15">
      <c r="A238" s="621" t="s">
        <v>882</v>
      </c>
      <c r="B238" s="330" t="s">
        <v>87</v>
      </c>
      <c r="C238" s="657">
        <v>91997</v>
      </c>
      <c r="D238" s="327" t="s">
        <v>887</v>
      </c>
      <c r="E238" s="314">
        <v>3</v>
      </c>
      <c r="F238" s="338" t="s">
        <v>251</v>
      </c>
      <c r="G238" s="331">
        <v>36.4</v>
      </c>
      <c r="H238" s="331">
        <f t="shared" si="29"/>
        <v>7.62</v>
      </c>
      <c r="I238" s="331">
        <f t="shared" si="30"/>
        <v>44.019999999999996</v>
      </c>
      <c r="J238" s="332">
        <f t="shared" si="31"/>
        <v>132.06</v>
      </c>
      <c r="K238" s="141"/>
      <c r="L238" s="739"/>
      <c r="M238" s="739"/>
      <c r="N238" s="739"/>
      <c r="O238" s="4"/>
      <c r="P238" s="739"/>
      <c r="Q238" s="739"/>
      <c r="R238" s="739"/>
    </row>
    <row r="239" spans="1:18" s="326" customFormat="1" ht="15">
      <c r="A239" s="621" t="s">
        <v>883</v>
      </c>
      <c r="B239" s="622" t="s">
        <v>87</v>
      </c>
      <c r="C239" s="657">
        <v>91992</v>
      </c>
      <c r="D239" s="327" t="s">
        <v>888</v>
      </c>
      <c r="E239" s="314">
        <v>6</v>
      </c>
      <c r="F239" s="338" t="s">
        <v>251</v>
      </c>
      <c r="G239" s="331">
        <v>42.39</v>
      </c>
      <c r="H239" s="331">
        <f t="shared" si="29"/>
        <v>8.8800000000000008</v>
      </c>
      <c r="I239" s="331">
        <f t="shared" si="30"/>
        <v>51.27</v>
      </c>
      <c r="J239" s="332">
        <f t="shared" si="31"/>
        <v>307.62</v>
      </c>
      <c r="K239" s="141"/>
      <c r="L239" s="739"/>
      <c r="M239" s="739"/>
      <c r="N239" s="739"/>
      <c r="O239" s="4"/>
      <c r="P239" s="739"/>
      <c r="Q239" s="739"/>
      <c r="R239" s="739"/>
    </row>
    <row r="240" spans="1:18" s="326" customFormat="1" ht="15">
      <c r="A240" s="683" t="s">
        <v>1019</v>
      </c>
      <c r="B240" s="682" t="s">
        <v>87</v>
      </c>
      <c r="C240" s="682" t="s">
        <v>465</v>
      </c>
      <c r="D240" s="327" t="s">
        <v>1020</v>
      </c>
      <c r="E240" s="314">
        <v>1</v>
      </c>
      <c r="F240" s="338" t="s">
        <v>251</v>
      </c>
      <c r="G240" s="331">
        <v>327.47000000000003</v>
      </c>
      <c r="H240" s="331">
        <f t="shared" si="29"/>
        <v>68.569999999999993</v>
      </c>
      <c r="I240" s="331">
        <f t="shared" si="30"/>
        <v>396.04</v>
      </c>
      <c r="J240" s="332">
        <f t="shared" si="31"/>
        <v>396.04</v>
      </c>
      <c r="K240" s="141"/>
      <c r="L240" s="739"/>
      <c r="M240" s="739"/>
      <c r="N240" s="739"/>
      <c r="O240" s="4"/>
      <c r="P240" s="739"/>
      <c r="Q240" s="739"/>
      <c r="R240" s="739"/>
    </row>
    <row r="241" spans="1:18" s="326" customFormat="1" ht="15">
      <c r="A241" s="757" t="s">
        <v>309</v>
      </c>
      <c r="B241" s="757"/>
      <c r="C241" s="757"/>
      <c r="D241" s="757"/>
      <c r="E241" s="757"/>
      <c r="F241" s="757"/>
      <c r="G241" s="757"/>
      <c r="H241" s="757"/>
      <c r="I241" s="757"/>
      <c r="J241" s="461">
        <f>SUM(J171:J240)</f>
        <v>124181.16000000002</v>
      </c>
      <c r="K241" s="141"/>
      <c r="L241" s="740"/>
      <c r="M241" s="740"/>
      <c r="N241" s="739"/>
      <c r="O241" s="4"/>
      <c r="P241" s="739"/>
      <c r="Q241" s="739"/>
      <c r="R241" s="739"/>
    </row>
    <row r="242" spans="1:18" s="326" customFormat="1" ht="15">
      <c r="A242" s="48"/>
      <c r="B242" s="48"/>
      <c r="C242" s="48"/>
      <c r="D242" s="48"/>
      <c r="E242" s="320"/>
      <c r="F242" s="48"/>
      <c r="G242" s="48"/>
      <c r="H242" s="47"/>
      <c r="I242" s="47"/>
      <c r="J242" s="47"/>
      <c r="K242" s="141"/>
      <c r="L242" s="739"/>
      <c r="M242" s="739"/>
      <c r="N242" s="739"/>
      <c r="O242" s="4"/>
      <c r="P242" s="739"/>
      <c r="Q242" s="739"/>
      <c r="R242" s="739"/>
    </row>
    <row r="243" spans="1:18" s="326" customFormat="1" ht="15">
      <c r="A243" s="333" t="s">
        <v>967</v>
      </c>
      <c r="B243" s="750" t="s">
        <v>970</v>
      </c>
      <c r="C243" s="750"/>
      <c r="D243" s="750"/>
      <c r="E243" s="750"/>
      <c r="F243" s="750"/>
      <c r="G243" s="750"/>
      <c r="H243" s="750"/>
      <c r="I243" s="750"/>
      <c r="J243" s="750"/>
      <c r="K243" s="141"/>
      <c r="L243" s="739"/>
      <c r="M243" s="739"/>
      <c r="N243" s="739"/>
      <c r="O243" s="4"/>
      <c r="P243" s="739"/>
      <c r="Q243" s="739"/>
      <c r="R243" s="739"/>
    </row>
    <row r="244" spans="1:18" s="326" customFormat="1" ht="30">
      <c r="A244" s="653" t="s">
        <v>950</v>
      </c>
      <c r="B244" s="652" t="s">
        <v>270</v>
      </c>
      <c r="C244" s="652">
        <v>58081</v>
      </c>
      <c r="D244" s="327" t="s">
        <v>946</v>
      </c>
      <c r="E244" s="314">
        <v>5.85</v>
      </c>
      <c r="F244" s="338" t="s">
        <v>266</v>
      </c>
      <c r="G244" s="331">
        <v>65.38</v>
      </c>
      <c r="H244" s="331">
        <f t="shared" ref="H244:H250" si="32">ROUND(G244*$B$13,2)</f>
        <v>13.69</v>
      </c>
      <c r="I244" s="331">
        <f t="shared" ref="I244:I250" si="33">H244+G244</f>
        <v>79.069999999999993</v>
      </c>
      <c r="J244" s="332">
        <f t="shared" ref="J244:J250" si="34">ROUND(I244*E244,2)</f>
        <v>462.56</v>
      </c>
      <c r="K244" s="141"/>
      <c r="L244" s="739"/>
      <c r="M244" s="739"/>
      <c r="N244" s="739"/>
      <c r="O244" s="4"/>
      <c r="P244" s="739"/>
      <c r="Q244" s="739"/>
      <c r="R244" s="739"/>
    </row>
    <row r="245" spans="1:18" s="326" customFormat="1" ht="15">
      <c r="A245" s="653" t="s">
        <v>951</v>
      </c>
      <c r="B245" s="652" t="s">
        <v>87</v>
      </c>
      <c r="C245" s="652">
        <v>91835</v>
      </c>
      <c r="D245" s="327" t="s">
        <v>1059</v>
      </c>
      <c r="E245" s="314">
        <v>32.61</v>
      </c>
      <c r="F245" s="338" t="s">
        <v>266</v>
      </c>
      <c r="G245" s="331">
        <v>11.03</v>
      </c>
      <c r="H245" s="331">
        <f t="shared" si="32"/>
        <v>2.31</v>
      </c>
      <c r="I245" s="331">
        <f t="shared" si="33"/>
        <v>13.34</v>
      </c>
      <c r="J245" s="332">
        <f t="shared" si="34"/>
        <v>435.02</v>
      </c>
      <c r="K245" s="141"/>
      <c r="L245" s="739"/>
      <c r="M245" s="739"/>
      <c r="N245" s="739"/>
      <c r="O245" s="4"/>
      <c r="P245" s="739"/>
      <c r="Q245" s="739"/>
      <c r="R245" s="739"/>
    </row>
    <row r="246" spans="1:18" s="326" customFormat="1" ht="30">
      <c r="A246" s="653" t="s">
        <v>952</v>
      </c>
      <c r="B246" s="652" t="s">
        <v>270</v>
      </c>
      <c r="C246" s="652">
        <v>59098</v>
      </c>
      <c r="D246" s="327" t="s">
        <v>944</v>
      </c>
      <c r="E246" s="314">
        <v>3</v>
      </c>
      <c r="F246" s="338" t="s">
        <v>251</v>
      </c>
      <c r="G246" s="331">
        <v>33.17</v>
      </c>
      <c r="H246" s="331">
        <f t="shared" si="32"/>
        <v>6.95</v>
      </c>
      <c r="I246" s="331">
        <f t="shared" si="33"/>
        <v>40.120000000000005</v>
      </c>
      <c r="J246" s="332">
        <f t="shared" si="34"/>
        <v>120.36</v>
      </c>
      <c r="K246" s="141"/>
      <c r="L246" s="739"/>
      <c r="M246" s="739"/>
      <c r="N246" s="739"/>
      <c r="O246" s="4"/>
      <c r="P246" s="739"/>
      <c r="Q246" s="739"/>
      <c r="R246" s="739"/>
    </row>
    <row r="247" spans="1:18" s="326" customFormat="1" ht="15">
      <c r="A247" s="653" t="s">
        <v>953</v>
      </c>
      <c r="B247" s="652" t="s">
        <v>87</v>
      </c>
      <c r="C247" s="652">
        <v>95818</v>
      </c>
      <c r="D247" s="327" t="s">
        <v>958</v>
      </c>
      <c r="E247" s="314">
        <v>1</v>
      </c>
      <c r="F247" s="338" t="s">
        <v>251</v>
      </c>
      <c r="G247" s="331">
        <v>50.16</v>
      </c>
      <c r="H247" s="331">
        <f t="shared" si="32"/>
        <v>10.5</v>
      </c>
      <c r="I247" s="331">
        <f t="shared" si="33"/>
        <v>60.66</v>
      </c>
      <c r="J247" s="332">
        <f t="shared" si="34"/>
        <v>60.66</v>
      </c>
      <c r="K247" s="141"/>
      <c r="L247" s="739"/>
      <c r="M247" s="739"/>
      <c r="N247" s="739"/>
      <c r="O247" s="4"/>
      <c r="P247" s="739"/>
      <c r="Q247" s="739"/>
      <c r="R247" s="739"/>
    </row>
    <row r="248" spans="1:18" s="326" customFormat="1" ht="30">
      <c r="A248" s="653" t="s">
        <v>954</v>
      </c>
      <c r="B248" s="652" t="s">
        <v>87</v>
      </c>
      <c r="C248" s="652">
        <v>95802</v>
      </c>
      <c r="D248" s="327" t="s">
        <v>968</v>
      </c>
      <c r="E248" s="314">
        <v>1</v>
      </c>
      <c r="F248" s="338" t="s">
        <v>251</v>
      </c>
      <c r="G248" s="331">
        <v>45.03</v>
      </c>
      <c r="H248" s="331">
        <f t="shared" si="32"/>
        <v>9.43</v>
      </c>
      <c r="I248" s="331">
        <f t="shared" si="33"/>
        <v>54.46</v>
      </c>
      <c r="J248" s="332">
        <f t="shared" si="34"/>
        <v>54.46</v>
      </c>
      <c r="K248" s="141"/>
      <c r="L248" s="739"/>
      <c r="M248" s="739"/>
      <c r="N248" s="739"/>
      <c r="O248" s="4"/>
      <c r="P248" s="739"/>
      <c r="Q248" s="739"/>
      <c r="R248" s="739"/>
    </row>
    <row r="249" spans="1:18" s="326" customFormat="1" ht="30">
      <c r="A249" s="653" t="s">
        <v>955</v>
      </c>
      <c r="B249" s="652" t="s">
        <v>270</v>
      </c>
      <c r="C249" s="652">
        <v>61425</v>
      </c>
      <c r="D249" s="327" t="s">
        <v>945</v>
      </c>
      <c r="E249" s="314">
        <v>1</v>
      </c>
      <c r="F249" s="338" t="s">
        <v>251</v>
      </c>
      <c r="G249" s="331">
        <v>243.56</v>
      </c>
      <c r="H249" s="331">
        <f t="shared" si="32"/>
        <v>51</v>
      </c>
      <c r="I249" s="331">
        <f t="shared" si="33"/>
        <v>294.56</v>
      </c>
      <c r="J249" s="332">
        <f t="shared" si="34"/>
        <v>294.56</v>
      </c>
      <c r="K249" s="141"/>
      <c r="L249" s="739"/>
      <c r="M249" s="739"/>
      <c r="N249" s="739"/>
      <c r="O249" s="4"/>
      <c r="P249" s="739"/>
      <c r="Q249" s="739"/>
      <c r="R249" s="739"/>
    </row>
    <row r="250" spans="1:18" s="326" customFormat="1" ht="30">
      <c r="A250" s="653" t="s">
        <v>956</v>
      </c>
      <c r="B250" s="652" t="s">
        <v>248</v>
      </c>
      <c r="C250" s="652">
        <v>8997</v>
      </c>
      <c r="D250" s="327" t="s">
        <v>948</v>
      </c>
      <c r="E250" s="314">
        <v>4</v>
      </c>
      <c r="F250" s="338" t="s">
        <v>251</v>
      </c>
      <c r="G250" s="331">
        <v>35.019999999999996</v>
      </c>
      <c r="H250" s="331">
        <f t="shared" si="32"/>
        <v>7.33</v>
      </c>
      <c r="I250" s="331">
        <f t="shared" si="33"/>
        <v>42.349999999999994</v>
      </c>
      <c r="J250" s="332">
        <f t="shared" si="34"/>
        <v>169.4</v>
      </c>
      <c r="K250" s="141"/>
      <c r="L250" s="739"/>
      <c r="M250" s="739"/>
      <c r="N250" s="739"/>
      <c r="O250" s="4"/>
      <c r="P250" s="739"/>
      <c r="Q250" s="739"/>
      <c r="R250" s="739"/>
    </row>
    <row r="251" spans="1:18" s="326" customFormat="1" ht="15">
      <c r="A251" s="757" t="s">
        <v>309</v>
      </c>
      <c r="B251" s="757"/>
      <c r="C251" s="757"/>
      <c r="D251" s="757"/>
      <c r="E251" s="757"/>
      <c r="F251" s="757"/>
      <c r="G251" s="757"/>
      <c r="H251" s="757"/>
      <c r="I251" s="757"/>
      <c r="J251" s="461">
        <f>SUM(J244:J250)</f>
        <v>1597.02</v>
      </c>
      <c r="K251" s="141"/>
      <c r="L251" s="740"/>
      <c r="M251" s="740"/>
      <c r="N251" s="733"/>
      <c r="O251" s="739"/>
      <c r="P251" s="739"/>
      <c r="Q251" s="739"/>
      <c r="R251" s="739"/>
    </row>
    <row r="252" spans="1:18" s="326" customFormat="1" ht="15">
      <c r="A252" s="48"/>
      <c r="B252" s="48"/>
      <c r="C252" s="48"/>
      <c r="D252" s="48"/>
      <c r="E252" s="320"/>
      <c r="F252" s="48"/>
      <c r="G252" s="48"/>
      <c r="H252" s="47"/>
      <c r="I252" s="47"/>
      <c r="J252" s="47"/>
      <c r="K252" s="141"/>
      <c r="L252" s="739"/>
      <c r="M252" s="739"/>
      <c r="N252" s="733"/>
      <c r="O252" s="739"/>
      <c r="P252" s="739"/>
      <c r="Q252" s="739"/>
      <c r="R252" s="739"/>
    </row>
    <row r="253" spans="1:18" s="326" customFormat="1" ht="15">
      <c r="A253" s="333" t="s">
        <v>100</v>
      </c>
      <c r="B253" s="750" t="s">
        <v>966</v>
      </c>
      <c r="C253" s="750"/>
      <c r="D253" s="750"/>
      <c r="E253" s="750"/>
      <c r="F253" s="750"/>
      <c r="G253" s="750"/>
      <c r="H253" s="750"/>
      <c r="I253" s="750"/>
      <c r="J253" s="750"/>
      <c r="K253" s="141"/>
      <c r="L253" s="739"/>
      <c r="M253" s="739"/>
      <c r="N253" s="733"/>
      <c r="O253" s="739"/>
      <c r="P253" s="739"/>
      <c r="Q253" s="739"/>
      <c r="R253" s="739"/>
    </row>
    <row r="254" spans="1:18" s="326" customFormat="1" ht="45">
      <c r="A254" s="653" t="s">
        <v>312</v>
      </c>
      <c r="B254" s="652" t="s">
        <v>87</v>
      </c>
      <c r="C254" s="652">
        <v>98297</v>
      </c>
      <c r="D254" s="327" t="s">
        <v>462</v>
      </c>
      <c r="E254" s="314">
        <v>350</v>
      </c>
      <c r="F254" s="338" t="s">
        <v>266</v>
      </c>
      <c r="G254" s="331">
        <v>3.82</v>
      </c>
      <c r="H254" s="331">
        <f t="shared" ref="H254:H263" si="35">ROUND(G254*$B$13,2)</f>
        <v>0.8</v>
      </c>
      <c r="I254" s="331">
        <f t="shared" ref="I254:I263" si="36">H254+G254</f>
        <v>4.62</v>
      </c>
      <c r="J254" s="332">
        <f t="shared" ref="J254:J263" si="37">ROUND(I254*E254,2)</f>
        <v>1617</v>
      </c>
      <c r="K254" s="141"/>
      <c r="L254" s="739"/>
      <c r="M254" s="739"/>
      <c r="N254" s="733"/>
      <c r="O254" s="739"/>
      <c r="P254" s="4"/>
      <c r="Q254" s="739"/>
      <c r="R254" s="739"/>
    </row>
    <row r="255" spans="1:18" s="326" customFormat="1" ht="15">
      <c r="A255" s="653" t="s">
        <v>460</v>
      </c>
      <c r="B255" s="652" t="s">
        <v>248</v>
      </c>
      <c r="C255" s="652">
        <v>12394</v>
      </c>
      <c r="D255" s="327" t="s">
        <v>461</v>
      </c>
      <c r="E255" s="314">
        <v>20</v>
      </c>
      <c r="F255" s="338" t="s">
        <v>266</v>
      </c>
      <c r="G255" s="331">
        <v>21.86</v>
      </c>
      <c r="H255" s="331">
        <f t="shared" si="35"/>
        <v>4.58</v>
      </c>
      <c r="I255" s="331">
        <f t="shared" si="36"/>
        <v>26.439999999999998</v>
      </c>
      <c r="J255" s="332">
        <f t="shared" si="37"/>
        <v>528.79999999999995</v>
      </c>
      <c r="K255" s="141"/>
      <c r="L255" s="739"/>
      <c r="M255" s="739"/>
      <c r="N255" s="733"/>
      <c r="O255" s="739"/>
      <c r="P255" s="4"/>
      <c r="Q255" s="739"/>
      <c r="R255" s="739"/>
    </row>
    <row r="256" spans="1:18" s="326" customFormat="1" ht="30">
      <c r="A256" s="653" t="s">
        <v>409</v>
      </c>
      <c r="B256" s="652" t="s">
        <v>87</v>
      </c>
      <c r="C256" s="652" t="s">
        <v>464</v>
      </c>
      <c r="D256" s="327" t="s">
        <v>650</v>
      </c>
      <c r="E256" s="314">
        <v>1</v>
      </c>
      <c r="F256" s="338" t="s">
        <v>251</v>
      </c>
      <c r="G256" s="331">
        <v>72.02000000000001</v>
      </c>
      <c r="H256" s="331">
        <f t="shared" si="35"/>
        <v>15.08</v>
      </c>
      <c r="I256" s="331">
        <f t="shared" si="36"/>
        <v>87.100000000000009</v>
      </c>
      <c r="J256" s="332">
        <f t="shared" si="37"/>
        <v>87.1</v>
      </c>
      <c r="K256" s="141"/>
      <c r="L256" s="739"/>
      <c r="M256" s="739"/>
      <c r="N256" s="739"/>
      <c r="O256" s="739"/>
      <c r="P256" s="4"/>
      <c r="Q256" s="739"/>
      <c r="R256" s="739"/>
    </row>
    <row r="257" spans="1:18" s="326" customFormat="1" ht="45">
      <c r="A257" s="653" t="s">
        <v>410</v>
      </c>
      <c r="B257" s="652" t="s">
        <v>87</v>
      </c>
      <c r="C257" s="652" t="s">
        <v>465</v>
      </c>
      <c r="D257" s="327" t="s">
        <v>651</v>
      </c>
      <c r="E257" s="314">
        <v>1</v>
      </c>
      <c r="F257" s="338" t="s">
        <v>251</v>
      </c>
      <c r="G257" s="331">
        <v>431.70000000000005</v>
      </c>
      <c r="H257" s="331">
        <f t="shared" si="35"/>
        <v>90.4</v>
      </c>
      <c r="I257" s="331">
        <f t="shared" si="36"/>
        <v>522.1</v>
      </c>
      <c r="J257" s="332">
        <f t="shared" si="37"/>
        <v>522.1</v>
      </c>
      <c r="K257" s="141"/>
      <c r="L257" s="739"/>
      <c r="M257" s="739"/>
      <c r="N257" s="739"/>
      <c r="O257" s="739"/>
      <c r="P257" s="4"/>
      <c r="Q257" s="739"/>
      <c r="R257" s="739"/>
    </row>
    <row r="258" spans="1:18" s="326" customFormat="1" ht="45">
      <c r="A258" s="653" t="s">
        <v>939</v>
      </c>
      <c r="B258" s="652" t="s">
        <v>87</v>
      </c>
      <c r="C258" s="652">
        <v>95727</v>
      </c>
      <c r="D258" s="327" t="s">
        <v>649</v>
      </c>
      <c r="E258" s="314">
        <v>15</v>
      </c>
      <c r="F258" s="338" t="s">
        <v>266</v>
      </c>
      <c r="G258" s="331">
        <v>8.14</v>
      </c>
      <c r="H258" s="331">
        <f t="shared" si="35"/>
        <v>1.7</v>
      </c>
      <c r="I258" s="331">
        <f t="shared" si="36"/>
        <v>9.84</v>
      </c>
      <c r="J258" s="332">
        <f t="shared" si="37"/>
        <v>147.6</v>
      </c>
      <c r="K258" s="141"/>
      <c r="L258" s="739"/>
      <c r="M258" s="739"/>
      <c r="N258" s="739"/>
      <c r="O258" s="739"/>
      <c r="P258" s="4"/>
      <c r="Q258" s="739"/>
      <c r="R258" s="739"/>
    </row>
    <row r="259" spans="1:18" s="326" customFormat="1" ht="45">
      <c r="A259" s="653" t="s">
        <v>940</v>
      </c>
      <c r="B259" s="652" t="s">
        <v>87</v>
      </c>
      <c r="C259" s="652">
        <v>95808</v>
      </c>
      <c r="D259" s="327" t="s">
        <v>963</v>
      </c>
      <c r="E259" s="314">
        <v>6</v>
      </c>
      <c r="F259" s="338" t="s">
        <v>251</v>
      </c>
      <c r="G259" s="331">
        <v>33.24</v>
      </c>
      <c r="H259" s="331">
        <f t="shared" si="35"/>
        <v>6.96</v>
      </c>
      <c r="I259" s="331">
        <f t="shared" si="36"/>
        <v>40.200000000000003</v>
      </c>
      <c r="J259" s="332">
        <f t="shared" si="37"/>
        <v>241.2</v>
      </c>
      <c r="K259" s="141"/>
      <c r="L259" s="739"/>
      <c r="M259" s="739"/>
      <c r="N259" s="739"/>
      <c r="O259" s="739"/>
      <c r="P259" s="4"/>
      <c r="Q259" s="739"/>
      <c r="R259" s="739"/>
    </row>
    <row r="260" spans="1:18" s="326" customFormat="1" ht="30">
      <c r="A260" s="653" t="s">
        <v>941</v>
      </c>
      <c r="B260" s="652" t="s">
        <v>648</v>
      </c>
      <c r="C260" s="652" t="s">
        <v>470</v>
      </c>
      <c r="D260" s="327" t="s">
        <v>471</v>
      </c>
      <c r="E260" s="314">
        <v>2</v>
      </c>
      <c r="F260" s="338" t="s">
        <v>266</v>
      </c>
      <c r="G260" s="331">
        <v>32.24</v>
      </c>
      <c r="H260" s="331">
        <f t="shared" si="35"/>
        <v>6.75</v>
      </c>
      <c r="I260" s="331">
        <f t="shared" si="36"/>
        <v>38.99</v>
      </c>
      <c r="J260" s="332">
        <f t="shared" si="37"/>
        <v>77.98</v>
      </c>
      <c r="K260" s="141"/>
      <c r="L260" s="739"/>
      <c r="M260" s="739"/>
      <c r="N260" s="739"/>
      <c r="O260" s="739"/>
      <c r="P260" s="4"/>
      <c r="Q260" s="739"/>
      <c r="R260" s="739"/>
    </row>
    <row r="261" spans="1:18" s="326" customFormat="1" ht="45">
      <c r="A261" s="653" t="s">
        <v>942</v>
      </c>
      <c r="B261" s="652" t="s">
        <v>87</v>
      </c>
      <c r="C261" s="652">
        <v>97667</v>
      </c>
      <c r="D261" s="327" t="s">
        <v>964</v>
      </c>
      <c r="E261" s="314">
        <v>15</v>
      </c>
      <c r="F261" s="338" t="s">
        <v>266</v>
      </c>
      <c r="G261" s="331">
        <v>7.67</v>
      </c>
      <c r="H261" s="331">
        <f t="shared" si="35"/>
        <v>1.61</v>
      </c>
      <c r="I261" s="331">
        <f t="shared" si="36"/>
        <v>9.2799999999999994</v>
      </c>
      <c r="J261" s="332">
        <f t="shared" si="37"/>
        <v>139.19999999999999</v>
      </c>
      <c r="K261" s="141"/>
      <c r="L261" s="739"/>
      <c r="M261" s="739"/>
      <c r="N261" s="739"/>
      <c r="O261" s="739"/>
      <c r="P261" s="4"/>
      <c r="Q261" s="739"/>
      <c r="R261" s="739"/>
    </row>
    <row r="262" spans="1:18" s="326" customFormat="1" ht="45">
      <c r="A262" s="653" t="s">
        <v>943</v>
      </c>
      <c r="B262" s="652" t="s">
        <v>87</v>
      </c>
      <c r="C262" s="652">
        <v>91884</v>
      </c>
      <c r="D262" s="327" t="s">
        <v>965</v>
      </c>
      <c r="E262" s="314">
        <v>2</v>
      </c>
      <c r="F262" s="338" t="s">
        <v>251</v>
      </c>
      <c r="G262" s="331">
        <v>9.18</v>
      </c>
      <c r="H262" s="331">
        <f t="shared" si="35"/>
        <v>1.92</v>
      </c>
      <c r="I262" s="331">
        <f t="shared" si="36"/>
        <v>11.1</v>
      </c>
      <c r="J262" s="332">
        <f t="shared" si="37"/>
        <v>22.2</v>
      </c>
      <c r="K262" s="141"/>
      <c r="L262" s="739"/>
      <c r="M262" s="739"/>
      <c r="N262" s="739"/>
      <c r="O262" s="739"/>
      <c r="P262" s="4"/>
      <c r="Q262" s="739"/>
      <c r="R262" s="739"/>
    </row>
    <row r="263" spans="1:18" s="326" customFormat="1" ht="15">
      <c r="A263" s="329" t="s">
        <v>313</v>
      </c>
      <c r="B263" s="652" t="s">
        <v>248</v>
      </c>
      <c r="C263" s="652">
        <v>10322</v>
      </c>
      <c r="D263" s="327" t="s">
        <v>310</v>
      </c>
      <c r="E263" s="314">
        <v>4</v>
      </c>
      <c r="F263" s="338" t="s">
        <v>251</v>
      </c>
      <c r="G263" s="331">
        <v>23.68</v>
      </c>
      <c r="H263" s="331">
        <f t="shared" si="35"/>
        <v>4.96</v>
      </c>
      <c r="I263" s="331">
        <f t="shared" si="36"/>
        <v>28.64</v>
      </c>
      <c r="J263" s="332">
        <f t="shared" si="37"/>
        <v>114.56</v>
      </c>
      <c r="K263" s="141"/>
      <c r="L263" s="739"/>
      <c r="M263" s="739"/>
      <c r="N263" s="733"/>
      <c r="O263" s="739"/>
      <c r="P263" s="4"/>
      <c r="Q263" s="739"/>
      <c r="R263" s="739"/>
    </row>
    <row r="264" spans="1:18" s="326" customFormat="1" ht="15">
      <c r="A264" s="757" t="s">
        <v>311</v>
      </c>
      <c r="B264" s="757"/>
      <c r="C264" s="757"/>
      <c r="D264" s="757"/>
      <c r="E264" s="757"/>
      <c r="F264" s="757"/>
      <c r="G264" s="757"/>
      <c r="H264" s="757"/>
      <c r="I264" s="757"/>
      <c r="J264" s="335">
        <f>SUM(J253:J263)</f>
        <v>3497.7399999999993</v>
      </c>
      <c r="K264" s="141"/>
      <c r="L264" s="740"/>
      <c r="M264" s="740"/>
      <c r="N264" s="733"/>
      <c r="O264" s="739"/>
      <c r="P264" s="739"/>
      <c r="Q264" s="739"/>
      <c r="R264" s="739"/>
    </row>
    <row r="265" spans="1:18" s="326" customFormat="1" ht="15">
      <c r="A265" s="48"/>
      <c r="B265" s="48"/>
      <c r="C265" s="48"/>
      <c r="D265" s="48"/>
      <c r="E265" s="320"/>
      <c r="F265" s="48"/>
      <c r="G265" s="48"/>
      <c r="H265" s="47"/>
      <c r="I265" s="47"/>
      <c r="J265" s="47"/>
      <c r="K265" s="141"/>
      <c r="L265" s="739"/>
      <c r="M265" s="739"/>
      <c r="N265" s="733"/>
      <c r="O265" s="739"/>
      <c r="P265" s="739"/>
      <c r="Q265" s="739"/>
      <c r="R265" s="739"/>
    </row>
    <row r="266" spans="1:18" ht="15">
      <c r="A266" s="764" t="s">
        <v>314</v>
      </c>
      <c r="B266" s="764"/>
      <c r="C266" s="764"/>
      <c r="D266" s="764"/>
      <c r="E266" s="764"/>
      <c r="F266" s="764"/>
      <c r="G266" s="764"/>
      <c r="H266" s="764"/>
      <c r="I266" s="764"/>
      <c r="J266" s="312">
        <f>J264+J251+J241</f>
        <v>129275.92000000001</v>
      </c>
    </row>
    <row r="267" spans="1:18" s="326" customFormat="1" ht="15">
      <c r="A267" s="329"/>
      <c r="B267" s="330"/>
      <c r="C267" s="330"/>
      <c r="D267" s="327"/>
      <c r="E267" s="314"/>
      <c r="F267" s="338"/>
      <c r="G267" s="8"/>
      <c r="H267" s="8"/>
      <c r="I267" s="8"/>
      <c r="J267" s="9"/>
      <c r="K267" s="141"/>
      <c r="L267" s="739"/>
      <c r="M267" s="739"/>
      <c r="N267" s="739"/>
      <c r="O267" s="739"/>
      <c r="P267" s="739"/>
      <c r="Q267" s="739"/>
      <c r="R267" s="739"/>
    </row>
    <row r="268" spans="1:18" ht="15">
      <c r="A268" s="75" t="s">
        <v>8</v>
      </c>
      <c r="B268" s="762" t="s">
        <v>101</v>
      </c>
      <c r="C268" s="763"/>
      <c r="D268" s="763"/>
      <c r="E268" s="763"/>
      <c r="F268" s="763"/>
      <c r="G268" s="763"/>
      <c r="H268" s="763"/>
      <c r="I268" s="763"/>
      <c r="J268" s="763"/>
      <c r="K268" s="139"/>
      <c r="L268" s="737"/>
      <c r="M268" s="737"/>
      <c r="N268" s="738"/>
    </row>
    <row r="269" spans="1:18" s="326" customFormat="1" ht="15">
      <c r="A269" s="407" t="s">
        <v>0</v>
      </c>
      <c r="B269" s="754" t="s">
        <v>81</v>
      </c>
      <c r="C269" s="755"/>
      <c r="D269" s="21" t="s">
        <v>1</v>
      </c>
      <c r="E269" s="324" t="s">
        <v>62</v>
      </c>
      <c r="F269" s="22" t="s">
        <v>10</v>
      </c>
      <c r="G269" s="310" t="s">
        <v>11</v>
      </c>
      <c r="H269" s="310" t="s">
        <v>255</v>
      </c>
      <c r="I269" s="310" t="s">
        <v>256</v>
      </c>
      <c r="J269" s="311" t="s">
        <v>61</v>
      </c>
      <c r="K269" s="139"/>
      <c r="L269" s="737"/>
      <c r="M269" s="737"/>
      <c r="N269" s="738"/>
      <c r="O269" s="739"/>
      <c r="P269" s="739"/>
      <c r="Q269" s="739"/>
      <c r="R269" s="739"/>
    </row>
    <row r="270" spans="1:18" s="326" customFormat="1" ht="15">
      <c r="A270" s="333" t="s">
        <v>92</v>
      </c>
      <c r="B270" s="750" t="s">
        <v>973</v>
      </c>
      <c r="C270" s="750"/>
      <c r="D270" s="750"/>
      <c r="E270" s="750"/>
      <c r="F270" s="750"/>
      <c r="G270" s="750"/>
      <c r="H270" s="750"/>
      <c r="I270" s="750"/>
      <c r="J270" s="750"/>
      <c r="K270" s="141"/>
      <c r="L270" s="739"/>
      <c r="M270" s="739"/>
      <c r="N270" s="733"/>
      <c r="O270" s="739"/>
      <c r="P270" s="739"/>
      <c r="Q270" s="739"/>
      <c r="R270" s="739"/>
    </row>
    <row r="271" spans="1:18" s="326" customFormat="1" ht="15">
      <c r="A271" s="328" t="s">
        <v>343</v>
      </c>
      <c r="B271" s="756" t="s">
        <v>344</v>
      </c>
      <c r="C271" s="756"/>
      <c r="D271" s="756"/>
      <c r="E271" s="756"/>
      <c r="F271" s="756"/>
      <c r="G271" s="756"/>
      <c r="H271" s="756"/>
      <c r="I271" s="756"/>
      <c r="J271" s="756"/>
      <c r="K271" s="141"/>
      <c r="L271" s="739"/>
      <c r="M271" s="739"/>
      <c r="N271" s="733"/>
      <c r="O271" s="739"/>
      <c r="P271" s="739"/>
      <c r="Q271" s="739"/>
      <c r="R271" s="739"/>
    </row>
    <row r="272" spans="1:18" s="326" customFormat="1" ht="90">
      <c r="A272" s="329" t="s">
        <v>472</v>
      </c>
      <c r="B272" s="652" t="s">
        <v>271</v>
      </c>
      <c r="C272" s="652">
        <v>3</v>
      </c>
      <c r="D272" s="327" t="s">
        <v>1060</v>
      </c>
      <c r="E272" s="314">
        <v>1</v>
      </c>
      <c r="F272" s="338" t="s">
        <v>454</v>
      </c>
      <c r="G272" s="331">
        <v>99595</v>
      </c>
      <c r="H272" s="659">
        <f>ROUND(G272*$B$14,2)</f>
        <v>15148.4</v>
      </c>
      <c r="I272" s="331">
        <f>H272+G272</f>
        <v>114743.4</v>
      </c>
      <c r="J272" s="332">
        <f>ROUND(I272*E272,2)</f>
        <v>114743.4</v>
      </c>
      <c r="K272" s="141"/>
      <c r="L272" s="739"/>
      <c r="M272" s="739"/>
      <c r="N272" s="733"/>
      <c r="O272" s="733"/>
      <c r="P272" s="733"/>
      <c r="Q272" s="733"/>
      <c r="R272" s="739"/>
    </row>
    <row r="273" spans="1:18" s="326" customFormat="1" ht="30">
      <c r="A273" s="329" t="s">
        <v>473</v>
      </c>
      <c r="B273" s="330" t="s">
        <v>648</v>
      </c>
      <c r="C273" s="330" t="s">
        <v>976</v>
      </c>
      <c r="D273" s="327" t="s">
        <v>975</v>
      </c>
      <c r="E273" s="314">
        <v>2</v>
      </c>
      <c r="F273" s="338" t="s">
        <v>251</v>
      </c>
      <c r="G273" s="331">
        <v>632.48</v>
      </c>
      <c r="H273" s="331">
        <f>ROUND(G273*$B$13,2)</f>
        <v>132.44</v>
      </c>
      <c r="I273" s="331">
        <f>H273+G273</f>
        <v>764.92000000000007</v>
      </c>
      <c r="J273" s="332">
        <f>ROUND(I273*E273,2)</f>
        <v>1529.84</v>
      </c>
      <c r="K273" s="141"/>
      <c r="L273" s="739"/>
      <c r="M273" s="739"/>
      <c r="N273" s="733"/>
      <c r="O273" s="733"/>
      <c r="P273" s="733"/>
      <c r="Q273" s="733"/>
      <c r="R273" s="739"/>
    </row>
    <row r="274" spans="1:18" s="326" customFormat="1" ht="30">
      <c r="A274" s="329" t="s">
        <v>474</v>
      </c>
      <c r="B274" s="330" t="s">
        <v>648</v>
      </c>
      <c r="C274" s="330" t="s">
        <v>977</v>
      </c>
      <c r="D274" s="327" t="s">
        <v>974</v>
      </c>
      <c r="E274" s="314">
        <v>10</v>
      </c>
      <c r="F274" s="338" t="s">
        <v>251</v>
      </c>
      <c r="G274" s="331">
        <v>553.41999999999996</v>
      </c>
      <c r="H274" s="331">
        <f>ROUND(G274*$B$13,2)</f>
        <v>115.89</v>
      </c>
      <c r="I274" s="331">
        <f>H274+G274</f>
        <v>669.31</v>
      </c>
      <c r="J274" s="332">
        <f>ROUND(I274*E274,2)</f>
        <v>6693.1</v>
      </c>
      <c r="K274" s="141"/>
      <c r="L274" s="739"/>
      <c r="M274" s="739"/>
      <c r="N274" s="733"/>
      <c r="O274" s="733"/>
      <c r="P274" s="733"/>
      <c r="Q274" s="733"/>
      <c r="R274" s="739"/>
    </row>
    <row r="275" spans="1:18" s="326" customFormat="1" ht="15">
      <c r="A275" s="328" t="s">
        <v>352</v>
      </c>
      <c r="B275" s="756" t="s">
        <v>353</v>
      </c>
      <c r="C275" s="756"/>
      <c r="D275" s="756"/>
      <c r="E275" s="756"/>
      <c r="F275" s="756"/>
      <c r="G275" s="756"/>
      <c r="H275" s="756"/>
      <c r="I275" s="756"/>
      <c r="J275" s="756"/>
      <c r="K275" s="141"/>
      <c r="L275" s="739"/>
      <c r="M275" s="739"/>
      <c r="N275" s="733"/>
      <c r="O275" s="739"/>
      <c r="P275" s="739"/>
      <c r="Q275" s="4"/>
      <c r="R275" s="739"/>
    </row>
    <row r="276" spans="1:18" s="326" customFormat="1" ht="60">
      <c r="A276" s="329" t="s">
        <v>476</v>
      </c>
      <c r="B276" s="330" t="s">
        <v>648</v>
      </c>
      <c r="C276" s="330" t="s">
        <v>475</v>
      </c>
      <c r="D276" s="327" t="s">
        <v>671</v>
      </c>
      <c r="E276" s="314">
        <v>2</v>
      </c>
      <c r="F276" s="338" t="s">
        <v>251</v>
      </c>
      <c r="G276" s="331">
        <v>281.39999999999998</v>
      </c>
      <c r="H276" s="331">
        <f>ROUND(G276*$B$13,2)</f>
        <v>58.93</v>
      </c>
      <c r="I276" s="331">
        <f t="shared" ref="I276:I289" si="38">H276+G276</f>
        <v>340.33</v>
      </c>
      <c r="J276" s="332">
        <f t="shared" ref="J276:J289" si="39">ROUND(I276*E276,2)</f>
        <v>680.66</v>
      </c>
      <c r="K276" s="141"/>
      <c r="L276" s="739"/>
      <c r="M276" s="739"/>
      <c r="N276" s="733"/>
      <c r="O276" s="739"/>
      <c r="P276" s="739"/>
      <c r="Q276" s="4"/>
      <c r="R276" s="739"/>
    </row>
    <row r="277" spans="1:18" s="326" customFormat="1" ht="60">
      <c r="A277" s="329" t="s">
        <v>477</v>
      </c>
      <c r="B277" s="573" t="s">
        <v>648</v>
      </c>
      <c r="C277" s="573" t="s">
        <v>654</v>
      </c>
      <c r="D277" s="327" t="s">
        <v>672</v>
      </c>
      <c r="E277" s="314">
        <v>1</v>
      </c>
      <c r="F277" s="338" t="s">
        <v>251</v>
      </c>
      <c r="G277" s="331">
        <v>140.69999999999999</v>
      </c>
      <c r="H277" s="331">
        <f>ROUND(G277*$B$13,2)</f>
        <v>29.46</v>
      </c>
      <c r="I277" s="331">
        <f t="shared" si="38"/>
        <v>170.16</v>
      </c>
      <c r="J277" s="332">
        <f t="shared" si="39"/>
        <v>170.16</v>
      </c>
      <c r="K277" s="141"/>
      <c r="L277" s="739"/>
      <c r="M277" s="739"/>
      <c r="N277" s="733"/>
      <c r="O277" s="739"/>
      <c r="P277" s="739"/>
      <c r="Q277" s="4"/>
      <c r="R277" s="739"/>
    </row>
    <row r="278" spans="1:18" s="326" customFormat="1" ht="60">
      <c r="A278" s="329" t="s">
        <v>567</v>
      </c>
      <c r="B278" s="701" t="s">
        <v>271</v>
      </c>
      <c r="C278" s="701">
        <v>4</v>
      </c>
      <c r="D278" s="327" t="s">
        <v>652</v>
      </c>
      <c r="E278" s="314">
        <v>2</v>
      </c>
      <c r="F278" s="338" t="s">
        <v>251</v>
      </c>
      <c r="G278" s="331">
        <v>3181</v>
      </c>
      <c r="H278" s="659">
        <f>ROUND(G278*$B$14,2)</f>
        <v>483.83</v>
      </c>
      <c r="I278" s="331">
        <f t="shared" si="38"/>
        <v>3664.83</v>
      </c>
      <c r="J278" s="332">
        <f t="shared" si="39"/>
        <v>7329.66</v>
      </c>
      <c r="K278" s="141"/>
      <c r="L278" s="739"/>
      <c r="M278" s="739"/>
      <c r="N278" s="733"/>
      <c r="O278" s="739"/>
      <c r="P278" s="739"/>
      <c r="Q278" s="4"/>
      <c r="R278" s="739"/>
    </row>
    <row r="279" spans="1:18" s="326" customFormat="1" ht="60">
      <c r="A279" s="329" t="s">
        <v>478</v>
      </c>
      <c r="B279" s="701" t="s">
        <v>271</v>
      </c>
      <c r="C279" s="727">
        <v>5</v>
      </c>
      <c r="D279" s="327" t="s">
        <v>653</v>
      </c>
      <c r="E279" s="314">
        <v>1</v>
      </c>
      <c r="F279" s="338" t="s">
        <v>251</v>
      </c>
      <c r="G279" s="331">
        <v>2695</v>
      </c>
      <c r="H279" s="659">
        <f>ROUND(G279*$B$14,2)</f>
        <v>409.91</v>
      </c>
      <c r="I279" s="331">
        <f t="shared" si="38"/>
        <v>3104.91</v>
      </c>
      <c r="J279" s="332">
        <f t="shared" si="39"/>
        <v>3104.91</v>
      </c>
      <c r="K279" s="141"/>
      <c r="L279" s="739"/>
      <c r="M279" s="739"/>
      <c r="N279" s="733"/>
      <c r="O279" s="739"/>
      <c r="P279" s="739"/>
      <c r="Q279" s="4"/>
      <c r="R279" s="739"/>
    </row>
    <row r="280" spans="1:18" s="326" customFormat="1" ht="60">
      <c r="A280" s="329" t="s">
        <v>479</v>
      </c>
      <c r="B280" s="543" t="s">
        <v>660</v>
      </c>
      <c r="C280" s="543">
        <v>2</v>
      </c>
      <c r="D280" s="327" t="s">
        <v>656</v>
      </c>
      <c r="E280" s="314">
        <v>2</v>
      </c>
      <c r="F280" s="338" t="s">
        <v>251</v>
      </c>
      <c r="G280" s="331">
        <v>46.9</v>
      </c>
      <c r="H280" s="331">
        <f>ROUND(G280*$B$13,2)</f>
        <v>9.82</v>
      </c>
      <c r="I280" s="331">
        <f t="shared" si="38"/>
        <v>56.72</v>
      </c>
      <c r="J280" s="332">
        <f t="shared" si="39"/>
        <v>113.44</v>
      </c>
      <c r="K280" s="141"/>
      <c r="L280" s="739"/>
      <c r="M280" s="739"/>
      <c r="N280" s="733"/>
      <c r="O280" s="739"/>
      <c r="P280" s="739"/>
      <c r="Q280" s="4"/>
      <c r="R280" s="739"/>
    </row>
    <row r="281" spans="1:18" s="326" customFormat="1" ht="60">
      <c r="A281" s="329" t="s">
        <v>480</v>
      </c>
      <c r="B281" s="573" t="s">
        <v>660</v>
      </c>
      <c r="C281" s="573">
        <v>3</v>
      </c>
      <c r="D281" s="327" t="s">
        <v>657</v>
      </c>
      <c r="E281" s="314">
        <v>1</v>
      </c>
      <c r="F281" s="338" t="s">
        <v>251</v>
      </c>
      <c r="G281" s="331">
        <v>46.9</v>
      </c>
      <c r="H281" s="331">
        <f>ROUND(G281*$B$13,2)</f>
        <v>9.82</v>
      </c>
      <c r="I281" s="331">
        <f t="shared" si="38"/>
        <v>56.72</v>
      </c>
      <c r="J281" s="332">
        <f t="shared" si="39"/>
        <v>56.72</v>
      </c>
      <c r="K281" s="141"/>
      <c r="L281" s="739"/>
      <c r="M281" s="739"/>
      <c r="N281" s="733"/>
      <c r="O281" s="739"/>
      <c r="P281" s="739"/>
      <c r="Q281" s="4"/>
      <c r="R281" s="739"/>
    </row>
    <row r="282" spans="1:18" s="326" customFormat="1" ht="60">
      <c r="A282" s="329" t="s">
        <v>482</v>
      </c>
      <c r="B282" s="701" t="s">
        <v>271</v>
      </c>
      <c r="C282" s="701">
        <v>6</v>
      </c>
      <c r="D282" s="327" t="s">
        <v>658</v>
      </c>
      <c r="E282" s="314">
        <v>2</v>
      </c>
      <c r="F282" s="338" t="s">
        <v>251</v>
      </c>
      <c r="G282" s="331">
        <v>770</v>
      </c>
      <c r="H282" s="659">
        <f>ROUND(G282*$B$14,2)</f>
        <v>117.12</v>
      </c>
      <c r="I282" s="331">
        <f t="shared" si="38"/>
        <v>887.12</v>
      </c>
      <c r="J282" s="332">
        <f t="shared" si="39"/>
        <v>1774.24</v>
      </c>
      <c r="K282" s="141"/>
      <c r="L282" s="739"/>
      <c r="M282" s="739"/>
      <c r="N282" s="733"/>
      <c r="O282" s="739"/>
      <c r="P282" s="739"/>
      <c r="Q282" s="4"/>
      <c r="R282" s="739"/>
    </row>
    <row r="283" spans="1:18" s="326" customFormat="1" ht="60">
      <c r="A283" s="329" t="s">
        <v>522</v>
      </c>
      <c r="B283" s="701" t="s">
        <v>271</v>
      </c>
      <c r="C283" s="701">
        <v>7</v>
      </c>
      <c r="D283" s="327" t="s">
        <v>659</v>
      </c>
      <c r="E283" s="314">
        <v>1</v>
      </c>
      <c r="F283" s="338" t="s">
        <v>251</v>
      </c>
      <c r="G283" s="331">
        <v>770</v>
      </c>
      <c r="H283" s="659">
        <f>ROUND(G283*$B$14,2)</f>
        <v>117.12</v>
      </c>
      <c r="I283" s="331">
        <f t="shared" si="38"/>
        <v>887.12</v>
      </c>
      <c r="J283" s="332">
        <f t="shared" si="39"/>
        <v>887.12</v>
      </c>
      <c r="K283" s="141"/>
      <c r="L283" s="739"/>
      <c r="M283" s="739"/>
      <c r="N283" s="733"/>
      <c r="O283" s="739"/>
      <c r="P283" s="739"/>
      <c r="Q283" s="4"/>
      <c r="R283" s="739"/>
    </row>
    <row r="284" spans="1:18" s="326" customFormat="1" ht="45">
      <c r="A284" s="329" t="s">
        <v>568</v>
      </c>
      <c r="B284" s="576" t="s">
        <v>248</v>
      </c>
      <c r="C284" s="576">
        <v>11148</v>
      </c>
      <c r="D284" s="327" t="s">
        <v>661</v>
      </c>
      <c r="E284" s="314">
        <v>1</v>
      </c>
      <c r="F284" s="338" t="s">
        <v>251</v>
      </c>
      <c r="G284" s="331">
        <v>243.39</v>
      </c>
      <c r="H284" s="331">
        <f t="shared" ref="H284:H289" si="40">ROUND(G284*$B$13,2)</f>
        <v>50.97</v>
      </c>
      <c r="I284" s="331">
        <f t="shared" si="38"/>
        <v>294.36</v>
      </c>
      <c r="J284" s="332">
        <f t="shared" si="39"/>
        <v>294.36</v>
      </c>
      <c r="K284" s="141"/>
      <c r="L284" s="739"/>
      <c r="M284" s="739"/>
      <c r="N284" s="733"/>
      <c r="O284" s="739"/>
      <c r="P284" s="739"/>
      <c r="Q284" s="4"/>
      <c r="R284" s="739"/>
    </row>
    <row r="285" spans="1:18" s="326" customFormat="1" ht="30">
      <c r="A285" s="329" t="s">
        <v>569</v>
      </c>
      <c r="B285" s="330" t="s">
        <v>648</v>
      </c>
      <c r="C285" s="330" t="s">
        <v>481</v>
      </c>
      <c r="D285" s="327" t="s">
        <v>679</v>
      </c>
      <c r="E285" s="314">
        <v>0.66</v>
      </c>
      <c r="F285" s="338" t="s">
        <v>253</v>
      </c>
      <c r="G285" s="331">
        <v>1595.34</v>
      </c>
      <c r="H285" s="331">
        <f t="shared" si="40"/>
        <v>334.06</v>
      </c>
      <c r="I285" s="331">
        <f t="shared" si="38"/>
        <v>1929.3999999999999</v>
      </c>
      <c r="J285" s="332">
        <f t="shared" si="39"/>
        <v>1273.4000000000001</v>
      </c>
      <c r="K285" s="141"/>
      <c r="L285" s="739"/>
      <c r="M285" s="739"/>
      <c r="N285" s="733"/>
      <c r="O285" s="739"/>
      <c r="P285" s="739"/>
      <c r="Q285" s="4"/>
      <c r="R285" s="739"/>
    </row>
    <row r="286" spans="1:18" s="326" customFormat="1" ht="60">
      <c r="A286" s="329" t="s">
        <v>667</v>
      </c>
      <c r="B286" s="652" t="s">
        <v>971</v>
      </c>
      <c r="C286" s="652">
        <v>4</v>
      </c>
      <c r="D286" s="327" t="s">
        <v>663</v>
      </c>
      <c r="E286" s="314">
        <v>2</v>
      </c>
      <c r="F286" s="338" t="s">
        <v>251</v>
      </c>
      <c r="G286" s="331">
        <v>258.83</v>
      </c>
      <c r="H286" s="331">
        <f t="shared" si="40"/>
        <v>54.2</v>
      </c>
      <c r="I286" s="331">
        <f t="shared" si="38"/>
        <v>313.02999999999997</v>
      </c>
      <c r="J286" s="332">
        <f t="shared" si="39"/>
        <v>626.05999999999995</v>
      </c>
      <c r="K286" s="141"/>
      <c r="L286" s="739"/>
      <c r="M286" s="739"/>
      <c r="N286" s="733"/>
      <c r="O286" s="739"/>
      <c r="P286" s="739"/>
      <c r="Q286" s="4"/>
      <c r="R286" s="739"/>
    </row>
    <row r="287" spans="1:18" s="326" customFormat="1" ht="60">
      <c r="A287" s="329" t="s">
        <v>668</v>
      </c>
      <c r="B287" s="652" t="s">
        <v>971</v>
      </c>
      <c r="C287" s="652">
        <v>5</v>
      </c>
      <c r="D287" s="327" t="s">
        <v>664</v>
      </c>
      <c r="E287" s="314">
        <v>1</v>
      </c>
      <c r="F287" s="338" t="s">
        <v>251</v>
      </c>
      <c r="G287" s="331">
        <v>236.87</v>
      </c>
      <c r="H287" s="331">
        <f t="shared" si="40"/>
        <v>49.6</v>
      </c>
      <c r="I287" s="331">
        <f t="shared" si="38"/>
        <v>286.47000000000003</v>
      </c>
      <c r="J287" s="332">
        <f t="shared" si="39"/>
        <v>286.47000000000003</v>
      </c>
      <c r="K287" s="141"/>
      <c r="L287" s="739"/>
      <c r="M287" s="739"/>
      <c r="N287" s="733"/>
      <c r="O287" s="739"/>
      <c r="P287" s="739"/>
      <c r="Q287" s="4"/>
      <c r="R287" s="739"/>
    </row>
    <row r="288" spans="1:18" s="326" customFormat="1" ht="45">
      <c r="A288" s="329" t="s">
        <v>669</v>
      </c>
      <c r="B288" s="652" t="s">
        <v>971</v>
      </c>
      <c r="C288" s="652">
        <v>6</v>
      </c>
      <c r="D288" s="327" t="s">
        <v>665</v>
      </c>
      <c r="E288" s="314">
        <v>8</v>
      </c>
      <c r="F288" s="338" t="s">
        <v>251</v>
      </c>
      <c r="G288" s="331">
        <v>408.54999999999995</v>
      </c>
      <c r="H288" s="331">
        <f t="shared" si="40"/>
        <v>85.55</v>
      </c>
      <c r="I288" s="331">
        <f t="shared" si="38"/>
        <v>494.09999999999997</v>
      </c>
      <c r="J288" s="332">
        <f t="shared" si="39"/>
        <v>3952.8</v>
      </c>
      <c r="K288" s="141"/>
      <c r="L288" s="739"/>
      <c r="M288" s="739"/>
      <c r="N288" s="733"/>
      <c r="O288" s="739"/>
      <c r="P288" s="739"/>
      <c r="Q288" s="4"/>
      <c r="R288" s="739"/>
    </row>
    <row r="289" spans="1:18" s="326" customFormat="1" ht="45">
      <c r="A289" s="329" t="s">
        <v>670</v>
      </c>
      <c r="B289" s="652" t="s">
        <v>971</v>
      </c>
      <c r="C289" s="652">
        <v>7</v>
      </c>
      <c r="D289" s="327" t="s">
        <v>666</v>
      </c>
      <c r="E289" s="314">
        <v>3</v>
      </c>
      <c r="F289" s="338" t="s">
        <v>251</v>
      </c>
      <c r="G289" s="331">
        <v>248.82999999999998</v>
      </c>
      <c r="H289" s="331">
        <f t="shared" si="40"/>
        <v>52.11</v>
      </c>
      <c r="I289" s="331">
        <f t="shared" si="38"/>
        <v>300.94</v>
      </c>
      <c r="J289" s="332">
        <f t="shared" si="39"/>
        <v>902.82</v>
      </c>
      <c r="K289" s="141"/>
      <c r="L289" s="739"/>
      <c r="M289" s="739"/>
      <c r="N289" s="733"/>
      <c r="O289" s="739"/>
      <c r="P289" s="739"/>
      <c r="Q289" s="4"/>
      <c r="R289" s="739"/>
    </row>
    <row r="290" spans="1:18" s="326" customFormat="1" ht="15">
      <c r="A290" s="328" t="s">
        <v>484</v>
      </c>
      <c r="B290" s="756" t="s">
        <v>345</v>
      </c>
      <c r="C290" s="756"/>
      <c r="D290" s="756"/>
      <c r="E290" s="756"/>
      <c r="F290" s="756"/>
      <c r="G290" s="756"/>
      <c r="H290" s="756"/>
      <c r="I290" s="756"/>
      <c r="J290" s="756"/>
      <c r="K290" s="141"/>
      <c r="L290" s="739"/>
      <c r="M290" s="739"/>
      <c r="N290" s="733"/>
      <c r="O290" s="739"/>
      <c r="P290" s="739"/>
      <c r="Q290" s="4"/>
      <c r="R290" s="739"/>
    </row>
    <row r="291" spans="1:18" s="326" customFormat="1" ht="45">
      <c r="A291" s="329" t="s">
        <v>485</v>
      </c>
      <c r="B291" s="330" t="s">
        <v>87</v>
      </c>
      <c r="C291" s="330">
        <v>98334</v>
      </c>
      <c r="D291" s="327" t="s">
        <v>486</v>
      </c>
      <c r="E291" s="314">
        <v>9.3000000000000007</v>
      </c>
      <c r="F291" s="338" t="s">
        <v>253</v>
      </c>
      <c r="G291" s="331">
        <v>267.80999999999995</v>
      </c>
      <c r="H291" s="331">
        <f>ROUND(G291*$B$13,2)</f>
        <v>56.08</v>
      </c>
      <c r="I291" s="331">
        <f>H291+G291</f>
        <v>323.88999999999993</v>
      </c>
      <c r="J291" s="332">
        <f>ROUND(I291*E291,2)</f>
        <v>3012.18</v>
      </c>
      <c r="K291" s="141"/>
      <c r="L291" s="739"/>
      <c r="M291" s="739"/>
      <c r="N291" s="733"/>
      <c r="O291" s="739"/>
      <c r="P291" s="4"/>
      <c r="Q291" s="4"/>
      <c r="R291" s="739"/>
    </row>
    <row r="292" spans="1:18" s="326" customFormat="1" ht="15">
      <c r="A292" s="328" t="s">
        <v>492</v>
      </c>
      <c r="B292" s="756" t="s">
        <v>491</v>
      </c>
      <c r="C292" s="756"/>
      <c r="D292" s="756"/>
      <c r="E292" s="756"/>
      <c r="F292" s="756"/>
      <c r="G292" s="756"/>
      <c r="H292" s="756"/>
      <c r="I292" s="756"/>
      <c r="J292" s="756"/>
      <c r="K292" s="141"/>
      <c r="L292" s="739"/>
      <c r="M292" s="739"/>
      <c r="N292" s="733"/>
      <c r="O292" s="739"/>
      <c r="P292" s="739"/>
      <c r="Q292" s="4"/>
      <c r="R292" s="739"/>
    </row>
    <row r="293" spans="1:18" s="326" customFormat="1" ht="45">
      <c r="A293" s="329" t="s">
        <v>346</v>
      </c>
      <c r="B293" s="330" t="s">
        <v>87</v>
      </c>
      <c r="C293" s="330">
        <v>92284</v>
      </c>
      <c r="D293" s="327" t="s">
        <v>673</v>
      </c>
      <c r="E293" s="314">
        <v>32.5</v>
      </c>
      <c r="F293" s="338" t="s">
        <v>266</v>
      </c>
      <c r="G293" s="331">
        <v>320.19</v>
      </c>
      <c r="H293" s="331">
        <f t="shared" ref="H293:H300" si="41">ROUND(G293*$B$13,2)</f>
        <v>67.05</v>
      </c>
      <c r="I293" s="331">
        <f t="shared" ref="I293:I300" si="42">H293+G293</f>
        <v>387.24</v>
      </c>
      <c r="J293" s="332">
        <f t="shared" ref="J293:J300" si="43">ROUND(I293*E293,2)</f>
        <v>12585.3</v>
      </c>
      <c r="K293" s="141"/>
      <c r="L293" s="739"/>
      <c r="M293" s="739"/>
      <c r="N293" s="733"/>
      <c r="O293" s="739"/>
      <c r="P293" s="739"/>
      <c r="Q293" s="4"/>
      <c r="R293" s="739"/>
    </row>
    <row r="294" spans="1:18" s="326" customFormat="1" ht="45">
      <c r="A294" s="329" t="s">
        <v>347</v>
      </c>
      <c r="B294" s="330" t="s">
        <v>87</v>
      </c>
      <c r="C294" s="330">
        <v>92309</v>
      </c>
      <c r="D294" s="327" t="s">
        <v>674</v>
      </c>
      <c r="E294" s="314">
        <v>32.5</v>
      </c>
      <c r="F294" s="338" t="s">
        <v>266</v>
      </c>
      <c r="G294" s="331">
        <v>179.3</v>
      </c>
      <c r="H294" s="331">
        <f t="shared" si="41"/>
        <v>37.549999999999997</v>
      </c>
      <c r="I294" s="331">
        <f t="shared" si="42"/>
        <v>216.85000000000002</v>
      </c>
      <c r="J294" s="332">
        <f t="shared" si="43"/>
        <v>7047.63</v>
      </c>
      <c r="K294" s="141"/>
      <c r="L294" s="739"/>
      <c r="M294" s="739"/>
      <c r="N294" s="733"/>
      <c r="O294" s="739"/>
      <c r="P294" s="739"/>
      <c r="Q294" s="4"/>
      <c r="R294" s="739"/>
    </row>
    <row r="295" spans="1:18" s="326" customFormat="1" ht="45">
      <c r="A295" s="329" t="s">
        <v>348</v>
      </c>
      <c r="B295" s="330" t="s">
        <v>87</v>
      </c>
      <c r="C295" s="330">
        <v>92323</v>
      </c>
      <c r="D295" s="327" t="s">
        <v>675</v>
      </c>
      <c r="E295" s="314">
        <v>9</v>
      </c>
      <c r="F295" s="338" t="s">
        <v>266</v>
      </c>
      <c r="G295" s="331">
        <v>75.540000000000006</v>
      </c>
      <c r="H295" s="331">
        <f t="shared" si="41"/>
        <v>15.82</v>
      </c>
      <c r="I295" s="331">
        <f t="shared" si="42"/>
        <v>91.360000000000014</v>
      </c>
      <c r="J295" s="332">
        <f t="shared" si="43"/>
        <v>822.24</v>
      </c>
      <c r="K295" s="141"/>
      <c r="L295" s="739"/>
      <c r="M295" s="739"/>
      <c r="N295" s="733"/>
      <c r="O295" s="739"/>
      <c r="P295" s="739"/>
      <c r="Q295" s="4"/>
      <c r="R295" s="739"/>
    </row>
    <row r="296" spans="1:18" s="326" customFormat="1" ht="45">
      <c r="A296" s="329" t="s">
        <v>349</v>
      </c>
      <c r="B296" s="701" t="s">
        <v>87</v>
      </c>
      <c r="C296" s="701">
        <v>91166</v>
      </c>
      <c r="D296" s="327" t="s">
        <v>1082</v>
      </c>
      <c r="E296" s="314">
        <v>74</v>
      </c>
      <c r="F296" s="338" t="s">
        <v>266</v>
      </c>
      <c r="G296" s="331">
        <v>3.15</v>
      </c>
      <c r="H296" s="331">
        <f t="shared" si="41"/>
        <v>0.66</v>
      </c>
      <c r="I296" s="331">
        <f>H296+G296</f>
        <v>3.81</v>
      </c>
      <c r="J296" s="332">
        <f>ROUND(I296*E296,2)</f>
        <v>281.94</v>
      </c>
      <c r="K296" s="141"/>
      <c r="L296" s="739"/>
      <c r="M296" s="739"/>
      <c r="N296" s="733"/>
      <c r="O296" s="739"/>
      <c r="P296" s="739"/>
      <c r="Q296" s="4"/>
      <c r="R296" s="739"/>
    </row>
    <row r="297" spans="1:18" s="326" customFormat="1" ht="45">
      <c r="A297" s="329" t="s">
        <v>350</v>
      </c>
      <c r="B297" s="518" t="s">
        <v>87</v>
      </c>
      <c r="C297" s="518">
        <v>103290</v>
      </c>
      <c r="D297" s="327" t="s">
        <v>676</v>
      </c>
      <c r="E297" s="314">
        <v>9</v>
      </c>
      <c r="F297" s="338" t="s">
        <v>266</v>
      </c>
      <c r="G297" s="331">
        <v>60.84</v>
      </c>
      <c r="H297" s="331">
        <f t="shared" si="41"/>
        <v>12.74</v>
      </c>
      <c r="I297" s="331">
        <f t="shared" si="42"/>
        <v>73.58</v>
      </c>
      <c r="J297" s="332">
        <f t="shared" si="43"/>
        <v>662.22</v>
      </c>
      <c r="K297" s="141"/>
      <c r="L297" s="739"/>
      <c r="M297" s="739"/>
      <c r="N297" s="733"/>
      <c r="O297" s="739"/>
      <c r="P297" s="739"/>
      <c r="Q297" s="4"/>
      <c r="R297" s="739"/>
    </row>
    <row r="298" spans="1:18" s="326" customFormat="1" ht="60">
      <c r="A298" s="329" t="s">
        <v>351</v>
      </c>
      <c r="B298" s="715" t="s">
        <v>87</v>
      </c>
      <c r="C298" s="715">
        <v>97329</v>
      </c>
      <c r="D298" s="327" t="s">
        <v>1142</v>
      </c>
      <c r="E298" s="314">
        <v>5</v>
      </c>
      <c r="F298" s="338" t="s">
        <v>266</v>
      </c>
      <c r="G298" s="331">
        <v>72</v>
      </c>
      <c r="H298" s="331">
        <f t="shared" ref="H298" si="44">ROUND(G298*$B$13,2)</f>
        <v>15.08</v>
      </c>
      <c r="I298" s="331">
        <f t="shared" ref="I298" si="45">H298+G298</f>
        <v>87.08</v>
      </c>
      <c r="J298" s="332">
        <f t="shared" ref="J298" si="46">ROUND(I298*E298,2)</f>
        <v>435.4</v>
      </c>
      <c r="K298" s="141"/>
      <c r="L298" s="739"/>
      <c r="M298" s="739"/>
      <c r="N298" s="733"/>
      <c r="O298" s="739"/>
      <c r="P298" s="739"/>
      <c r="Q298" s="4"/>
      <c r="R298" s="739"/>
    </row>
    <row r="299" spans="1:18" s="326" customFormat="1" ht="60">
      <c r="A299" s="329" t="s">
        <v>1140</v>
      </c>
      <c r="B299" s="704" t="s">
        <v>87</v>
      </c>
      <c r="C299" s="704">
        <v>97331</v>
      </c>
      <c r="D299" s="327" t="s">
        <v>1084</v>
      </c>
      <c r="E299" s="314">
        <v>5</v>
      </c>
      <c r="F299" s="338" t="s">
        <v>266</v>
      </c>
      <c r="G299" s="331">
        <v>33.32</v>
      </c>
      <c r="H299" s="331">
        <f t="shared" si="41"/>
        <v>6.98</v>
      </c>
      <c r="I299" s="331">
        <f>H299+G299</f>
        <v>40.299999999999997</v>
      </c>
      <c r="J299" s="332">
        <f>ROUND(I299*E299,2)</f>
        <v>201.5</v>
      </c>
      <c r="K299" s="141"/>
      <c r="L299" s="739"/>
      <c r="M299" s="739"/>
      <c r="N299" s="733"/>
      <c r="O299" s="739"/>
      <c r="P299" s="739"/>
      <c r="Q299" s="4"/>
      <c r="R299" s="739"/>
    </row>
    <row r="300" spans="1:18" s="326" customFormat="1" ht="30">
      <c r="A300" s="329" t="s">
        <v>1141</v>
      </c>
      <c r="B300" s="330" t="s">
        <v>241</v>
      </c>
      <c r="C300" s="330">
        <v>39701</v>
      </c>
      <c r="D300" s="327" t="s">
        <v>493</v>
      </c>
      <c r="E300" s="314">
        <v>20</v>
      </c>
      <c r="F300" s="338" t="s">
        <v>32</v>
      </c>
      <c r="G300" s="331">
        <v>87.1</v>
      </c>
      <c r="H300" s="331">
        <f t="shared" si="41"/>
        <v>18.239999999999998</v>
      </c>
      <c r="I300" s="331">
        <f t="shared" si="42"/>
        <v>105.33999999999999</v>
      </c>
      <c r="J300" s="332">
        <f t="shared" si="43"/>
        <v>2106.8000000000002</v>
      </c>
      <c r="K300" s="141"/>
      <c r="L300" s="739"/>
      <c r="M300" s="739"/>
      <c r="N300" s="733"/>
      <c r="O300" s="739"/>
      <c r="P300" s="739"/>
      <c r="Q300" s="4"/>
      <c r="R300" s="739"/>
    </row>
    <row r="301" spans="1:18" s="326" customFormat="1" ht="15">
      <c r="A301" s="328" t="s">
        <v>494</v>
      </c>
      <c r="B301" s="756" t="s">
        <v>302</v>
      </c>
      <c r="C301" s="756"/>
      <c r="D301" s="756"/>
      <c r="E301" s="756"/>
      <c r="F301" s="756"/>
      <c r="G301" s="756"/>
      <c r="H301" s="756"/>
      <c r="I301" s="756"/>
      <c r="J301" s="756"/>
      <c r="K301" s="141"/>
      <c r="L301" s="739"/>
      <c r="M301" s="739"/>
      <c r="N301" s="733"/>
      <c r="O301" s="739"/>
      <c r="P301" s="739"/>
      <c r="Q301" s="4"/>
      <c r="R301" s="739"/>
    </row>
    <row r="302" spans="1:18" s="326" customFormat="1" ht="15">
      <c r="A302" s="329" t="s">
        <v>1071</v>
      </c>
      <c r="B302" s="647" t="s">
        <v>677</v>
      </c>
      <c r="C302" s="663">
        <v>8</v>
      </c>
      <c r="D302" s="327" t="s">
        <v>678</v>
      </c>
      <c r="E302" s="314">
        <v>1</v>
      </c>
      <c r="F302" s="338" t="s">
        <v>251</v>
      </c>
      <c r="G302" s="331">
        <v>465.06999999999994</v>
      </c>
      <c r="H302" s="331">
        <f>ROUND(G302*$B$13,2)</f>
        <v>97.39</v>
      </c>
      <c r="I302" s="331">
        <f>H302+G302</f>
        <v>562.45999999999992</v>
      </c>
      <c r="J302" s="332">
        <f>ROUND(I302*E302,2)</f>
        <v>562.46</v>
      </c>
      <c r="K302" s="141"/>
      <c r="L302" s="739"/>
      <c r="M302" s="739"/>
      <c r="N302" s="733"/>
      <c r="O302" s="739"/>
      <c r="P302" s="4"/>
      <c r="Q302" s="4"/>
      <c r="R302" s="739"/>
    </row>
    <row r="303" spans="1:18" s="326" customFormat="1" ht="15">
      <c r="A303" s="329" t="s">
        <v>1072</v>
      </c>
      <c r="B303" s="647" t="s">
        <v>660</v>
      </c>
      <c r="C303" s="663">
        <v>9</v>
      </c>
      <c r="D303" s="327" t="s">
        <v>926</v>
      </c>
      <c r="E303" s="314">
        <v>1</v>
      </c>
      <c r="F303" s="338" t="s">
        <v>251</v>
      </c>
      <c r="G303" s="331">
        <v>785.7</v>
      </c>
      <c r="H303" s="331">
        <f>ROUND(G303*$B$13,2)</f>
        <v>164.53</v>
      </c>
      <c r="I303" s="331">
        <f>H303+G303</f>
        <v>950.23</v>
      </c>
      <c r="J303" s="332">
        <f>ROUND(I303*E303,2)</f>
        <v>950.23</v>
      </c>
      <c r="K303" s="141"/>
      <c r="L303" s="739"/>
      <c r="M303" s="739"/>
      <c r="N303" s="733"/>
      <c r="O303" s="739"/>
      <c r="P303" s="4"/>
      <c r="Q303" s="739"/>
      <c r="R303" s="739"/>
    </row>
    <row r="304" spans="1:18" s="326" customFormat="1" ht="30">
      <c r="A304" s="329" t="s">
        <v>1073</v>
      </c>
      <c r="B304" s="701" t="s">
        <v>660</v>
      </c>
      <c r="C304" s="701">
        <v>10</v>
      </c>
      <c r="D304" s="327" t="s">
        <v>1070</v>
      </c>
      <c r="E304" s="314">
        <v>2</v>
      </c>
      <c r="F304" s="338" t="s">
        <v>251</v>
      </c>
      <c r="G304" s="331">
        <v>190.68</v>
      </c>
      <c r="H304" s="331">
        <f>ROUND(G304*$B$13,2)</f>
        <v>39.93</v>
      </c>
      <c r="I304" s="331">
        <f>H304+G304</f>
        <v>230.61</v>
      </c>
      <c r="J304" s="332">
        <f>ROUND(I304*E304,2)</f>
        <v>461.22</v>
      </c>
      <c r="K304" s="141"/>
      <c r="L304" s="739"/>
      <c r="M304" s="739"/>
      <c r="N304" s="733"/>
      <c r="O304" s="739"/>
      <c r="P304" s="4"/>
      <c r="Q304" s="4"/>
      <c r="R304" s="739"/>
    </row>
    <row r="305" spans="1:18" s="326" customFormat="1" ht="30">
      <c r="A305" s="329" t="s">
        <v>1074</v>
      </c>
      <c r="B305" s="701" t="s">
        <v>241</v>
      </c>
      <c r="C305" s="701">
        <v>11964</v>
      </c>
      <c r="D305" s="327" t="s">
        <v>1083</v>
      </c>
      <c r="E305" s="314">
        <v>36</v>
      </c>
      <c r="F305" s="338" t="s">
        <v>251</v>
      </c>
      <c r="G305" s="331">
        <v>2.57</v>
      </c>
      <c r="H305" s="331">
        <f>ROUND(G305*$B$13,2)</f>
        <v>0.54</v>
      </c>
      <c r="I305" s="331">
        <f>H305+G305</f>
        <v>3.11</v>
      </c>
      <c r="J305" s="332">
        <f>ROUND(I305*E305,2)</f>
        <v>111.96</v>
      </c>
      <c r="K305" s="141"/>
      <c r="L305" s="739"/>
      <c r="M305" s="739"/>
      <c r="N305" s="733"/>
      <c r="O305" s="739"/>
      <c r="P305" s="4"/>
      <c r="Q305" s="4"/>
      <c r="R305" s="739"/>
    </row>
    <row r="306" spans="1:18" s="326" customFormat="1" ht="45">
      <c r="A306" s="329" t="s">
        <v>1075</v>
      </c>
      <c r="B306" s="701" t="s">
        <v>648</v>
      </c>
      <c r="C306" s="701" t="s">
        <v>1077</v>
      </c>
      <c r="D306" s="327" t="s">
        <v>1076</v>
      </c>
      <c r="E306" s="314">
        <v>36</v>
      </c>
      <c r="F306" s="338" t="s">
        <v>251</v>
      </c>
      <c r="G306" s="331">
        <v>6.74</v>
      </c>
      <c r="H306" s="331">
        <f>ROUND(G306*$B$13,2)</f>
        <v>1.41</v>
      </c>
      <c r="I306" s="331">
        <f>H306+G306</f>
        <v>8.15</v>
      </c>
      <c r="J306" s="332">
        <f>ROUND(I306*E306,2)</f>
        <v>293.39999999999998</v>
      </c>
      <c r="K306" s="141"/>
      <c r="L306" s="739"/>
      <c r="M306" s="739"/>
      <c r="N306" s="733"/>
      <c r="O306" s="739"/>
      <c r="P306" s="4"/>
      <c r="Q306" s="739"/>
      <c r="R306" s="739"/>
    </row>
    <row r="307" spans="1:18" s="326" customFormat="1" ht="15">
      <c r="A307" s="757" t="s">
        <v>315</v>
      </c>
      <c r="B307" s="757"/>
      <c r="C307" s="757"/>
      <c r="D307" s="757"/>
      <c r="E307" s="757"/>
      <c r="F307" s="757"/>
      <c r="G307" s="757"/>
      <c r="H307" s="757"/>
      <c r="I307" s="757"/>
      <c r="J307" s="335">
        <f>SUM(J270:J306)</f>
        <v>173953.63999999993</v>
      </c>
      <c r="K307" s="141"/>
      <c r="L307" s="740"/>
      <c r="M307" s="740"/>
      <c r="N307" s="733"/>
      <c r="O307" s="739"/>
      <c r="P307" s="739"/>
      <c r="Q307" s="4"/>
      <c r="R307" s="739"/>
    </row>
    <row r="308" spans="1:18" s="326" customFormat="1" ht="15">
      <c r="A308" s="48"/>
      <c r="B308" s="48"/>
      <c r="C308" s="48"/>
      <c r="D308" s="48"/>
      <c r="E308" s="320"/>
      <c r="F308" s="48"/>
      <c r="G308" s="48"/>
      <c r="H308" s="47"/>
      <c r="I308" s="47"/>
      <c r="J308" s="47"/>
      <c r="K308" s="141"/>
      <c r="L308" s="739"/>
      <c r="M308" s="739"/>
      <c r="N308" s="733"/>
      <c r="O308" s="739"/>
      <c r="P308" s="739"/>
      <c r="Q308" s="4"/>
      <c r="R308" s="739"/>
    </row>
    <row r="309" spans="1:18" ht="15">
      <c r="A309" s="764" t="s">
        <v>316</v>
      </c>
      <c r="B309" s="764"/>
      <c r="C309" s="764"/>
      <c r="D309" s="764"/>
      <c r="E309" s="764"/>
      <c r="F309" s="764"/>
      <c r="G309" s="764"/>
      <c r="H309" s="764"/>
      <c r="I309" s="764"/>
      <c r="J309" s="312">
        <f>J307</f>
        <v>173953.63999999993</v>
      </c>
      <c r="N309" s="739"/>
      <c r="O309" s="739"/>
      <c r="P309" s="739"/>
      <c r="Q309" s="739"/>
      <c r="R309" s="739"/>
    </row>
    <row r="310" spans="1:18" s="326" customFormat="1" ht="15">
      <c r="A310" s="329"/>
      <c r="B310" s="330"/>
      <c r="C310" s="330"/>
      <c r="D310" s="327"/>
      <c r="E310" s="314"/>
      <c r="F310" s="338"/>
      <c r="G310" s="8"/>
      <c r="H310" s="8"/>
      <c r="I310" s="8"/>
      <c r="J310" s="9"/>
      <c r="K310" s="141"/>
      <c r="L310" s="739"/>
      <c r="M310" s="739"/>
      <c r="N310" s="733"/>
      <c r="O310" s="739"/>
      <c r="P310" s="739"/>
      <c r="Q310" s="4"/>
      <c r="R310" s="739"/>
    </row>
    <row r="311" spans="1:18" ht="15">
      <c r="A311" s="75" t="s">
        <v>117</v>
      </c>
      <c r="B311" s="762" t="s">
        <v>120</v>
      </c>
      <c r="C311" s="763"/>
      <c r="D311" s="763"/>
      <c r="E311" s="763"/>
      <c r="F311" s="763"/>
      <c r="G311" s="763"/>
      <c r="H311" s="763"/>
      <c r="I311" s="763"/>
      <c r="J311" s="763"/>
      <c r="K311" s="139"/>
      <c r="L311" s="737"/>
      <c r="M311" s="737"/>
      <c r="N311" s="738"/>
    </row>
    <row r="312" spans="1:18" s="326" customFormat="1" ht="15">
      <c r="A312" s="407" t="s">
        <v>0</v>
      </c>
      <c r="B312" s="21" t="s">
        <v>81</v>
      </c>
      <c r="C312" s="21" t="s">
        <v>81</v>
      </c>
      <c r="D312" s="21" t="s">
        <v>1</v>
      </c>
      <c r="E312" s="324" t="s">
        <v>62</v>
      </c>
      <c r="F312" s="22" t="s">
        <v>10</v>
      </c>
      <c r="G312" s="310" t="s">
        <v>11</v>
      </c>
      <c r="H312" s="310" t="s">
        <v>255</v>
      </c>
      <c r="I312" s="310" t="s">
        <v>256</v>
      </c>
      <c r="J312" s="311" t="s">
        <v>61</v>
      </c>
      <c r="K312" s="139"/>
      <c r="L312" s="737"/>
      <c r="M312" s="737"/>
      <c r="N312" s="738"/>
      <c r="O312" s="739"/>
      <c r="P312" s="739"/>
      <c r="Q312" s="4"/>
      <c r="R312" s="739"/>
    </row>
    <row r="313" spans="1:18" s="326" customFormat="1" ht="15">
      <c r="A313" s="333" t="s">
        <v>118</v>
      </c>
      <c r="B313" s="74"/>
      <c r="C313" s="74"/>
      <c r="D313" s="750" t="s">
        <v>981</v>
      </c>
      <c r="E313" s="750"/>
      <c r="F313" s="750"/>
      <c r="G313" s="750"/>
      <c r="H313" s="750"/>
      <c r="I313" s="750"/>
      <c r="J313" s="750"/>
      <c r="K313" s="141"/>
      <c r="L313" s="739"/>
      <c r="M313" s="739"/>
      <c r="N313" s="733"/>
      <c r="O313" s="739"/>
      <c r="P313" s="739"/>
      <c r="Q313" s="4"/>
      <c r="R313" s="739"/>
    </row>
    <row r="314" spans="1:18" s="326" customFormat="1" ht="15">
      <c r="A314" s="328" t="s">
        <v>513</v>
      </c>
      <c r="B314" s="330"/>
      <c r="C314" s="330"/>
      <c r="D314" s="756" t="s">
        <v>139</v>
      </c>
      <c r="E314" s="756"/>
      <c r="F314" s="756"/>
      <c r="G314" s="756"/>
      <c r="H314" s="756"/>
      <c r="I314" s="756"/>
      <c r="J314" s="756"/>
      <c r="K314" s="141"/>
      <c r="L314" s="739"/>
      <c r="M314" s="739"/>
      <c r="N314" s="733"/>
      <c r="O314" s="739"/>
      <c r="P314" s="739"/>
      <c r="Q314" s="4"/>
      <c r="R314" s="739"/>
    </row>
    <row r="315" spans="1:18" s="326" customFormat="1" ht="30">
      <c r="A315" s="329" t="s">
        <v>514</v>
      </c>
      <c r="B315" s="330" t="s">
        <v>87</v>
      </c>
      <c r="C315" s="330">
        <v>101905</v>
      </c>
      <c r="D315" s="327" t="s">
        <v>911</v>
      </c>
      <c r="E315" s="314">
        <v>5</v>
      </c>
      <c r="F315" s="338" t="s">
        <v>251</v>
      </c>
      <c r="G315" s="331">
        <v>223.5</v>
      </c>
      <c r="H315" s="331">
        <f t="shared" ref="H315:H321" si="47">ROUND(G315*$B$13,2)</f>
        <v>46.8</v>
      </c>
      <c r="I315" s="331">
        <f t="shared" ref="I315:I321" si="48">H315+G315</f>
        <v>270.3</v>
      </c>
      <c r="J315" s="332">
        <f t="shared" ref="J315:J321" si="49">ROUND(I315*E315,2)</f>
        <v>1351.5</v>
      </c>
      <c r="K315" s="141"/>
      <c r="L315" s="739"/>
      <c r="M315" s="739"/>
      <c r="N315" s="733"/>
      <c r="O315" s="739"/>
      <c r="P315" s="4"/>
      <c r="Q315" s="739"/>
      <c r="R315" s="4"/>
    </row>
    <row r="316" spans="1:18" s="326" customFormat="1" ht="30">
      <c r="A316" s="329" t="s">
        <v>560</v>
      </c>
      <c r="B316" s="629" t="s">
        <v>87</v>
      </c>
      <c r="C316" s="629">
        <v>101909</v>
      </c>
      <c r="D316" s="327" t="s">
        <v>910</v>
      </c>
      <c r="E316" s="314">
        <v>5</v>
      </c>
      <c r="F316" s="338" t="s">
        <v>251</v>
      </c>
      <c r="G316" s="331">
        <v>252.25</v>
      </c>
      <c r="H316" s="331">
        <f t="shared" si="47"/>
        <v>52.82</v>
      </c>
      <c r="I316" s="331">
        <f t="shared" si="48"/>
        <v>305.07</v>
      </c>
      <c r="J316" s="332">
        <f t="shared" si="49"/>
        <v>1525.35</v>
      </c>
      <c r="K316" s="141"/>
      <c r="L316" s="739"/>
      <c r="M316" s="739"/>
      <c r="N316" s="733"/>
      <c r="O316" s="739"/>
      <c r="P316" s="4"/>
      <c r="Q316" s="739"/>
      <c r="R316" s="4"/>
    </row>
    <row r="317" spans="1:18" s="326" customFormat="1" ht="15">
      <c r="A317" s="329" t="s">
        <v>561</v>
      </c>
      <c r="B317" s="652" t="s">
        <v>270</v>
      </c>
      <c r="C317" s="652">
        <v>58618</v>
      </c>
      <c r="D317" s="327" t="s">
        <v>959</v>
      </c>
      <c r="E317" s="314">
        <v>7</v>
      </c>
      <c r="F317" s="338" t="s">
        <v>251</v>
      </c>
      <c r="G317" s="331">
        <v>24.57</v>
      </c>
      <c r="H317" s="331">
        <f t="shared" si="47"/>
        <v>5.14</v>
      </c>
      <c r="I317" s="331">
        <f t="shared" si="48"/>
        <v>29.71</v>
      </c>
      <c r="J317" s="332">
        <f t="shared" si="49"/>
        <v>207.97</v>
      </c>
      <c r="K317" s="141"/>
      <c r="L317" s="739"/>
      <c r="M317" s="739"/>
      <c r="N317" s="733"/>
      <c r="O317" s="739"/>
      <c r="P317" s="4"/>
      <c r="Q317" s="739"/>
      <c r="R317" s="4"/>
    </row>
    <row r="318" spans="1:18" s="326" customFormat="1" ht="15">
      <c r="A318" s="329" t="s">
        <v>1061</v>
      </c>
      <c r="B318" s="330" t="s">
        <v>87</v>
      </c>
      <c r="C318" s="330">
        <v>97599</v>
      </c>
      <c r="D318" s="327" t="s">
        <v>912</v>
      </c>
      <c r="E318" s="314">
        <v>12</v>
      </c>
      <c r="F318" s="338" t="s">
        <v>251</v>
      </c>
      <c r="G318" s="331">
        <v>30.03</v>
      </c>
      <c r="H318" s="331">
        <f t="shared" si="47"/>
        <v>6.29</v>
      </c>
      <c r="I318" s="331">
        <f t="shared" si="48"/>
        <v>36.32</v>
      </c>
      <c r="J318" s="332">
        <f t="shared" si="49"/>
        <v>435.84</v>
      </c>
      <c r="K318" s="141"/>
      <c r="L318" s="739"/>
      <c r="M318" s="739"/>
      <c r="N318" s="733"/>
      <c r="O318" s="739"/>
      <c r="P318" s="4"/>
      <c r="Q318" s="739"/>
      <c r="R318" s="4"/>
    </row>
    <row r="319" spans="1:18" s="326" customFormat="1" ht="60">
      <c r="A319" s="329" t="s">
        <v>1062</v>
      </c>
      <c r="B319" s="330" t="s">
        <v>241</v>
      </c>
      <c r="C319" s="330">
        <v>37560</v>
      </c>
      <c r="D319" s="327" t="s">
        <v>515</v>
      </c>
      <c r="E319" s="314">
        <v>3</v>
      </c>
      <c r="F319" s="338" t="s">
        <v>251</v>
      </c>
      <c r="G319" s="331">
        <v>39.369999999999997</v>
      </c>
      <c r="H319" s="331">
        <f t="shared" si="47"/>
        <v>8.24</v>
      </c>
      <c r="I319" s="331">
        <f t="shared" si="48"/>
        <v>47.61</v>
      </c>
      <c r="J319" s="332">
        <f t="shared" si="49"/>
        <v>142.83000000000001</v>
      </c>
      <c r="K319" s="141"/>
      <c r="L319" s="739"/>
      <c r="M319" s="739"/>
      <c r="N319" s="733"/>
      <c r="O319" s="739"/>
      <c r="P319" s="4"/>
      <c r="Q319" s="739"/>
      <c r="R319" s="4"/>
    </row>
    <row r="320" spans="1:18" s="326" customFormat="1" ht="60">
      <c r="A320" s="329" t="s">
        <v>1063</v>
      </c>
      <c r="B320" s="330" t="s">
        <v>241</v>
      </c>
      <c r="C320" s="330">
        <v>37556</v>
      </c>
      <c r="D320" s="327" t="s">
        <v>516</v>
      </c>
      <c r="E320" s="314">
        <v>10</v>
      </c>
      <c r="F320" s="338" t="s">
        <v>251</v>
      </c>
      <c r="G320" s="331">
        <v>23.13</v>
      </c>
      <c r="H320" s="331">
        <f t="shared" si="47"/>
        <v>4.84</v>
      </c>
      <c r="I320" s="331">
        <f t="shared" si="48"/>
        <v>27.97</v>
      </c>
      <c r="J320" s="332">
        <f t="shared" si="49"/>
        <v>279.7</v>
      </c>
      <c r="K320" s="141"/>
      <c r="L320" s="739"/>
      <c r="M320" s="739"/>
      <c r="N320" s="733"/>
      <c r="O320" s="739"/>
      <c r="P320" s="4"/>
      <c r="Q320" s="739"/>
      <c r="R320" s="4"/>
    </row>
    <row r="321" spans="1:18" s="326" customFormat="1" ht="60">
      <c r="A321" s="329" t="s">
        <v>1064</v>
      </c>
      <c r="B321" s="330" t="s">
        <v>241</v>
      </c>
      <c r="C321" s="330">
        <v>37559</v>
      </c>
      <c r="D321" s="327" t="s">
        <v>517</v>
      </c>
      <c r="E321" s="314">
        <v>12</v>
      </c>
      <c r="F321" s="338" t="s">
        <v>251</v>
      </c>
      <c r="G321" s="331">
        <v>28.37</v>
      </c>
      <c r="H321" s="331">
        <f t="shared" si="47"/>
        <v>5.94</v>
      </c>
      <c r="I321" s="331">
        <f t="shared" si="48"/>
        <v>34.31</v>
      </c>
      <c r="J321" s="332">
        <f t="shared" si="49"/>
        <v>411.72</v>
      </c>
      <c r="K321" s="141"/>
      <c r="L321" s="739"/>
      <c r="M321" s="739"/>
      <c r="N321" s="733"/>
      <c r="O321" s="739"/>
      <c r="P321" s="4"/>
      <c r="Q321" s="739"/>
      <c r="R321" s="4"/>
    </row>
    <row r="322" spans="1:18" s="326" customFormat="1" ht="15" customHeight="1">
      <c r="A322" s="757" t="s">
        <v>980</v>
      </c>
      <c r="B322" s="757"/>
      <c r="C322" s="757"/>
      <c r="D322" s="757"/>
      <c r="E322" s="757"/>
      <c r="F322" s="757"/>
      <c r="G322" s="757"/>
      <c r="H322" s="757"/>
      <c r="I322" s="757"/>
      <c r="J322" s="335">
        <f>SUM(J315:J321)</f>
        <v>4354.91</v>
      </c>
      <c r="K322" s="141"/>
      <c r="L322" s="739"/>
      <c r="M322" s="739"/>
      <c r="N322" s="733"/>
      <c r="O322" s="739"/>
      <c r="P322" s="739"/>
      <c r="Q322" s="739"/>
      <c r="R322" s="4"/>
    </row>
    <row r="323" spans="1:18" s="326" customFormat="1" ht="15">
      <c r="A323" s="48"/>
      <c r="B323" s="48"/>
      <c r="C323" s="48"/>
      <c r="D323" s="48"/>
      <c r="E323" s="320"/>
      <c r="F323" s="48"/>
      <c r="G323" s="48"/>
      <c r="H323" s="47"/>
      <c r="I323" s="47"/>
      <c r="J323" s="47"/>
      <c r="K323" s="141"/>
      <c r="L323" s="739"/>
      <c r="M323" s="739"/>
      <c r="N323" s="733"/>
      <c r="O323" s="739"/>
      <c r="P323" s="739"/>
      <c r="Q323" s="739"/>
      <c r="R323" s="4"/>
    </row>
    <row r="324" spans="1:18" ht="15">
      <c r="A324" s="764" t="s">
        <v>119</v>
      </c>
      <c r="B324" s="764"/>
      <c r="C324" s="764"/>
      <c r="D324" s="764"/>
      <c r="E324" s="764"/>
      <c r="F324" s="764"/>
      <c r="G324" s="764"/>
      <c r="H324" s="764"/>
      <c r="I324" s="764"/>
      <c r="J324" s="312">
        <f>J322</f>
        <v>4354.91</v>
      </c>
      <c r="N324" s="739"/>
      <c r="O324" s="739"/>
      <c r="P324" s="739"/>
      <c r="Q324" s="739"/>
      <c r="R324" s="739"/>
    </row>
    <row r="325" spans="1:18" s="326" customFormat="1" ht="15">
      <c r="A325" s="329"/>
      <c r="B325" s="330"/>
      <c r="C325" s="330"/>
      <c r="D325" s="327"/>
      <c r="E325" s="314"/>
      <c r="F325" s="338"/>
      <c r="G325" s="8"/>
      <c r="H325" s="8"/>
      <c r="I325" s="8"/>
      <c r="J325" s="9"/>
      <c r="K325" s="141"/>
      <c r="L325" s="739"/>
      <c r="M325" s="739"/>
      <c r="N325" s="733"/>
      <c r="O325" s="739"/>
      <c r="P325" s="739"/>
      <c r="Q325" s="739"/>
      <c r="R325" s="4"/>
    </row>
    <row r="326" spans="1:18" ht="15">
      <c r="A326" s="75" t="s">
        <v>12</v>
      </c>
      <c r="B326" s="138"/>
      <c r="C326" s="752" t="s">
        <v>94</v>
      </c>
      <c r="D326" s="753"/>
      <c r="E326" s="753"/>
      <c r="F326" s="753"/>
      <c r="G326" s="753"/>
      <c r="H326" s="753"/>
      <c r="I326" s="753"/>
      <c r="J326" s="753"/>
      <c r="K326" s="139"/>
      <c r="L326" s="737"/>
      <c r="M326" s="737"/>
      <c r="N326" s="738"/>
    </row>
    <row r="327" spans="1:18" s="326" customFormat="1" ht="15">
      <c r="A327" s="407" t="s">
        <v>0</v>
      </c>
      <c r="B327" s="21" t="s">
        <v>81</v>
      </c>
      <c r="C327" s="21" t="s">
        <v>81</v>
      </c>
      <c r="D327" s="21" t="s">
        <v>1</v>
      </c>
      <c r="E327" s="324" t="s">
        <v>62</v>
      </c>
      <c r="F327" s="22" t="s">
        <v>10</v>
      </c>
      <c r="G327" s="310" t="s">
        <v>11</v>
      </c>
      <c r="H327" s="310" t="s">
        <v>255</v>
      </c>
      <c r="I327" s="310" t="s">
        <v>256</v>
      </c>
      <c r="J327" s="311" t="s">
        <v>61</v>
      </c>
      <c r="K327" s="139"/>
      <c r="L327" s="737"/>
      <c r="M327" s="737"/>
      <c r="N327" s="738"/>
      <c r="O327" s="739"/>
      <c r="P327" s="739"/>
      <c r="Q327" s="739"/>
      <c r="R327" s="4"/>
    </row>
    <row r="328" spans="1:18" s="326" customFormat="1" ht="15">
      <c r="A328" s="333" t="s">
        <v>93</v>
      </c>
      <c r="B328" s="74"/>
      <c r="C328" s="74"/>
      <c r="D328" s="750" t="s">
        <v>123</v>
      </c>
      <c r="E328" s="750"/>
      <c r="F328" s="750"/>
      <c r="G328" s="750"/>
      <c r="H328" s="750"/>
      <c r="I328" s="750"/>
      <c r="J328" s="750"/>
      <c r="K328" s="141"/>
      <c r="L328" s="739"/>
      <c r="M328" s="739"/>
      <c r="N328" s="733"/>
      <c r="O328" s="739"/>
      <c r="P328" s="739"/>
      <c r="Q328" s="4"/>
      <c r="R328" s="4"/>
    </row>
    <row r="329" spans="1:18" s="326" customFormat="1" ht="15">
      <c r="A329" s="329" t="s">
        <v>121</v>
      </c>
      <c r="B329" s="478" t="s">
        <v>248</v>
      </c>
      <c r="C329" s="330">
        <v>2450</v>
      </c>
      <c r="D329" s="327" t="s">
        <v>532</v>
      </c>
      <c r="E329" s="314">
        <v>299.63</v>
      </c>
      <c r="F329" s="338" t="s">
        <v>253</v>
      </c>
      <c r="G329" s="331">
        <v>0.81</v>
      </c>
      <c r="H329" s="331">
        <f>ROUND(G329*$B$13,2)</f>
        <v>0.17</v>
      </c>
      <c r="I329" s="331">
        <f>H329+G329</f>
        <v>0.98000000000000009</v>
      </c>
      <c r="J329" s="332">
        <f t="shared" ref="J329" si="50">ROUND(I329*E329,2)</f>
        <v>293.64</v>
      </c>
      <c r="K329" s="141"/>
      <c r="L329" s="739"/>
      <c r="M329" s="739"/>
      <c r="N329" s="733"/>
      <c r="O329" s="739"/>
      <c r="P329" s="739"/>
      <c r="Q329" s="4"/>
      <c r="R329" s="739"/>
    </row>
    <row r="330" spans="1:18" s="326" customFormat="1" ht="30">
      <c r="A330" s="329" t="s">
        <v>1065</v>
      </c>
      <c r="B330" s="696" t="s">
        <v>1068</v>
      </c>
      <c r="C330" s="696" t="s">
        <v>1067</v>
      </c>
      <c r="D330" s="327" t="s">
        <v>1066</v>
      </c>
      <c r="E330" s="314">
        <v>1</v>
      </c>
      <c r="F330" s="338" t="s">
        <v>251</v>
      </c>
      <c r="G330" s="331">
        <v>6075.38</v>
      </c>
      <c r="H330" s="331">
        <f>ROUND(G330*$B$13,2)</f>
        <v>1272.18</v>
      </c>
      <c r="I330" s="331">
        <f>H330+G330</f>
        <v>7347.56</v>
      </c>
      <c r="J330" s="332">
        <f t="shared" ref="J330" si="51">ROUND(I330*E330,2)</f>
        <v>7347.56</v>
      </c>
      <c r="K330" s="141"/>
      <c r="L330" s="739"/>
      <c r="M330" s="739"/>
      <c r="N330" s="733"/>
      <c r="O330" s="739"/>
      <c r="P330" s="739"/>
      <c r="Q330" s="4"/>
      <c r="R330" s="739"/>
    </row>
    <row r="331" spans="1:18" s="326" customFormat="1" ht="15">
      <c r="A331" s="757" t="s">
        <v>122</v>
      </c>
      <c r="B331" s="757"/>
      <c r="C331" s="757"/>
      <c r="D331" s="757"/>
      <c r="E331" s="757"/>
      <c r="F331" s="757"/>
      <c r="G331" s="757"/>
      <c r="H331" s="335"/>
      <c r="I331" s="335"/>
      <c r="J331" s="335">
        <f>SUM(J329:J330)</f>
        <v>7641.2000000000007</v>
      </c>
      <c r="K331" s="141"/>
      <c r="L331" s="739"/>
      <c r="M331" s="739"/>
      <c r="N331" s="733"/>
      <c r="O331" s="739"/>
      <c r="P331" s="739"/>
      <c r="Q331" s="4"/>
      <c r="R331" s="739"/>
    </row>
    <row r="332" spans="1:18" s="326" customFormat="1" ht="15">
      <c r="A332" s="48"/>
      <c r="B332" s="48"/>
      <c r="C332" s="48"/>
      <c r="D332" s="48"/>
      <c r="E332" s="320"/>
      <c r="F332" s="48"/>
      <c r="G332" s="48"/>
      <c r="H332" s="47"/>
      <c r="I332" s="47"/>
      <c r="J332" s="47"/>
      <c r="K332" s="141"/>
      <c r="L332" s="739"/>
      <c r="M332" s="739"/>
      <c r="N332" s="733"/>
      <c r="O332" s="739"/>
      <c r="P332" s="739"/>
      <c r="Q332" s="4"/>
      <c r="R332" s="739"/>
    </row>
    <row r="333" spans="1:18" s="326" customFormat="1" ht="15">
      <c r="A333" s="333" t="s">
        <v>104</v>
      </c>
      <c r="B333" s="74"/>
      <c r="C333" s="74"/>
      <c r="D333" s="750" t="s">
        <v>125</v>
      </c>
      <c r="E333" s="750"/>
      <c r="F333" s="750"/>
      <c r="G333" s="750"/>
      <c r="H333" s="750"/>
      <c r="I333" s="750"/>
      <c r="J333" s="750"/>
      <c r="K333" s="141"/>
      <c r="L333" s="739"/>
      <c r="M333" s="739"/>
      <c r="N333" s="733"/>
      <c r="O333" s="739"/>
      <c r="P333" s="739"/>
      <c r="Q333" s="4"/>
      <c r="R333" s="739"/>
    </row>
    <row r="334" spans="1:18" s="326" customFormat="1" ht="30">
      <c r="A334" s="329" t="s">
        <v>124</v>
      </c>
      <c r="B334" s="478" t="s">
        <v>248</v>
      </c>
      <c r="C334" s="330">
        <v>10832</v>
      </c>
      <c r="D334" s="327" t="s">
        <v>564</v>
      </c>
      <c r="E334" s="314">
        <v>2397.04</v>
      </c>
      <c r="F334" s="338" t="s">
        <v>253</v>
      </c>
      <c r="G334" s="331">
        <v>0.81</v>
      </c>
      <c r="H334" s="331">
        <f>ROUND(G334*$B$13,2)</f>
        <v>0.17</v>
      </c>
      <c r="I334" s="331">
        <f>H334+G334</f>
        <v>0.98000000000000009</v>
      </c>
      <c r="J334" s="332">
        <f t="shared" ref="J334" si="52">ROUND(I334*E334,2)</f>
        <v>2349.1</v>
      </c>
      <c r="K334" s="141"/>
      <c r="L334" s="739"/>
      <c r="M334" s="739"/>
      <c r="N334" s="733"/>
      <c r="O334" s="739"/>
      <c r="P334" s="739"/>
      <c r="Q334" s="4"/>
      <c r="R334" s="739"/>
    </row>
    <row r="335" spans="1:18" s="326" customFormat="1" ht="15">
      <c r="A335" s="757" t="s">
        <v>126</v>
      </c>
      <c r="B335" s="757"/>
      <c r="C335" s="757"/>
      <c r="D335" s="757"/>
      <c r="E335" s="757"/>
      <c r="F335" s="757"/>
      <c r="G335" s="757"/>
      <c r="H335" s="335">
        <f>SUM(H334:H334)</f>
        <v>0.17</v>
      </c>
      <c r="I335" s="335">
        <f>SUM(I334:I334)</f>
        <v>0.98000000000000009</v>
      </c>
      <c r="J335" s="335">
        <f>SUM(J334:J334)</f>
        <v>2349.1</v>
      </c>
      <c r="K335" s="141"/>
      <c r="L335" s="739"/>
      <c r="M335" s="739"/>
      <c r="N335" s="733"/>
      <c r="O335" s="739"/>
      <c r="P335" s="739"/>
      <c r="Q335" s="4"/>
      <c r="R335" s="739"/>
    </row>
    <row r="336" spans="1:18" s="326" customFormat="1" ht="15">
      <c r="A336" s="48"/>
      <c r="B336" s="48"/>
      <c r="C336" s="48"/>
      <c r="D336" s="48"/>
      <c r="E336" s="320"/>
      <c r="F336" s="48"/>
      <c r="G336" s="48"/>
      <c r="H336" s="47"/>
      <c r="I336" s="47"/>
      <c r="J336" s="47"/>
      <c r="K336" s="141"/>
      <c r="L336" s="739"/>
      <c r="M336" s="739"/>
      <c r="N336" s="733"/>
      <c r="O336" s="739"/>
      <c r="P336" s="739"/>
      <c r="Q336" s="4"/>
      <c r="R336" s="739"/>
    </row>
    <row r="337" spans="1:18" ht="15">
      <c r="A337" s="764" t="s">
        <v>102</v>
      </c>
      <c r="B337" s="764"/>
      <c r="C337" s="764"/>
      <c r="D337" s="764"/>
      <c r="E337" s="764"/>
      <c r="F337" s="764"/>
      <c r="G337" s="764"/>
      <c r="H337" s="312"/>
      <c r="I337" s="312"/>
      <c r="J337" s="312">
        <f>J335+J331</f>
        <v>9990.3000000000011</v>
      </c>
      <c r="N337" s="739"/>
      <c r="O337" s="739"/>
      <c r="P337" s="739"/>
      <c r="Q337" s="739"/>
      <c r="R337" s="739"/>
    </row>
    <row r="338" spans="1:18" s="326" customFormat="1" ht="15">
      <c r="A338" s="329"/>
      <c r="B338" s="330"/>
      <c r="C338" s="330"/>
      <c r="D338" s="327"/>
      <c r="E338" s="314"/>
      <c r="F338" s="338"/>
      <c r="G338" s="8"/>
      <c r="H338" s="8"/>
      <c r="I338" s="8"/>
      <c r="J338" s="9"/>
      <c r="K338" s="141"/>
      <c r="L338" s="739"/>
      <c r="M338" s="739"/>
      <c r="N338" s="733"/>
      <c r="O338" s="739"/>
      <c r="P338" s="739"/>
      <c r="Q338" s="4"/>
      <c r="R338" s="739"/>
    </row>
    <row r="339" spans="1:18" ht="15">
      <c r="A339" s="75" t="s">
        <v>9</v>
      </c>
      <c r="B339" s="138"/>
      <c r="C339" s="752" t="s">
        <v>103</v>
      </c>
      <c r="D339" s="753"/>
      <c r="E339" s="753"/>
      <c r="F339" s="753"/>
      <c r="G339" s="753"/>
      <c r="H339" s="753"/>
      <c r="I339" s="753"/>
      <c r="J339" s="753"/>
      <c r="K339" s="139"/>
      <c r="L339" s="737"/>
      <c r="M339" s="737"/>
      <c r="N339" s="738"/>
    </row>
    <row r="340" spans="1:18" s="326" customFormat="1" ht="15">
      <c r="A340" s="407" t="s">
        <v>0</v>
      </c>
      <c r="B340" s="21" t="s">
        <v>81</v>
      </c>
      <c r="C340" s="21" t="s">
        <v>81</v>
      </c>
      <c r="D340" s="21" t="s">
        <v>1</v>
      </c>
      <c r="E340" s="324" t="s">
        <v>62</v>
      </c>
      <c r="F340" s="22" t="s">
        <v>10</v>
      </c>
      <c r="G340" s="310" t="s">
        <v>11</v>
      </c>
      <c r="H340" s="310" t="s">
        <v>255</v>
      </c>
      <c r="I340" s="310" t="s">
        <v>256</v>
      </c>
      <c r="J340" s="311" t="s">
        <v>61</v>
      </c>
      <c r="K340" s="139"/>
      <c r="L340" s="737"/>
      <c r="M340" s="737"/>
      <c r="N340" s="738"/>
      <c r="O340" s="739"/>
      <c r="P340" s="739"/>
      <c r="Q340" s="739"/>
      <c r="R340" s="739"/>
    </row>
    <row r="341" spans="1:18" s="326" customFormat="1" ht="15">
      <c r="A341" s="333" t="s">
        <v>127</v>
      </c>
      <c r="B341" s="74"/>
      <c r="C341" s="74"/>
      <c r="D341" s="750" t="s">
        <v>130</v>
      </c>
      <c r="E341" s="750"/>
      <c r="F341" s="750"/>
      <c r="G341" s="750"/>
      <c r="H341" s="750"/>
      <c r="I341" s="750"/>
      <c r="J341" s="750"/>
      <c r="K341" s="141"/>
      <c r="L341" s="739"/>
      <c r="M341" s="739"/>
      <c r="N341" s="733"/>
      <c r="O341" s="739"/>
      <c r="P341" s="739"/>
      <c r="Q341" s="739"/>
      <c r="R341" s="739"/>
    </row>
    <row r="342" spans="1:18" s="326" customFormat="1" ht="30">
      <c r="A342" s="329" t="s">
        <v>533</v>
      </c>
      <c r="B342" s="478" t="s">
        <v>87</v>
      </c>
      <c r="C342" s="330">
        <v>93572</v>
      </c>
      <c r="D342" s="327" t="s">
        <v>1134</v>
      </c>
      <c r="E342" s="314">
        <v>7</v>
      </c>
      <c r="F342" s="338" t="s">
        <v>243</v>
      </c>
      <c r="G342" s="331">
        <v>3807.72</v>
      </c>
      <c r="H342" s="331">
        <f>ROUND(G342*$B$13,2)</f>
        <v>797.34</v>
      </c>
      <c r="I342" s="331">
        <f>H342+G342</f>
        <v>4605.0599999999995</v>
      </c>
      <c r="J342" s="332">
        <f t="shared" ref="J342" si="53">ROUND(I342*E342,2)</f>
        <v>32235.42</v>
      </c>
      <c r="K342" s="141"/>
      <c r="L342" s="739"/>
      <c r="M342" s="739"/>
      <c r="N342" s="739"/>
      <c r="O342" s="739"/>
      <c r="P342" s="739"/>
      <c r="Q342" s="739"/>
      <c r="R342" s="739"/>
    </row>
    <row r="343" spans="1:18" s="326" customFormat="1" ht="30">
      <c r="A343" s="329" t="s">
        <v>534</v>
      </c>
      <c r="B343" s="478" t="s">
        <v>87</v>
      </c>
      <c r="C343" s="478">
        <v>90777</v>
      </c>
      <c r="D343" s="327" t="s">
        <v>937</v>
      </c>
      <c r="E343" s="314">
        <v>616</v>
      </c>
      <c r="F343" s="338" t="s">
        <v>40</v>
      </c>
      <c r="G343" s="331">
        <v>91.91</v>
      </c>
      <c r="H343" s="331">
        <f t="shared" ref="H343:H344" si="54">ROUND(G343*$B$13,2)</f>
        <v>19.25</v>
      </c>
      <c r="I343" s="331">
        <f t="shared" ref="I343:I344" si="55">H343+G343</f>
        <v>111.16</v>
      </c>
      <c r="J343" s="332">
        <f t="shared" ref="J343:J344" si="56">ROUND(I343*E343,2)</f>
        <v>68474.559999999998</v>
      </c>
      <c r="K343" s="141"/>
      <c r="L343" s="739"/>
      <c r="M343" s="739"/>
      <c r="N343" s="739"/>
      <c r="O343" s="739"/>
      <c r="P343" s="739"/>
      <c r="Q343" s="739"/>
      <c r="R343" s="739"/>
    </row>
    <row r="344" spans="1:18" s="326" customFormat="1" ht="30">
      <c r="A344" s="329" t="s">
        <v>534</v>
      </c>
      <c r="B344" s="478" t="s">
        <v>87</v>
      </c>
      <c r="C344" s="478">
        <v>91677</v>
      </c>
      <c r="D344" s="327" t="s">
        <v>938</v>
      </c>
      <c r="E344" s="314">
        <v>88</v>
      </c>
      <c r="F344" s="338" t="s">
        <v>40</v>
      </c>
      <c r="G344" s="331">
        <v>109.22</v>
      </c>
      <c r="H344" s="331">
        <f t="shared" si="54"/>
        <v>22.87</v>
      </c>
      <c r="I344" s="331">
        <f t="shared" si="55"/>
        <v>132.09</v>
      </c>
      <c r="J344" s="332">
        <f t="shared" si="56"/>
        <v>11623.92</v>
      </c>
      <c r="K344" s="141"/>
      <c r="L344" s="739"/>
      <c r="M344" s="739"/>
      <c r="N344" s="733"/>
      <c r="O344" s="739"/>
      <c r="P344" s="739"/>
      <c r="Q344" s="739"/>
      <c r="R344" s="739"/>
    </row>
    <row r="345" spans="1:18" s="326" customFormat="1" ht="15">
      <c r="A345" s="757" t="s">
        <v>128</v>
      </c>
      <c r="B345" s="757"/>
      <c r="C345" s="757"/>
      <c r="D345" s="757"/>
      <c r="E345" s="757"/>
      <c r="F345" s="757"/>
      <c r="G345" s="757"/>
      <c r="H345" s="335"/>
      <c r="I345" s="335"/>
      <c r="J345" s="335">
        <f>SUM(J342:J344)</f>
        <v>112333.9</v>
      </c>
      <c r="K345" s="141"/>
      <c r="L345" s="739"/>
      <c r="M345" s="739"/>
      <c r="N345" s="733"/>
      <c r="O345" s="739"/>
      <c r="P345" s="739"/>
      <c r="Q345" s="739"/>
      <c r="R345" s="739"/>
    </row>
    <row r="346" spans="1:18" s="326" customFormat="1" ht="15">
      <c r="A346" s="48"/>
      <c r="B346" s="48"/>
      <c r="C346" s="48"/>
      <c r="D346" s="48"/>
      <c r="E346" s="320"/>
      <c r="F346" s="48"/>
      <c r="G346" s="48"/>
      <c r="H346" s="47"/>
      <c r="I346" s="47"/>
      <c r="J346" s="47"/>
      <c r="K346" s="141"/>
      <c r="L346" s="739"/>
      <c r="M346" s="739"/>
      <c r="N346" s="733"/>
      <c r="O346" s="739"/>
      <c r="P346" s="739"/>
      <c r="Q346" s="739"/>
      <c r="R346" s="739"/>
    </row>
    <row r="347" spans="1:18" ht="15">
      <c r="A347" s="764" t="s">
        <v>129</v>
      </c>
      <c r="B347" s="764"/>
      <c r="C347" s="764"/>
      <c r="D347" s="764"/>
      <c r="E347" s="764"/>
      <c r="F347" s="764"/>
      <c r="G347" s="764"/>
      <c r="H347" s="312"/>
      <c r="I347" s="312"/>
      <c r="J347" s="312">
        <f>J345</f>
        <v>112333.9</v>
      </c>
      <c r="N347" s="739"/>
      <c r="O347" s="739"/>
      <c r="P347" s="739"/>
      <c r="Q347" s="739"/>
      <c r="R347" s="739"/>
    </row>
    <row r="348" spans="1:18" s="326" customFormat="1" ht="15">
      <c r="A348" s="329"/>
      <c r="B348" s="330"/>
      <c r="C348" s="330"/>
      <c r="D348" s="327"/>
      <c r="E348" s="314"/>
      <c r="F348" s="338"/>
      <c r="G348" s="8"/>
      <c r="H348" s="8"/>
      <c r="I348" s="8"/>
      <c r="J348" s="9"/>
      <c r="K348" s="141"/>
      <c r="L348" s="739"/>
      <c r="M348" s="739"/>
      <c r="N348" s="733"/>
      <c r="O348" s="739"/>
      <c r="P348" s="739"/>
      <c r="Q348" s="739"/>
      <c r="R348" s="739"/>
    </row>
    <row r="349" spans="1:18" ht="15">
      <c r="A349" s="412"/>
      <c r="B349" s="19"/>
      <c r="C349" s="19"/>
      <c r="D349" s="410"/>
      <c r="E349" s="17"/>
      <c r="F349" s="10"/>
      <c r="G349" s="187"/>
      <c r="H349" s="187"/>
      <c r="I349" s="187"/>
      <c r="J349" s="193"/>
      <c r="K349" s="143"/>
      <c r="L349" s="744"/>
      <c r="M349" s="744"/>
      <c r="N349" s="745"/>
    </row>
    <row r="350" spans="1:18" ht="15">
      <c r="A350" s="15" t="s">
        <v>13</v>
      </c>
      <c r="B350" s="15"/>
      <c r="C350" s="15"/>
      <c r="D350" s="765" t="s">
        <v>14</v>
      </c>
      <c r="E350" s="765"/>
      <c r="F350" s="765"/>
      <c r="G350" s="765"/>
      <c r="H350" s="765"/>
      <c r="I350" s="765"/>
      <c r="J350" s="11">
        <f>J347+J337+J324+J309+J266+J165+J120+J56</f>
        <v>986131.1399999999</v>
      </c>
      <c r="K350" s="144"/>
      <c r="L350" s="734"/>
      <c r="M350" s="734"/>
      <c r="N350" s="734"/>
      <c r="O350" s="734"/>
      <c r="P350" s="734"/>
      <c r="Q350" s="734"/>
      <c r="R350" s="734"/>
    </row>
    <row r="351" spans="1:18" ht="15">
      <c r="A351" s="409"/>
      <c r="B351" s="59"/>
      <c r="C351" s="59"/>
      <c r="D351" s="60"/>
      <c r="E351" s="321"/>
      <c r="F351" s="59"/>
      <c r="G351" s="13"/>
      <c r="H351" s="13"/>
      <c r="I351" s="13"/>
      <c r="J351" s="61"/>
      <c r="K351" s="651"/>
      <c r="L351" s="734"/>
      <c r="M351" s="734"/>
      <c r="N351" s="735"/>
    </row>
    <row r="352" spans="1:18" ht="15">
      <c r="A352" s="412"/>
      <c r="B352" s="59"/>
      <c r="C352" s="59"/>
      <c r="D352" s="60"/>
      <c r="E352" s="321"/>
      <c r="F352" s="59"/>
      <c r="G352" s="13"/>
      <c r="H352" s="13"/>
      <c r="I352" s="13"/>
      <c r="J352" s="61"/>
    </row>
    <row r="353" spans="1:10" ht="15">
      <c r="A353" s="412"/>
      <c r="B353" s="412"/>
      <c r="C353" s="412"/>
      <c r="D353" s="410"/>
      <c r="E353" s="17"/>
      <c r="F353" s="62"/>
      <c r="G353" s="187"/>
      <c r="H353" s="187"/>
      <c r="I353" s="498"/>
      <c r="J353" s="708"/>
    </row>
    <row r="354" spans="1:10" ht="15">
      <c r="A354" s="412"/>
      <c r="B354" s="412"/>
      <c r="C354" s="412"/>
      <c r="D354" s="410"/>
      <c r="E354" s="17"/>
      <c r="F354" s="62"/>
      <c r="G354" s="187"/>
      <c r="H354" s="187"/>
      <c r="I354" s="187"/>
      <c r="J354" s="193"/>
    </row>
    <row r="355" spans="1:10" ht="15">
      <c r="A355" s="412"/>
      <c r="B355" s="412"/>
      <c r="C355" s="412"/>
      <c r="D355" s="410"/>
      <c r="E355" s="17"/>
      <c r="F355" s="62"/>
      <c r="G355" s="187"/>
      <c r="H355" s="187"/>
      <c r="I355" s="187"/>
      <c r="J355" s="193"/>
    </row>
    <row r="356" spans="1:10" ht="15">
      <c r="A356" s="412"/>
      <c r="B356" s="412"/>
      <c r="C356" s="412"/>
      <c r="D356" s="410"/>
      <c r="E356" s="17"/>
      <c r="F356" s="62"/>
      <c r="G356" s="187"/>
      <c r="H356" s="187"/>
      <c r="I356" s="187"/>
      <c r="J356" s="193"/>
    </row>
    <row r="357" spans="1:10" ht="15">
      <c r="A357" s="412"/>
      <c r="B357" s="412"/>
      <c r="C357" s="412"/>
      <c r="D357" s="410"/>
      <c r="E357" s="17"/>
      <c r="F357" s="62"/>
      <c r="G357" s="187"/>
      <c r="H357" s="187"/>
      <c r="I357" s="187"/>
      <c r="J357" s="193"/>
    </row>
    <row r="358" spans="1:10" ht="15">
      <c r="A358" s="412"/>
      <c r="B358" s="412"/>
      <c r="C358" s="412"/>
      <c r="D358" s="410"/>
      <c r="E358" s="17"/>
      <c r="F358" s="62"/>
      <c r="G358" s="187"/>
      <c r="H358" s="187"/>
      <c r="I358" s="187"/>
      <c r="J358" s="193"/>
    </row>
    <row r="359" spans="1:10">
      <c r="B359" s="20"/>
      <c r="C359" s="20"/>
      <c r="D359" s="3"/>
      <c r="E359" s="322"/>
      <c r="F359" s="4"/>
      <c r="G359" s="325"/>
      <c r="H359" s="325"/>
      <c r="I359" s="325"/>
      <c r="J359" s="78"/>
    </row>
  </sheetData>
  <sheetProtection selectLockedCells="1" selectUnlockedCells="1"/>
  <mergeCells count="91">
    <mergeCell ref="B253:J253"/>
    <mergeCell ref="A251:I251"/>
    <mergeCell ref="B217:J217"/>
    <mergeCell ref="B168:C168"/>
    <mergeCell ref="B169:J169"/>
    <mergeCell ref="B170:J170"/>
    <mergeCell ref="B243:J243"/>
    <mergeCell ref="A241:I241"/>
    <mergeCell ref="B268:J268"/>
    <mergeCell ref="B269:C269"/>
    <mergeCell ref="B270:J270"/>
    <mergeCell ref="A264:I264"/>
    <mergeCell ref="A266:I266"/>
    <mergeCell ref="A307:I307"/>
    <mergeCell ref="A309:I309"/>
    <mergeCell ref="B271:J271"/>
    <mergeCell ref="B292:J292"/>
    <mergeCell ref="B301:J301"/>
    <mergeCell ref="B275:J275"/>
    <mergeCell ref="B290:J290"/>
    <mergeCell ref="C326:J326"/>
    <mergeCell ref="D328:J328"/>
    <mergeCell ref="B311:J311"/>
    <mergeCell ref="D313:J313"/>
    <mergeCell ref="D314:J314"/>
    <mergeCell ref="A322:I322"/>
    <mergeCell ref="A324:I324"/>
    <mergeCell ref="A331:G331"/>
    <mergeCell ref="D333:J333"/>
    <mergeCell ref="D350:I350"/>
    <mergeCell ref="A335:G335"/>
    <mergeCell ref="A337:G337"/>
    <mergeCell ref="C339:J339"/>
    <mergeCell ref="D341:J341"/>
    <mergeCell ref="A345:G345"/>
    <mergeCell ref="A347:G347"/>
    <mergeCell ref="A163:I163"/>
    <mergeCell ref="A165:I165"/>
    <mergeCell ref="B167:J167"/>
    <mergeCell ref="B161:J161"/>
    <mergeCell ref="A137:I137"/>
    <mergeCell ref="B151:J151"/>
    <mergeCell ref="B152:J152"/>
    <mergeCell ref="B139:J139"/>
    <mergeCell ref="B140:J140"/>
    <mergeCell ref="B147:J147"/>
    <mergeCell ref="A149:I149"/>
    <mergeCell ref="B128:J128"/>
    <mergeCell ref="A120:I120"/>
    <mergeCell ref="B122:J122"/>
    <mergeCell ref="B123:C123"/>
    <mergeCell ref="B124:J124"/>
    <mergeCell ref="B125:J125"/>
    <mergeCell ref="A117:I117"/>
    <mergeCell ref="B92:J92"/>
    <mergeCell ref="B97:J97"/>
    <mergeCell ref="B105:J105"/>
    <mergeCell ref="B111:J111"/>
    <mergeCell ref="B31:J31"/>
    <mergeCell ref="A34:I34"/>
    <mergeCell ref="B78:J78"/>
    <mergeCell ref="B84:J84"/>
    <mergeCell ref="B61:J61"/>
    <mergeCell ref="B70:J70"/>
    <mergeCell ref="B52:J52"/>
    <mergeCell ref="B58:J58"/>
    <mergeCell ref="B59:C59"/>
    <mergeCell ref="B60:J60"/>
    <mergeCell ref="A56:I56"/>
    <mergeCell ref="A54:I54"/>
    <mergeCell ref="A2:J2"/>
    <mergeCell ref="A3:J3"/>
    <mergeCell ref="A4:J4"/>
    <mergeCell ref="A7:J7"/>
    <mergeCell ref="B9:J9"/>
    <mergeCell ref="B10:J10"/>
    <mergeCell ref="B51:J51"/>
    <mergeCell ref="B11:J11"/>
    <mergeCell ref="B12:J12"/>
    <mergeCell ref="C15:J15"/>
    <mergeCell ref="A17:J17"/>
    <mergeCell ref="B18:J18"/>
    <mergeCell ref="B19:C19"/>
    <mergeCell ref="B20:J20"/>
    <mergeCell ref="B21:J21"/>
    <mergeCell ref="A49:I49"/>
    <mergeCell ref="B47:J47"/>
    <mergeCell ref="A38:A41"/>
    <mergeCell ref="B26:J26"/>
    <mergeCell ref="B36:J36"/>
    <mergeCell ref="B37:J37"/>
  </mergeCells>
  <pageMargins left="0.51181102362204722" right="0.51181102362204722" top="0.78740157480314965" bottom="0.78740157480314965" header="0.31496062992125984" footer="0.31496062992125984"/>
  <pageSetup paperSize="9" scale="56" fitToHeight="0" orientation="portrait" r:id="rId1"/>
  <headerFooter>
    <oddFooter xml:space="preserve">&amp;CEngª Jéssica Soares da Rocha
CREA 21.089/D-DF&amp;R&amp;P
</oddFooter>
  </headerFooter>
  <rowBreaks count="9" manualBreakCount="9">
    <brk id="57" max="9" man="1"/>
    <brk id="121" max="9" man="1"/>
    <brk id="150" max="9" man="1"/>
    <brk id="166" max="9" man="1"/>
    <brk id="207" max="9" man="1"/>
    <brk id="242" max="9" man="1"/>
    <brk id="267" max="9" man="1"/>
    <brk id="296" max="9" man="1"/>
    <brk id="325"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N1474"/>
  <sheetViews>
    <sheetView tabSelected="1" view="pageBreakPreview" zoomScale="115" zoomScaleNormal="100" zoomScaleSheetLayoutView="115" workbookViewId="0">
      <selection activeCell="J8" sqref="J8"/>
    </sheetView>
  </sheetViews>
  <sheetFormatPr defaultRowHeight="15"/>
  <cols>
    <col min="1" max="1" width="25.7109375" style="194" customWidth="1"/>
    <col min="2" max="2" width="11.28515625" style="194" customWidth="1"/>
    <col min="3" max="3" width="14.5703125" style="194" customWidth="1"/>
    <col min="4" max="4" width="37.7109375" style="176" customWidth="1"/>
    <col min="5" max="5" width="18.140625" style="642" customWidth="1"/>
    <col min="6" max="6" width="11.28515625" style="168" customWidth="1"/>
    <col min="7" max="7" width="19.5703125" style="166" customWidth="1"/>
    <col min="8" max="8" width="22.5703125" style="194" bestFit="1" customWidth="1"/>
    <col min="9" max="9" width="18.140625" style="194" bestFit="1" customWidth="1"/>
    <col min="10" max="16384" width="9.140625" style="194"/>
  </cols>
  <sheetData>
    <row r="1" spans="1:14" s="190" customFormat="1">
      <c r="A1" s="186"/>
      <c r="B1" s="186"/>
      <c r="C1" s="186"/>
      <c r="D1" s="148"/>
      <c r="E1" s="631"/>
      <c r="F1" s="205"/>
      <c r="G1" s="189"/>
      <c r="H1" s="187"/>
      <c r="I1" s="187"/>
      <c r="J1" s="193"/>
      <c r="K1" s="194"/>
      <c r="L1" s="194"/>
      <c r="M1" s="194"/>
    </row>
    <row r="2" spans="1:14" s="190" customFormat="1">
      <c r="A2" s="746" t="s">
        <v>29</v>
      </c>
      <c r="B2" s="746"/>
      <c r="C2" s="746"/>
      <c r="D2" s="746"/>
      <c r="E2" s="746"/>
      <c r="F2" s="746"/>
      <c r="G2" s="746"/>
      <c r="H2" s="746"/>
      <c r="I2" s="188"/>
      <c r="J2" s="188"/>
      <c r="K2" s="207"/>
      <c r="L2" s="169"/>
      <c r="M2" s="171"/>
    </row>
    <row r="3" spans="1:14" s="190" customFormat="1">
      <c r="A3" s="746" t="s">
        <v>30</v>
      </c>
      <c r="B3" s="746"/>
      <c r="C3" s="746"/>
      <c r="D3" s="746"/>
      <c r="E3" s="746"/>
      <c r="F3" s="746"/>
      <c r="G3" s="746"/>
      <c r="H3" s="746"/>
      <c r="I3" s="188"/>
      <c r="J3" s="188"/>
      <c r="K3" s="207"/>
      <c r="L3" s="169"/>
      <c r="M3" s="171"/>
    </row>
    <row r="4" spans="1:14" s="190" customFormat="1">
      <c r="A4" s="746" t="s">
        <v>109</v>
      </c>
      <c r="B4" s="746"/>
      <c r="C4" s="746"/>
      <c r="D4" s="746"/>
      <c r="E4" s="746"/>
      <c r="F4" s="746"/>
      <c r="G4" s="746"/>
      <c r="H4" s="746"/>
      <c r="I4" s="188"/>
      <c r="J4" s="188"/>
      <c r="K4" s="207"/>
      <c r="L4" s="169"/>
      <c r="M4" s="171"/>
    </row>
    <row r="5" spans="1:14" s="190" customFormat="1">
      <c r="A5" s="195"/>
      <c r="B5" s="195"/>
      <c r="C5" s="195"/>
      <c r="D5" s="148" t="s">
        <v>26</v>
      </c>
      <c r="E5" s="632"/>
      <c r="F5" s="206"/>
      <c r="G5" s="196"/>
      <c r="H5" s="197"/>
      <c r="I5" s="197"/>
      <c r="J5" s="81"/>
      <c r="K5" s="207"/>
      <c r="L5" s="169"/>
      <c r="M5" s="171"/>
    </row>
    <row r="6" spans="1:14" s="190" customFormat="1">
      <c r="A6" s="195"/>
      <c r="B6" s="195"/>
      <c r="C6" s="195"/>
      <c r="D6" s="148"/>
      <c r="E6" s="632"/>
      <c r="F6" s="206"/>
      <c r="G6" s="196"/>
      <c r="H6" s="197"/>
      <c r="I6" s="197"/>
      <c r="J6" s="81"/>
      <c r="K6" s="207"/>
      <c r="L6" s="207"/>
      <c r="M6" s="171"/>
    </row>
    <row r="7" spans="1:14" s="190" customFormat="1">
      <c r="A7" s="774" t="s">
        <v>24</v>
      </c>
      <c r="B7" s="774"/>
      <c r="C7" s="774"/>
      <c r="D7" s="774"/>
      <c r="E7" s="774"/>
      <c r="F7" s="774"/>
      <c r="G7" s="774"/>
      <c r="H7" s="774"/>
      <c r="I7" s="161"/>
      <c r="J7" s="161"/>
      <c r="K7" s="207"/>
      <c r="L7" s="169"/>
      <c r="M7" s="171"/>
    </row>
    <row r="8" spans="1:14" s="151" customFormat="1">
      <c r="A8" s="173"/>
      <c r="B8" s="173"/>
      <c r="C8" s="185"/>
      <c r="D8" s="174"/>
      <c r="E8" s="633"/>
      <c r="F8" s="173"/>
      <c r="G8" s="164"/>
      <c r="H8" s="182"/>
      <c r="I8" s="185"/>
      <c r="J8" s="162"/>
      <c r="K8" s="149"/>
      <c r="L8" s="170"/>
      <c r="M8" s="181"/>
    </row>
    <row r="9" spans="1:14" s="151" customFormat="1">
      <c r="A9" s="198" t="s">
        <v>82</v>
      </c>
      <c r="B9" s="145" t="str">
        <f>Orçamento!B9</f>
        <v>Auditório ICH</v>
      </c>
      <c r="C9" s="202"/>
      <c r="D9" s="202"/>
      <c r="E9" s="634"/>
      <c r="F9" s="202"/>
      <c r="G9" s="202"/>
      <c r="H9" s="84"/>
      <c r="I9" s="82"/>
      <c r="K9" s="209"/>
      <c r="L9" s="209"/>
      <c r="M9" s="204"/>
      <c r="N9" s="204"/>
    </row>
    <row r="10" spans="1:14" s="151" customFormat="1">
      <c r="A10" s="198" t="s">
        <v>59</v>
      </c>
      <c r="B10" s="145" t="str">
        <f>Orçamento!B10</f>
        <v>Instituto Central de Ciências- Campus Darcy Ribeiro</v>
      </c>
      <c r="C10" s="202"/>
      <c r="D10" s="202"/>
      <c r="E10" s="634"/>
      <c r="F10" s="202"/>
      <c r="G10" s="202"/>
      <c r="H10" s="84"/>
      <c r="I10" s="82"/>
      <c r="K10" s="209"/>
      <c r="L10" s="209"/>
      <c r="M10" s="204"/>
      <c r="N10" s="204"/>
    </row>
    <row r="11" spans="1:14" s="151" customFormat="1">
      <c r="A11" s="198" t="s">
        <v>83</v>
      </c>
      <c r="B11" s="145" t="str">
        <f>Orçamento!B11</f>
        <v>Julho de 2022</v>
      </c>
      <c r="C11" s="202"/>
      <c r="D11" s="202"/>
      <c r="E11" s="634"/>
      <c r="F11" s="202"/>
      <c r="G11" s="202"/>
      <c r="H11" s="84"/>
      <c r="I11" s="82"/>
      <c r="K11" s="209"/>
      <c r="L11" s="209"/>
      <c r="M11" s="204"/>
      <c r="N11" s="204"/>
    </row>
    <row r="12" spans="1:14" s="151" customFormat="1">
      <c r="A12" s="198" t="s">
        <v>84</v>
      </c>
      <c r="B12" s="145" t="str">
        <f>Orçamento!B12</f>
        <v>SINAPI 05/2022; ORSE 05/2022; DER-ES 04/2022; SBC 06/2022; CDHU 05/2022</v>
      </c>
      <c r="C12" s="202"/>
      <c r="D12" s="202"/>
      <c r="E12" s="634"/>
      <c r="F12" s="202"/>
      <c r="G12" s="202"/>
      <c r="H12" s="84"/>
      <c r="I12" s="84"/>
      <c r="K12" s="204"/>
      <c r="L12" s="204"/>
      <c r="M12" s="204"/>
      <c r="N12" s="204"/>
    </row>
    <row r="13" spans="1:14" s="151" customFormat="1">
      <c r="A13" s="83" t="s">
        <v>60</v>
      </c>
      <c r="B13" s="199">
        <v>0.26929999999999998</v>
      </c>
      <c r="C13" s="200" t="s">
        <v>105</v>
      </c>
      <c r="D13" s="178"/>
      <c r="E13" s="635"/>
      <c r="F13" s="178"/>
      <c r="G13" s="200"/>
      <c r="H13" s="200"/>
      <c r="I13" s="200"/>
      <c r="K13" s="204"/>
      <c r="L13" s="204"/>
      <c r="M13" s="204"/>
      <c r="N13" s="204"/>
    </row>
    <row r="14" spans="1:14" s="151" customFormat="1">
      <c r="A14" s="83"/>
      <c r="B14" s="199">
        <v>0.20930000000000001</v>
      </c>
      <c r="C14" s="200" t="s">
        <v>106</v>
      </c>
      <c r="D14" s="202"/>
      <c r="E14" s="634"/>
      <c r="F14" s="202"/>
      <c r="G14" s="201"/>
      <c r="H14" s="201"/>
      <c r="I14" s="201"/>
      <c r="K14" s="204"/>
      <c r="L14" s="204"/>
      <c r="M14" s="204"/>
      <c r="N14" s="204"/>
    </row>
    <row r="15" spans="1:14" s="151" customFormat="1">
      <c r="A15" s="83"/>
      <c r="B15" s="149" t="s">
        <v>85</v>
      </c>
      <c r="C15" s="201"/>
      <c r="D15" s="202"/>
      <c r="E15" s="634"/>
      <c r="F15" s="202"/>
      <c r="G15" s="201"/>
      <c r="H15" s="201"/>
      <c r="I15" s="201"/>
      <c r="K15" s="204"/>
      <c r="L15" s="204"/>
      <c r="M15" s="204"/>
      <c r="N15" s="204"/>
    </row>
    <row r="16" spans="1:14" s="151" customFormat="1">
      <c r="A16" s="192"/>
      <c r="B16" s="192"/>
      <c r="C16" s="191"/>
      <c r="D16" s="203"/>
      <c r="E16" s="636"/>
      <c r="F16" s="203"/>
      <c r="G16" s="191"/>
      <c r="H16" s="191"/>
      <c r="I16" s="191"/>
      <c r="J16" s="191"/>
      <c r="K16" s="204"/>
      <c r="L16" s="204"/>
      <c r="M16" s="204"/>
      <c r="N16" s="204"/>
    </row>
    <row r="17" spans="1:13" s="150" customFormat="1">
      <c r="A17" s="163" t="str">
        <f>Orçamento!A18</f>
        <v>02.00.000</v>
      </c>
      <c r="B17" s="163"/>
      <c r="C17" s="156"/>
      <c r="D17" s="175" t="s">
        <v>7</v>
      </c>
      <c r="E17" s="637"/>
      <c r="F17" s="163"/>
      <c r="G17" s="154"/>
      <c r="H17" s="167"/>
      <c r="I17" s="195"/>
      <c r="J17" s="147"/>
      <c r="K17" s="83"/>
      <c r="L17" s="155"/>
      <c r="M17" s="181"/>
    </row>
    <row r="18" spans="1:13" s="158" customFormat="1">
      <c r="A18" s="172"/>
      <c r="B18" s="172"/>
      <c r="C18" s="208"/>
      <c r="D18" s="160"/>
      <c r="E18" s="638"/>
      <c r="F18" s="172"/>
      <c r="G18" s="179"/>
      <c r="H18" s="153"/>
      <c r="I18" s="151"/>
      <c r="J18" s="151"/>
      <c r="L18" s="159"/>
      <c r="M18" s="165"/>
    </row>
    <row r="19" spans="1:13" s="344" customFormat="1">
      <c r="A19" s="152" t="s">
        <v>5</v>
      </c>
      <c r="B19" s="766" t="s">
        <v>6</v>
      </c>
      <c r="C19" s="766"/>
      <c r="D19" s="341" t="s">
        <v>52</v>
      </c>
      <c r="E19" s="639" t="s">
        <v>249</v>
      </c>
      <c r="F19" s="341" t="s">
        <v>28</v>
      </c>
      <c r="G19" s="342" t="s">
        <v>53</v>
      </c>
      <c r="H19" s="343" t="s">
        <v>54</v>
      </c>
      <c r="I19" s="340"/>
      <c r="J19" s="340"/>
      <c r="L19" s="159"/>
      <c r="M19" s="165"/>
    </row>
    <row r="20" spans="1:13" s="349" customFormat="1" ht="30">
      <c r="A20" s="345" t="str">
        <f>Orçamento!A25</f>
        <v>02.01.107</v>
      </c>
      <c r="B20" s="345" t="str">
        <f>Orçamento!B25</f>
        <v>IOPES</v>
      </c>
      <c r="C20" s="345">
        <f>Orçamento!C25</f>
        <v>20344</v>
      </c>
      <c r="D20" s="346" t="s">
        <v>550</v>
      </c>
      <c r="E20" s="640">
        <v>3</v>
      </c>
      <c r="F20" s="345" t="s">
        <v>251</v>
      </c>
      <c r="G20" s="347">
        <v>1866.67</v>
      </c>
      <c r="H20" s="348">
        <f>H26</f>
        <v>5600.01</v>
      </c>
      <c r="I20" s="349" t="s">
        <v>969</v>
      </c>
      <c r="L20" s="146"/>
      <c r="M20" s="336"/>
    </row>
    <row r="21" spans="1:13" s="424" customFormat="1" ht="30">
      <c r="A21" s="767">
        <v>71820</v>
      </c>
      <c r="B21" s="767"/>
      <c r="C21" s="425" t="s">
        <v>549</v>
      </c>
      <c r="D21" s="423" t="s">
        <v>551</v>
      </c>
      <c r="E21" s="641">
        <v>1</v>
      </c>
      <c r="F21" s="511" t="s">
        <v>251</v>
      </c>
      <c r="G21" s="421">
        <v>1866.67</v>
      </c>
      <c r="H21" s="447">
        <f>ROUNDDOWN(G21*E21,2)</f>
        <v>1866.67</v>
      </c>
      <c r="I21" s="157"/>
      <c r="J21" s="157"/>
      <c r="L21" s="177"/>
      <c r="M21" s="184"/>
    </row>
    <row r="22" spans="1:13" s="344" customFormat="1">
      <c r="A22" s="180"/>
      <c r="B22" s="180"/>
      <c r="C22" s="352"/>
      <c r="D22" s="768" t="s">
        <v>55</v>
      </c>
      <c r="E22" s="768"/>
      <c r="F22" s="768"/>
      <c r="G22" s="768"/>
      <c r="H22" s="216">
        <f>SUMIF(F21:F21,("h"),H21:H21)</f>
        <v>0</v>
      </c>
      <c r="I22" s="340"/>
      <c r="J22" s="340"/>
      <c r="L22" s="159"/>
      <c r="M22" s="165"/>
    </row>
    <row r="23" spans="1:13" s="344" customFormat="1">
      <c r="A23" s="180"/>
      <c r="B23" s="180"/>
      <c r="C23" s="352"/>
      <c r="D23" s="768" t="s">
        <v>56</v>
      </c>
      <c r="E23" s="768"/>
      <c r="F23" s="768"/>
      <c r="G23" s="768"/>
      <c r="H23" s="216">
        <f>SUMIF(F21:F21,"&lt;&gt;h",H21:H21)</f>
        <v>1866.67</v>
      </c>
      <c r="I23" s="340"/>
      <c r="J23" s="340"/>
      <c r="L23" s="159"/>
      <c r="M23" s="165"/>
    </row>
    <row r="24" spans="1:13" s="344" customFormat="1">
      <c r="A24" s="180"/>
      <c r="B24" s="180"/>
      <c r="C24" s="352"/>
      <c r="D24" s="769" t="s">
        <v>57</v>
      </c>
      <c r="E24" s="769"/>
      <c r="F24" s="769"/>
      <c r="G24" s="769"/>
      <c r="H24" s="353">
        <f>SUM(H22:H23)</f>
        <v>1866.67</v>
      </c>
      <c r="I24" s="340"/>
      <c r="J24" s="340"/>
      <c r="L24" s="159"/>
      <c r="M24" s="165"/>
    </row>
    <row r="25" spans="1:13" s="344" customFormat="1">
      <c r="A25" s="180"/>
      <c r="B25" s="180"/>
      <c r="C25" s="352"/>
      <c r="D25" s="768" t="s">
        <v>25</v>
      </c>
      <c r="E25" s="768"/>
      <c r="F25" s="768"/>
      <c r="G25" s="768"/>
      <c r="H25" s="217">
        <f>E20</f>
        <v>3</v>
      </c>
      <c r="I25" s="340"/>
      <c r="J25" s="340"/>
      <c r="L25" s="159"/>
      <c r="M25" s="165"/>
    </row>
    <row r="26" spans="1:13" s="344" customFormat="1">
      <c r="A26" s="180"/>
      <c r="B26" s="180"/>
      <c r="C26" s="352"/>
      <c r="D26" s="769" t="s">
        <v>58</v>
      </c>
      <c r="E26" s="769"/>
      <c r="F26" s="769"/>
      <c r="G26" s="769"/>
      <c r="H26" s="353">
        <f>ROUND(H24*H25,2)</f>
        <v>5600.01</v>
      </c>
      <c r="I26" s="340"/>
      <c r="J26" s="340"/>
      <c r="L26" s="159"/>
      <c r="M26" s="165"/>
    </row>
    <row r="27" spans="1:13" s="344" customFormat="1">
      <c r="A27" s="180"/>
      <c r="B27" s="180"/>
      <c r="C27" s="352"/>
      <c r="D27" s="768" t="s">
        <v>1149</v>
      </c>
      <c r="E27" s="768"/>
      <c r="F27" s="768"/>
      <c r="G27" s="768"/>
      <c r="H27" s="216">
        <f>ROUND(H24*$B$13,2)</f>
        <v>502.69</v>
      </c>
      <c r="I27" s="340"/>
      <c r="J27" s="340"/>
      <c r="L27" s="159"/>
      <c r="M27" s="165"/>
    </row>
    <row r="28" spans="1:13" s="334" customFormat="1">
      <c r="A28" s="180"/>
      <c r="B28" s="180"/>
      <c r="C28" s="352"/>
      <c r="D28" s="769" t="s">
        <v>563</v>
      </c>
      <c r="E28" s="769"/>
      <c r="F28" s="769"/>
      <c r="G28" s="769"/>
      <c r="H28" s="353">
        <f>H27+H26</f>
        <v>6102.7</v>
      </c>
    </row>
    <row r="29" spans="1:13" s="334" customFormat="1">
      <c r="D29" s="176"/>
      <c r="E29" s="642"/>
      <c r="F29" s="354"/>
      <c r="G29" s="355"/>
    </row>
    <row r="30" spans="1:13" s="344" customFormat="1">
      <c r="A30" s="152" t="s">
        <v>5</v>
      </c>
      <c r="B30" s="766" t="s">
        <v>6</v>
      </c>
      <c r="C30" s="766"/>
      <c r="D30" s="341" t="s">
        <v>52</v>
      </c>
      <c r="E30" s="639" t="s">
        <v>249</v>
      </c>
      <c r="F30" s="341" t="s">
        <v>28</v>
      </c>
      <c r="G30" s="342" t="s">
        <v>53</v>
      </c>
      <c r="H30" s="343" t="s">
        <v>54</v>
      </c>
      <c r="I30" s="340"/>
      <c r="J30" s="340"/>
      <c r="L30" s="159"/>
      <c r="M30" s="165"/>
    </row>
    <row r="31" spans="1:13" s="349" customFormat="1">
      <c r="A31" s="345" t="str">
        <f>Orçamento!A29</f>
        <v>02.01.202.01</v>
      </c>
      <c r="B31" s="345" t="str">
        <f>Orçamento!B29</f>
        <v>C. M.</v>
      </c>
      <c r="C31" s="345">
        <f>Orçamento!C29</f>
        <v>1</v>
      </c>
      <c r="D31" s="346" t="s">
        <v>553</v>
      </c>
      <c r="E31" s="640">
        <v>1</v>
      </c>
      <c r="F31" s="345" t="s">
        <v>251</v>
      </c>
      <c r="G31" s="347">
        <v>1846.81</v>
      </c>
      <c r="H31" s="348">
        <f>H39</f>
        <v>1846.81</v>
      </c>
      <c r="I31" s="349" t="s">
        <v>969</v>
      </c>
      <c r="L31" s="146"/>
      <c r="M31" s="336"/>
    </row>
    <row r="32" spans="1:13" s="424" customFormat="1" ht="60">
      <c r="A32" s="767">
        <v>93657</v>
      </c>
      <c r="B32" s="767"/>
      <c r="C32" s="425" t="s">
        <v>87</v>
      </c>
      <c r="D32" s="423" t="s">
        <v>575</v>
      </c>
      <c r="E32" s="641">
        <v>1</v>
      </c>
      <c r="F32" s="648" t="s">
        <v>64</v>
      </c>
      <c r="G32" s="421">
        <v>16.04</v>
      </c>
      <c r="H32" s="447">
        <f>ROUNDDOWN(G32*E32,2)</f>
        <v>16.04</v>
      </c>
      <c r="I32" s="157"/>
      <c r="J32" s="157"/>
      <c r="L32" s="177"/>
      <c r="M32" s="184"/>
    </row>
    <row r="33" spans="1:14" s="424" customFormat="1" ht="60">
      <c r="A33" s="767">
        <v>91928</v>
      </c>
      <c r="B33" s="767"/>
      <c r="C33" s="425" t="s">
        <v>87</v>
      </c>
      <c r="D33" s="423" t="s">
        <v>69</v>
      </c>
      <c r="E33" s="641">
        <v>177</v>
      </c>
      <c r="F33" s="481" t="s">
        <v>63</v>
      </c>
      <c r="G33" s="421">
        <v>6.95</v>
      </c>
      <c r="H33" s="447">
        <f>ROUNDDOWN(G33*E33,2)</f>
        <v>1230.1500000000001</v>
      </c>
      <c r="I33" s="157"/>
      <c r="J33" s="157"/>
      <c r="L33" s="177"/>
      <c r="M33" s="184"/>
    </row>
    <row r="34" spans="1:14" s="424" customFormat="1" ht="75">
      <c r="A34" s="767">
        <v>91867</v>
      </c>
      <c r="B34" s="767"/>
      <c r="C34" s="425" t="s">
        <v>87</v>
      </c>
      <c r="D34" s="423" t="s">
        <v>68</v>
      </c>
      <c r="E34" s="641">
        <v>59</v>
      </c>
      <c r="F34" s="481" t="s">
        <v>63</v>
      </c>
      <c r="G34" s="421">
        <v>10.18</v>
      </c>
      <c r="H34" s="447">
        <f>ROUNDDOWN(G34*E34,2)</f>
        <v>600.62</v>
      </c>
      <c r="I34" s="157"/>
      <c r="J34" s="157"/>
      <c r="L34" s="177"/>
      <c r="M34" s="184"/>
    </row>
    <row r="35" spans="1:14" s="344" customFormat="1">
      <c r="A35" s="180"/>
      <c r="B35" s="180"/>
      <c r="C35" s="352"/>
      <c r="D35" s="768" t="s">
        <v>55</v>
      </c>
      <c r="E35" s="768"/>
      <c r="F35" s="768"/>
      <c r="G35" s="768"/>
      <c r="H35" s="216">
        <f>SUMIF(F32:F34,("h"),H32:H34)</f>
        <v>0</v>
      </c>
      <c r="I35" s="340"/>
      <c r="J35" s="340"/>
      <c r="L35" s="159"/>
      <c r="M35" s="165"/>
    </row>
    <row r="36" spans="1:14" s="344" customFormat="1">
      <c r="A36" s="180"/>
      <c r="B36" s="180"/>
      <c r="C36" s="352"/>
      <c r="D36" s="768" t="s">
        <v>56</v>
      </c>
      <c r="E36" s="768"/>
      <c r="F36" s="768"/>
      <c r="G36" s="768"/>
      <c r="H36" s="216">
        <f>SUMIF(F32:F34,"&lt;&gt;h",H32:H34)</f>
        <v>1846.81</v>
      </c>
      <c r="I36" s="340"/>
      <c r="J36" s="340"/>
      <c r="L36" s="159"/>
      <c r="M36" s="165"/>
    </row>
    <row r="37" spans="1:14" s="344" customFormat="1">
      <c r="A37" s="180"/>
      <c r="B37" s="180"/>
      <c r="C37" s="352"/>
      <c r="D37" s="769" t="s">
        <v>57</v>
      </c>
      <c r="E37" s="769"/>
      <c r="F37" s="769"/>
      <c r="G37" s="769"/>
      <c r="H37" s="353">
        <f>SUM(H35:H36)</f>
        <v>1846.81</v>
      </c>
      <c r="I37" s="340"/>
      <c r="J37" s="340"/>
      <c r="L37" s="159"/>
      <c r="M37" s="165"/>
    </row>
    <row r="38" spans="1:14" s="344" customFormat="1">
      <c r="A38" s="180"/>
      <c r="B38" s="180"/>
      <c r="C38" s="352"/>
      <c r="D38" s="768" t="s">
        <v>25</v>
      </c>
      <c r="E38" s="768"/>
      <c r="F38" s="768"/>
      <c r="G38" s="768"/>
      <c r="H38" s="217">
        <f>E31</f>
        <v>1</v>
      </c>
      <c r="I38" s="340"/>
      <c r="J38" s="340"/>
      <c r="L38" s="159"/>
      <c r="M38" s="165"/>
    </row>
    <row r="39" spans="1:14" s="344" customFormat="1">
      <c r="A39" s="180"/>
      <c r="B39" s="180"/>
      <c r="C39" s="352"/>
      <c r="D39" s="769" t="s">
        <v>58</v>
      </c>
      <c r="E39" s="769"/>
      <c r="F39" s="769"/>
      <c r="G39" s="769"/>
      <c r="H39" s="353">
        <f>ROUND(H37*H38,2)</f>
        <v>1846.81</v>
      </c>
      <c r="I39" s="340"/>
      <c r="J39" s="340"/>
      <c r="L39" s="159"/>
      <c r="M39" s="165"/>
    </row>
    <row r="40" spans="1:14" s="344" customFormat="1">
      <c r="A40" s="180"/>
      <c r="B40" s="180"/>
      <c r="C40" s="352"/>
      <c r="D40" s="768" t="s">
        <v>1149</v>
      </c>
      <c r="E40" s="768"/>
      <c r="F40" s="768"/>
      <c r="G40" s="768"/>
      <c r="H40" s="216">
        <f>ROUND(H37*$B$13,2)</f>
        <v>497.35</v>
      </c>
      <c r="I40" s="340"/>
      <c r="J40" s="340"/>
      <c r="L40" s="159"/>
      <c r="M40" s="165"/>
    </row>
    <row r="41" spans="1:14" s="334" customFormat="1">
      <c r="A41" s="180"/>
      <c r="B41" s="180"/>
      <c r="C41" s="352"/>
      <c r="D41" s="769" t="s">
        <v>563</v>
      </c>
      <c r="E41" s="769"/>
      <c r="F41" s="769"/>
      <c r="G41" s="769"/>
      <c r="H41" s="353">
        <f>H40+H39</f>
        <v>2344.16</v>
      </c>
    </row>
    <row r="42" spans="1:14" s="340" customFormat="1">
      <c r="A42" s="192"/>
      <c r="B42" s="192"/>
      <c r="C42" s="480"/>
      <c r="D42" s="482"/>
      <c r="E42" s="636"/>
      <c r="F42" s="482"/>
      <c r="G42" s="480"/>
      <c r="H42" s="480"/>
      <c r="I42" s="480"/>
      <c r="J42" s="480"/>
      <c r="K42" s="204"/>
      <c r="L42" s="204"/>
      <c r="M42" s="204"/>
      <c r="N42" s="204"/>
    </row>
    <row r="43" spans="1:14" s="344" customFormat="1">
      <c r="A43" s="152" t="s">
        <v>5</v>
      </c>
      <c r="B43" s="766" t="s">
        <v>6</v>
      </c>
      <c r="C43" s="766"/>
      <c r="D43" s="341" t="s">
        <v>52</v>
      </c>
      <c r="E43" s="639" t="s">
        <v>249</v>
      </c>
      <c r="F43" s="341" t="s">
        <v>28</v>
      </c>
      <c r="G43" s="342" t="s">
        <v>53</v>
      </c>
      <c r="H43" s="343" t="s">
        <v>54</v>
      </c>
      <c r="I43" s="340"/>
      <c r="J43" s="340"/>
      <c r="L43" s="159"/>
      <c r="M43" s="165"/>
    </row>
    <row r="44" spans="1:14" s="349" customFormat="1" ht="30">
      <c r="A44" s="345" t="str">
        <f>Orçamento!A33</f>
        <v>02.01.404</v>
      </c>
      <c r="B44" s="345" t="str">
        <f>Orçamento!B33</f>
        <v>ORSE</v>
      </c>
      <c r="C44" s="345">
        <f>Orçamento!C33</f>
        <v>51</v>
      </c>
      <c r="D44" s="346" t="s">
        <v>604</v>
      </c>
      <c r="E44" s="640">
        <v>2.61</v>
      </c>
      <c r="F44" s="345" t="s">
        <v>253</v>
      </c>
      <c r="G44" s="347">
        <v>539.74</v>
      </c>
      <c r="H44" s="348">
        <f>H54</f>
        <v>1408.72</v>
      </c>
      <c r="I44" s="349" t="s">
        <v>969</v>
      </c>
      <c r="L44" s="146"/>
      <c r="M44" s="336"/>
    </row>
    <row r="45" spans="1:14" s="424" customFormat="1" ht="45">
      <c r="A45" s="767">
        <v>4433</v>
      </c>
      <c r="B45" s="767"/>
      <c r="C45" s="425" t="s">
        <v>87</v>
      </c>
      <c r="D45" s="423" t="s">
        <v>1098</v>
      </c>
      <c r="E45" s="641">
        <v>5</v>
      </c>
      <c r="F45" s="561" t="s">
        <v>34</v>
      </c>
      <c r="G45" s="421">
        <v>31.29</v>
      </c>
      <c r="H45" s="447">
        <f>ROUNDDOWN(G45*E45,2)</f>
        <v>156.44999999999999</v>
      </c>
      <c r="I45" s="157"/>
      <c r="J45" s="157"/>
      <c r="L45" s="177"/>
      <c r="M45" s="184"/>
    </row>
    <row r="46" spans="1:14" s="424" customFormat="1" ht="60">
      <c r="A46" s="767">
        <v>4813</v>
      </c>
      <c r="B46" s="767"/>
      <c r="C46" s="425" t="s">
        <v>87</v>
      </c>
      <c r="D46" s="423" t="s">
        <v>1118</v>
      </c>
      <c r="E46" s="641">
        <v>1</v>
      </c>
      <c r="F46" s="561" t="s">
        <v>33</v>
      </c>
      <c r="G46" s="421">
        <v>315</v>
      </c>
      <c r="H46" s="447">
        <f>ROUNDDOWN(G46*E46,2)</f>
        <v>315</v>
      </c>
      <c r="I46" s="157"/>
      <c r="J46" s="157"/>
      <c r="L46" s="177"/>
      <c r="M46" s="184"/>
    </row>
    <row r="47" spans="1:14" s="424" customFormat="1" ht="30">
      <c r="A47" s="767">
        <v>5075</v>
      </c>
      <c r="B47" s="767"/>
      <c r="C47" s="425" t="s">
        <v>87</v>
      </c>
      <c r="D47" s="423" t="s">
        <v>1121</v>
      </c>
      <c r="E47" s="641">
        <v>0.15</v>
      </c>
      <c r="F47" s="561" t="s">
        <v>35</v>
      </c>
      <c r="G47" s="421">
        <v>23.91</v>
      </c>
      <c r="H47" s="447">
        <f>ROUNDDOWN(G47*E47,2)</f>
        <v>3.58</v>
      </c>
      <c r="I47" s="157"/>
      <c r="J47" s="157"/>
      <c r="L47" s="177"/>
      <c r="M47" s="184"/>
    </row>
    <row r="48" spans="1:14" s="424" customFormat="1" ht="30">
      <c r="A48" s="767">
        <v>88262</v>
      </c>
      <c r="B48" s="767"/>
      <c r="C48" s="425" t="s">
        <v>87</v>
      </c>
      <c r="D48" s="423" t="s">
        <v>46</v>
      </c>
      <c r="E48" s="641">
        <v>1</v>
      </c>
      <c r="F48" s="561" t="s">
        <v>40</v>
      </c>
      <c r="G48" s="421">
        <v>25.93</v>
      </c>
      <c r="H48" s="447">
        <f>ROUNDDOWN(G48*E48,2)</f>
        <v>25.93</v>
      </c>
      <c r="I48" s="157"/>
      <c r="J48" s="157"/>
      <c r="L48" s="177"/>
      <c r="M48" s="184"/>
    </row>
    <row r="49" spans="1:13" s="424" customFormat="1" ht="30">
      <c r="A49" s="767">
        <v>88316</v>
      </c>
      <c r="B49" s="767"/>
      <c r="C49" s="425" t="s">
        <v>87</v>
      </c>
      <c r="D49" s="423" t="s">
        <v>39</v>
      </c>
      <c r="E49" s="641">
        <v>2</v>
      </c>
      <c r="F49" s="561" t="s">
        <v>40</v>
      </c>
      <c r="G49" s="421">
        <v>19.39</v>
      </c>
      <c r="H49" s="447">
        <f>ROUNDDOWN(G49*E49,2)</f>
        <v>38.78</v>
      </c>
      <c r="I49" s="157"/>
      <c r="J49" s="157"/>
      <c r="L49" s="177"/>
      <c r="M49" s="184"/>
    </row>
    <row r="50" spans="1:13" s="344" customFormat="1">
      <c r="A50" s="180"/>
      <c r="B50" s="180"/>
      <c r="C50" s="352"/>
      <c r="D50" s="768" t="s">
        <v>55</v>
      </c>
      <c r="E50" s="768"/>
      <c r="F50" s="768"/>
      <c r="G50" s="768"/>
      <c r="H50" s="216">
        <f>SUMIF(F45:F49,("h"),H45:H49)</f>
        <v>64.710000000000008</v>
      </c>
      <c r="I50" s="340"/>
      <c r="J50" s="340"/>
      <c r="L50" s="159"/>
      <c r="M50" s="165"/>
    </row>
    <row r="51" spans="1:13" s="344" customFormat="1">
      <c r="A51" s="180"/>
      <c r="B51" s="180"/>
      <c r="C51" s="352"/>
      <c r="D51" s="768" t="s">
        <v>56</v>
      </c>
      <c r="E51" s="768"/>
      <c r="F51" s="768"/>
      <c r="G51" s="768"/>
      <c r="H51" s="216">
        <f>SUMIF(F45:F49,"&lt;&gt;h",H45:H49)</f>
        <v>475.03</v>
      </c>
      <c r="I51" s="340"/>
      <c r="J51" s="340"/>
      <c r="L51" s="159"/>
      <c r="M51" s="165"/>
    </row>
    <row r="52" spans="1:13" s="344" customFormat="1">
      <c r="A52" s="180"/>
      <c r="B52" s="180"/>
      <c r="C52" s="352"/>
      <c r="D52" s="769" t="s">
        <v>57</v>
      </c>
      <c r="E52" s="769"/>
      <c r="F52" s="769"/>
      <c r="G52" s="769"/>
      <c r="H52" s="353">
        <f>SUM(H50:H51)</f>
        <v>539.74</v>
      </c>
      <c r="I52" s="340"/>
      <c r="J52" s="340"/>
      <c r="L52" s="159"/>
      <c r="M52" s="165"/>
    </row>
    <row r="53" spans="1:13" s="344" customFormat="1">
      <c r="A53" s="180"/>
      <c r="B53" s="180"/>
      <c r="C53" s="352"/>
      <c r="D53" s="768" t="s">
        <v>25</v>
      </c>
      <c r="E53" s="768"/>
      <c r="F53" s="768"/>
      <c r="G53" s="768"/>
      <c r="H53" s="217">
        <f>E44</f>
        <v>2.61</v>
      </c>
      <c r="I53" s="340"/>
      <c r="J53" s="340"/>
      <c r="L53" s="159"/>
      <c r="M53" s="165"/>
    </row>
    <row r="54" spans="1:13" s="344" customFormat="1">
      <c r="A54" s="180"/>
      <c r="B54" s="180"/>
      <c r="C54" s="352"/>
      <c r="D54" s="769" t="s">
        <v>58</v>
      </c>
      <c r="E54" s="769"/>
      <c r="F54" s="769"/>
      <c r="G54" s="769"/>
      <c r="H54" s="353">
        <f>ROUND(H52*H53,2)</f>
        <v>1408.72</v>
      </c>
      <c r="I54" s="340"/>
      <c r="J54" s="340"/>
      <c r="L54" s="159"/>
      <c r="M54" s="165"/>
    </row>
    <row r="55" spans="1:13" s="344" customFormat="1">
      <c r="A55" s="180"/>
      <c r="B55" s="180"/>
      <c r="C55" s="352"/>
      <c r="D55" s="768" t="s">
        <v>1149</v>
      </c>
      <c r="E55" s="768"/>
      <c r="F55" s="768"/>
      <c r="G55" s="768"/>
      <c r="H55" s="216">
        <f>ROUND(H52*$B$13,2)</f>
        <v>145.35</v>
      </c>
      <c r="I55" s="340"/>
      <c r="J55" s="340"/>
      <c r="L55" s="159"/>
      <c r="M55" s="165"/>
    </row>
    <row r="56" spans="1:13" s="334" customFormat="1">
      <c r="A56" s="180"/>
      <c r="B56" s="180"/>
      <c r="C56" s="352"/>
      <c r="D56" s="769" t="s">
        <v>563</v>
      </c>
      <c r="E56" s="769"/>
      <c r="F56" s="769"/>
      <c r="G56" s="769"/>
      <c r="H56" s="353">
        <f>H55+H54</f>
        <v>1554.07</v>
      </c>
    </row>
    <row r="57" spans="1:13" s="334" customFormat="1">
      <c r="D57" s="176"/>
      <c r="E57" s="642"/>
      <c r="F57" s="354"/>
      <c r="G57" s="355"/>
    </row>
    <row r="58" spans="1:13" s="344" customFormat="1">
      <c r="A58" s="152" t="s">
        <v>5</v>
      </c>
      <c r="B58" s="766" t="s">
        <v>6</v>
      </c>
      <c r="C58" s="766"/>
      <c r="D58" s="341" t="s">
        <v>52</v>
      </c>
      <c r="E58" s="639" t="s">
        <v>249</v>
      </c>
      <c r="F58" s="341" t="s">
        <v>28</v>
      </c>
      <c r="G58" s="342" t="s">
        <v>53</v>
      </c>
      <c r="H58" s="343" t="s">
        <v>54</v>
      </c>
      <c r="I58" s="340"/>
      <c r="J58" s="340"/>
      <c r="L58" s="159"/>
      <c r="M58" s="165"/>
    </row>
    <row r="59" spans="1:13" s="349" customFormat="1">
      <c r="A59" s="345" t="str">
        <f>Orçamento!A38</f>
        <v>02.02.140</v>
      </c>
      <c r="B59" s="315" t="str">
        <f>Orçamento!B39</f>
        <v>ORSE</v>
      </c>
      <c r="C59" s="315">
        <f>Orçamento!C39</f>
        <v>12631</v>
      </c>
      <c r="D59" s="316" t="s">
        <v>585</v>
      </c>
      <c r="E59" s="640">
        <v>179.6</v>
      </c>
      <c r="F59" s="315" t="s">
        <v>253</v>
      </c>
      <c r="G59" s="347">
        <v>23.26</v>
      </c>
      <c r="H59" s="348">
        <f>H65</f>
        <v>4177.5</v>
      </c>
      <c r="I59" s="349" t="s">
        <v>859</v>
      </c>
      <c r="L59" s="146"/>
      <c r="M59" s="336"/>
    </row>
    <row r="60" spans="1:13" s="424" customFormat="1" ht="30">
      <c r="A60" s="767">
        <v>88316</v>
      </c>
      <c r="B60" s="767"/>
      <c r="C60" s="425" t="s">
        <v>87</v>
      </c>
      <c r="D60" s="423" t="s">
        <v>39</v>
      </c>
      <c r="E60" s="641">
        <v>1.2</v>
      </c>
      <c r="F60" s="521" t="s">
        <v>40</v>
      </c>
      <c r="G60" s="421">
        <v>19.39</v>
      </c>
      <c r="H60" s="447">
        <f>ROUNDDOWN(G60*E60,2)</f>
        <v>23.26</v>
      </c>
      <c r="I60" s="157"/>
      <c r="J60" s="157"/>
      <c r="L60" s="177"/>
      <c r="M60" s="184"/>
    </row>
    <row r="61" spans="1:13" s="344" customFormat="1">
      <c r="A61" s="180"/>
      <c r="B61" s="180"/>
      <c r="C61" s="352"/>
      <c r="D61" s="768" t="s">
        <v>55</v>
      </c>
      <c r="E61" s="768"/>
      <c r="F61" s="768"/>
      <c r="G61" s="768"/>
      <c r="H61" s="216">
        <f>SUMIF(F60:F60,("h"),H60:H60)</f>
        <v>23.26</v>
      </c>
      <c r="I61" s="340"/>
      <c r="J61" s="340"/>
      <c r="L61" s="159"/>
      <c r="M61" s="165"/>
    </row>
    <row r="62" spans="1:13" s="344" customFormat="1">
      <c r="A62" s="180"/>
      <c r="B62" s="180"/>
      <c r="C62" s="352"/>
      <c r="D62" s="768" t="s">
        <v>56</v>
      </c>
      <c r="E62" s="768"/>
      <c r="F62" s="768"/>
      <c r="G62" s="768"/>
      <c r="H62" s="216">
        <f>SUMIF(F60:F60,"&lt;&gt;h",H60:H60)</f>
        <v>0</v>
      </c>
      <c r="I62" s="340"/>
      <c r="J62" s="340"/>
      <c r="L62" s="159"/>
      <c r="M62" s="165"/>
    </row>
    <row r="63" spans="1:13" s="344" customFormat="1">
      <c r="A63" s="180"/>
      <c r="B63" s="180"/>
      <c r="C63" s="352"/>
      <c r="D63" s="769" t="s">
        <v>57</v>
      </c>
      <c r="E63" s="769"/>
      <c r="F63" s="769"/>
      <c r="G63" s="769"/>
      <c r="H63" s="353">
        <f>SUM(H61:H62)</f>
        <v>23.26</v>
      </c>
      <c r="I63" s="340"/>
      <c r="J63" s="340"/>
      <c r="L63" s="159"/>
      <c r="M63" s="165"/>
    </row>
    <row r="64" spans="1:13" s="344" customFormat="1">
      <c r="A64" s="180"/>
      <c r="B64" s="180"/>
      <c r="C64" s="352"/>
      <c r="D64" s="768" t="s">
        <v>25</v>
      </c>
      <c r="E64" s="768"/>
      <c r="F64" s="768"/>
      <c r="G64" s="768"/>
      <c r="H64" s="217">
        <f>E59</f>
        <v>179.6</v>
      </c>
      <c r="I64" s="340"/>
      <c r="J64" s="340"/>
      <c r="L64" s="159"/>
      <c r="M64" s="165"/>
    </row>
    <row r="65" spans="1:13" s="344" customFormat="1">
      <c r="A65" s="441"/>
      <c r="B65" s="180"/>
      <c r="C65" s="352"/>
      <c r="D65" s="769" t="s">
        <v>58</v>
      </c>
      <c r="E65" s="769"/>
      <c r="F65" s="769"/>
      <c r="G65" s="769"/>
      <c r="H65" s="353">
        <f>ROUND(H63*H64,2)</f>
        <v>4177.5</v>
      </c>
      <c r="I65" s="340"/>
      <c r="J65" s="340"/>
      <c r="L65" s="159"/>
      <c r="M65" s="165"/>
    </row>
    <row r="66" spans="1:13" s="344" customFormat="1">
      <c r="A66" s="419"/>
      <c r="B66" s="180"/>
      <c r="C66" s="352"/>
      <c r="D66" s="768" t="s">
        <v>1149</v>
      </c>
      <c r="E66" s="768"/>
      <c r="F66" s="768"/>
      <c r="G66" s="768"/>
      <c r="H66" s="216">
        <f>ROUND(H63*$B$13,2)</f>
        <v>6.26</v>
      </c>
      <c r="I66" s="340"/>
      <c r="J66" s="340"/>
      <c r="L66" s="159"/>
      <c r="M66" s="165"/>
    </row>
    <row r="67" spans="1:13" s="334" customFormat="1">
      <c r="A67" s="419"/>
      <c r="B67" s="419"/>
      <c r="C67" s="352"/>
      <c r="D67" s="769" t="s">
        <v>563</v>
      </c>
      <c r="E67" s="769"/>
      <c r="F67" s="769"/>
      <c r="G67" s="769"/>
      <c r="H67" s="353">
        <f>H66+H65</f>
        <v>4183.76</v>
      </c>
    </row>
    <row r="68" spans="1:13" s="334" customFormat="1">
      <c r="D68" s="176"/>
      <c r="E68" s="642"/>
      <c r="F68" s="354"/>
      <c r="G68" s="355"/>
    </row>
    <row r="69" spans="1:13" s="344" customFormat="1">
      <c r="A69" s="152" t="s">
        <v>5</v>
      </c>
      <c r="B69" s="766" t="s">
        <v>6</v>
      </c>
      <c r="C69" s="766"/>
      <c r="D69" s="341" t="s">
        <v>52</v>
      </c>
      <c r="E69" s="639" t="s">
        <v>249</v>
      </c>
      <c r="F69" s="341" t="s">
        <v>28</v>
      </c>
      <c r="G69" s="342" t="s">
        <v>53</v>
      </c>
      <c r="H69" s="343" t="s">
        <v>54</v>
      </c>
      <c r="I69" s="340"/>
      <c r="J69" s="340"/>
      <c r="L69" s="159"/>
      <c r="M69" s="165"/>
    </row>
    <row r="70" spans="1:13" s="349" customFormat="1" ht="30">
      <c r="A70" s="345" t="str">
        <f>Orçamento!A38</f>
        <v>02.02.140</v>
      </c>
      <c r="B70" s="315" t="str">
        <f>Orçamento!B40</f>
        <v>SINAPI</v>
      </c>
      <c r="C70" s="315" t="str">
        <f>Orçamento!C40</f>
        <v>97644 MOD</v>
      </c>
      <c r="D70" s="316" t="s">
        <v>993</v>
      </c>
      <c r="E70" s="640">
        <v>27.22</v>
      </c>
      <c r="F70" s="315" t="s">
        <v>253</v>
      </c>
      <c r="G70" s="347">
        <v>16.899999999999999</v>
      </c>
      <c r="H70" s="348">
        <f>H77</f>
        <v>460.02</v>
      </c>
      <c r="L70" s="146"/>
      <c r="M70" s="336"/>
    </row>
    <row r="71" spans="1:13" s="424" customFormat="1" ht="30">
      <c r="A71" s="767">
        <v>88309</v>
      </c>
      <c r="B71" s="767"/>
      <c r="C71" s="425" t="s">
        <v>87</v>
      </c>
      <c r="D71" s="423" t="s">
        <v>49</v>
      </c>
      <c r="E71" s="641">
        <v>0.26300000000000001</v>
      </c>
      <c r="F71" s="521" t="s">
        <v>40</v>
      </c>
      <c r="G71" s="421">
        <v>26.2</v>
      </c>
      <c r="H71" s="447">
        <f>ROUNDDOWN(G71*E71,2)</f>
        <v>6.89</v>
      </c>
      <c r="I71" s="157"/>
      <c r="J71" s="157"/>
      <c r="L71" s="177"/>
      <c r="M71" s="184"/>
    </row>
    <row r="72" spans="1:13" s="424" customFormat="1" ht="30">
      <c r="A72" s="767">
        <v>88316</v>
      </c>
      <c r="B72" s="767"/>
      <c r="C72" s="425" t="s">
        <v>87</v>
      </c>
      <c r="D72" s="423" t="s">
        <v>39</v>
      </c>
      <c r="E72" s="641">
        <v>0.51639999999999997</v>
      </c>
      <c r="F72" s="521" t="s">
        <v>40</v>
      </c>
      <c r="G72" s="421">
        <v>19.39</v>
      </c>
      <c r="H72" s="447">
        <f>ROUNDDOWN(G72*E72,2)</f>
        <v>10.01</v>
      </c>
      <c r="I72" s="157"/>
      <c r="J72" s="157"/>
      <c r="L72" s="177"/>
      <c r="M72" s="184"/>
    </row>
    <row r="73" spans="1:13" s="344" customFormat="1">
      <c r="A73" s="180"/>
      <c r="B73" s="180"/>
      <c r="C73" s="352"/>
      <c r="D73" s="768" t="s">
        <v>55</v>
      </c>
      <c r="E73" s="768"/>
      <c r="F73" s="768"/>
      <c r="G73" s="768"/>
      <c r="H73" s="216">
        <f>SUMIF(F71:F72,("h"),H71:H72)</f>
        <v>16.899999999999999</v>
      </c>
      <c r="I73" s="340"/>
      <c r="J73" s="340"/>
      <c r="L73" s="159"/>
      <c r="M73" s="165"/>
    </row>
    <row r="74" spans="1:13" s="344" customFormat="1">
      <c r="A74" s="180"/>
      <c r="B74" s="180"/>
      <c r="C74" s="352"/>
      <c r="D74" s="768" t="s">
        <v>56</v>
      </c>
      <c r="E74" s="768"/>
      <c r="F74" s="768"/>
      <c r="G74" s="768"/>
      <c r="H74" s="216">
        <f>SUMIF(F71:F72,"&lt;&gt;h",H71:H72)</f>
        <v>0</v>
      </c>
      <c r="I74" s="340"/>
      <c r="J74" s="340"/>
      <c r="L74" s="159"/>
      <c r="M74" s="165"/>
    </row>
    <row r="75" spans="1:13" s="344" customFormat="1">
      <c r="A75" s="180"/>
      <c r="B75" s="180"/>
      <c r="C75" s="352"/>
      <c r="D75" s="769" t="s">
        <v>57</v>
      </c>
      <c r="E75" s="769"/>
      <c r="F75" s="769"/>
      <c r="G75" s="769"/>
      <c r="H75" s="353">
        <f>SUM(H73:H74)</f>
        <v>16.899999999999999</v>
      </c>
      <c r="I75" s="340"/>
      <c r="J75" s="340"/>
      <c r="L75" s="159"/>
      <c r="M75" s="165"/>
    </row>
    <row r="76" spans="1:13" s="344" customFormat="1">
      <c r="A76" s="180"/>
      <c r="B76" s="180"/>
      <c r="C76" s="352"/>
      <c r="D76" s="768" t="s">
        <v>25</v>
      </c>
      <c r="E76" s="768"/>
      <c r="F76" s="768"/>
      <c r="G76" s="768"/>
      <c r="H76" s="217">
        <f>E70</f>
        <v>27.22</v>
      </c>
      <c r="I76" s="340"/>
      <c r="J76" s="340"/>
      <c r="L76" s="159"/>
      <c r="M76" s="165"/>
    </row>
    <row r="77" spans="1:13" s="344" customFormat="1">
      <c r="A77" s="441"/>
      <c r="B77" s="180"/>
      <c r="C77" s="352"/>
      <c r="D77" s="769" t="s">
        <v>58</v>
      </c>
      <c r="E77" s="769"/>
      <c r="F77" s="769"/>
      <c r="G77" s="769"/>
      <c r="H77" s="353">
        <f>ROUND(H75*H76,2)</f>
        <v>460.02</v>
      </c>
      <c r="I77" s="340"/>
      <c r="J77" s="340"/>
      <c r="L77" s="159"/>
      <c r="M77" s="165"/>
    </row>
    <row r="78" spans="1:13" s="344" customFormat="1">
      <c r="A78" s="419"/>
      <c r="B78" s="180"/>
      <c r="C78" s="352"/>
      <c r="D78" s="768" t="s">
        <v>1149</v>
      </c>
      <c r="E78" s="768"/>
      <c r="F78" s="768"/>
      <c r="G78" s="768"/>
      <c r="H78" s="216">
        <f>ROUND(H75*$B$13,2)</f>
        <v>4.55</v>
      </c>
      <c r="I78" s="340"/>
      <c r="J78" s="340"/>
      <c r="L78" s="159"/>
      <c r="M78" s="165"/>
    </row>
    <row r="79" spans="1:13" s="334" customFormat="1">
      <c r="A79" s="419"/>
      <c r="B79" s="419"/>
      <c r="C79" s="352"/>
      <c r="D79" s="769" t="s">
        <v>563</v>
      </c>
      <c r="E79" s="769"/>
      <c r="F79" s="769"/>
      <c r="G79" s="769"/>
      <c r="H79" s="353">
        <f>H78+H77</f>
        <v>464.57</v>
      </c>
    </row>
    <row r="80" spans="1:13" s="334" customFormat="1">
      <c r="D80" s="176"/>
      <c r="E80" s="642"/>
      <c r="F80" s="354"/>
      <c r="G80" s="355"/>
    </row>
    <row r="81" spans="1:13" s="344" customFormat="1">
      <c r="A81" s="152" t="s">
        <v>5</v>
      </c>
      <c r="B81" s="766" t="s">
        <v>6</v>
      </c>
      <c r="C81" s="766"/>
      <c r="D81" s="341" t="s">
        <v>52</v>
      </c>
      <c r="E81" s="639" t="s">
        <v>249</v>
      </c>
      <c r="F81" s="341" t="s">
        <v>28</v>
      </c>
      <c r="G81" s="342" t="s">
        <v>53</v>
      </c>
      <c r="H81" s="343" t="s">
        <v>54</v>
      </c>
      <c r="I81" s="340"/>
      <c r="J81" s="340"/>
      <c r="L81" s="159"/>
      <c r="M81" s="165"/>
    </row>
    <row r="82" spans="1:13" s="349" customFormat="1" ht="30">
      <c r="A82" s="345" t="str">
        <f>Orçamento!A38</f>
        <v>02.02.140</v>
      </c>
      <c r="B82" s="315" t="str">
        <f>Orçamento!B41</f>
        <v>ORSE</v>
      </c>
      <c r="C82" s="315">
        <f>Orçamento!C41</f>
        <v>4942</v>
      </c>
      <c r="D82" s="316" t="s">
        <v>558</v>
      </c>
      <c r="E82" s="640">
        <v>31.17</v>
      </c>
      <c r="F82" s="315" t="s">
        <v>253</v>
      </c>
      <c r="G82" s="347">
        <v>22.79</v>
      </c>
      <c r="H82" s="348">
        <f>H89</f>
        <v>710.36</v>
      </c>
      <c r="I82" s="349" t="s">
        <v>859</v>
      </c>
      <c r="L82" s="146"/>
      <c r="M82" s="336"/>
    </row>
    <row r="83" spans="1:13" s="424" customFormat="1" ht="30">
      <c r="A83" s="767">
        <v>88309</v>
      </c>
      <c r="B83" s="767"/>
      <c r="C83" s="425" t="s">
        <v>87</v>
      </c>
      <c r="D83" s="423" t="s">
        <v>49</v>
      </c>
      <c r="E83" s="641">
        <v>0.5</v>
      </c>
      <c r="F83" s="521" t="s">
        <v>40</v>
      </c>
      <c r="G83" s="421">
        <v>26.2</v>
      </c>
      <c r="H83" s="447">
        <f>ROUNDDOWN(G83*E83,2)</f>
        <v>13.1</v>
      </c>
      <c r="I83" s="157"/>
      <c r="J83" s="157"/>
      <c r="L83" s="177"/>
      <c r="M83" s="184"/>
    </row>
    <row r="84" spans="1:13" s="424" customFormat="1" ht="30">
      <c r="A84" s="767">
        <v>88316</v>
      </c>
      <c r="B84" s="767"/>
      <c r="C84" s="425" t="s">
        <v>87</v>
      </c>
      <c r="D84" s="423" t="s">
        <v>39</v>
      </c>
      <c r="E84" s="641">
        <v>0.5</v>
      </c>
      <c r="F84" s="521" t="s">
        <v>40</v>
      </c>
      <c r="G84" s="421">
        <v>19.39</v>
      </c>
      <c r="H84" s="447">
        <f>ROUNDDOWN(G84*E84,2)</f>
        <v>9.69</v>
      </c>
      <c r="I84" s="157"/>
      <c r="J84" s="157"/>
      <c r="L84" s="177"/>
      <c r="M84" s="184"/>
    </row>
    <row r="85" spans="1:13" s="344" customFormat="1">
      <c r="A85" s="180"/>
      <c r="B85" s="180"/>
      <c r="C85" s="352"/>
      <c r="D85" s="768" t="s">
        <v>55</v>
      </c>
      <c r="E85" s="768"/>
      <c r="F85" s="768"/>
      <c r="G85" s="768"/>
      <c r="H85" s="216">
        <f>SUMIF(F83:F84,("h"),H83:H84)</f>
        <v>22.79</v>
      </c>
      <c r="I85" s="340"/>
      <c r="J85" s="340"/>
      <c r="L85" s="159"/>
      <c r="M85" s="165"/>
    </row>
    <row r="86" spans="1:13" s="344" customFormat="1">
      <c r="A86" s="180"/>
      <c r="B86" s="180"/>
      <c r="C86" s="352"/>
      <c r="D86" s="768" t="s">
        <v>56</v>
      </c>
      <c r="E86" s="768"/>
      <c r="F86" s="768"/>
      <c r="G86" s="768"/>
      <c r="H86" s="216">
        <f>SUMIF(F83:F84,"&lt;&gt;h",H83:H84)</f>
        <v>0</v>
      </c>
      <c r="I86" s="340"/>
      <c r="J86" s="340"/>
      <c r="L86" s="159"/>
      <c r="M86" s="165"/>
    </row>
    <row r="87" spans="1:13" s="344" customFormat="1">
      <c r="A87" s="180"/>
      <c r="B87" s="180"/>
      <c r="C87" s="352"/>
      <c r="D87" s="769" t="s">
        <v>57</v>
      </c>
      <c r="E87" s="769"/>
      <c r="F87" s="769"/>
      <c r="G87" s="769"/>
      <c r="H87" s="353">
        <f>SUM(H85:H86)</f>
        <v>22.79</v>
      </c>
      <c r="I87" s="340"/>
      <c r="J87" s="340"/>
      <c r="L87" s="159"/>
      <c r="M87" s="165"/>
    </row>
    <row r="88" spans="1:13" s="344" customFormat="1">
      <c r="A88" s="180"/>
      <c r="B88" s="180"/>
      <c r="C88" s="352"/>
      <c r="D88" s="768" t="s">
        <v>25</v>
      </c>
      <c r="E88" s="768"/>
      <c r="F88" s="768"/>
      <c r="G88" s="768"/>
      <c r="H88" s="217">
        <f>E82</f>
        <v>31.17</v>
      </c>
      <c r="I88" s="340"/>
      <c r="J88" s="340"/>
      <c r="L88" s="159"/>
      <c r="M88" s="165"/>
    </row>
    <row r="89" spans="1:13" s="344" customFormat="1">
      <c r="A89" s="441"/>
      <c r="B89" s="180"/>
      <c r="C89" s="352"/>
      <c r="D89" s="769" t="s">
        <v>58</v>
      </c>
      <c r="E89" s="769"/>
      <c r="F89" s="769"/>
      <c r="G89" s="769"/>
      <c r="H89" s="353">
        <f>ROUND(H87*H88,2)</f>
        <v>710.36</v>
      </c>
      <c r="I89" s="340"/>
      <c r="J89" s="340"/>
      <c r="L89" s="159"/>
      <c r="M89" s="165"/>
    </row>
    <row r="90" spans="1:13" s="344" customFormat="1">
      <c r="A90" s="419"/>
      <c r="B90" s="180"/>
      <c r="C90" s="352"/>
      <c r="D90" s="768" t="s">
        <v>1149</v>
      </c>
      <c r="E90" s="768"/>
      <c r="F90" s="768"/>
      <c r="G90" s="768"/>
      <c r="H90" s="216">
        <f>ROUND(H87*$B$13,2)</f>
        <v>6.14</v>
      </c>
      <c r="I90" s="340"/>
      <c r="J90" s="340"/>
      <c r="L90" s="159"/>
      <c r="M90" s="165"/>
    </row>
    <row r="91" spans="1:13" s="334" customFormat="1">
      <c r="A91" s="419"/>
      <c r="B91" s="419"/>
      <c r="C91" s="352"/>
      <c r="D91" s="769" t="s">
        <v>563</v>
      </c>
      <c r="E91" s="769"/>
      <c r="F91" s="769"/>
      <c r="G91" s="769"/>
      <c r="H91" s="353">
        <f>H90+H89</f>
        <v>716.5</v>
      </c>
    </row>
    <row r="92" spans="1:13" s="334" customFormat="1">
      <c r="D92" s="176"/>
      <c r="E92" s="642"/>
      <c r="F92" s="354"/>
      <c r="G92" s="355"/>
    </row>
    <row r="93" spans="1:13" s="344" customFormat="1">
      <c r="A93" s="152" t="s">
        <v>5</v>
      </c>
      <c r="B93" s="766" t="s">
        <v>6</v>
      </c>
      <c r="C93" s="766"/>
      <c r="D93" s="341" t="s">
        <v>52</v>
      </c>
      <c r="E93" s="639" t="s">
        <v>249</v>
      </c>
      <c r="F93" s="341" t="s">
        <v>28</v>
      </c>
      <c r="G93" s="342" t="s">
        <v>53</v>
      </c>
      <c r="H93" s="343" t="s">
        <v>54</v>
      </c>
      <c r="I93" s="340"/>
      <c r="J93" s="340"/>
      <c r="L93" s="159"/>
      <c r="M93" s="165"/>
    </row>
    <row r="94" spans="1:13" s="349" customFormat="1">
      <c r="A94" s="345" t="str">
        <f>Orçamento!A42</f>
        <v>02.02.150.01</v>
      </c>
      <c r="B94" s="345" t="str">
        <f>Orçamento!B42</f>
        <v xml:space="preserve">ORSE </v>
      </c>
      <c r="C94" s="345">
        <f>Orçamento!C42</f>
        <v>3240</v>
      </c>
      <c r="D94" s="346" t="s">
        <v>1025</v>
      </c>
      <c r="E94" s="345">
        <v>299.54000000000002</v>
      </c>
      <c r="F94" s="345" t="s">
        <v>253</v>
      </c>
      <c r="G94" s="347">
        <v>4.55</v>
      </c>
      <c r="H94" s="348">
        <f>H101</f>
        <v>1362.91</v>
      </c>
      <c r="L94" s="146"/>
      <c r="M94" s="336"/>
    </row>
    <row r="95" spans="1:13" s="424" customFormat="1" ht="30">
      <c r="A95" s="767">
        <v>88309</v>
      </c>
      <c r="B95" s="767"/>
      <c r="C95" s="425" t="s">
        <v>87</v>
      </c>
      <c r="D95" s="423" t="s">
        <v>49</v>
      </c>
      <c r="E95" s="641">
        <v>0.1</v>
      </c>
      <c r="F95" s="685" t="s">
        <v>40</v>
      </c>
      <c r="G95" s="421">
        <v>26.2</v>
      </c>
      <c r="H95" s="447">
        <f>ROUNDDOWN(G95*E95,2)</f>
        <v>2.62</v>
      </c>
      <c r="I95" s="157" t="s">
        <v>859</v>
      </c>
      <c r="J95" s="157"/>
      <c r="L95" s="177"/>
      <c r="M95" s="184"/>
    </row>
    <row r="96" spans="1:13" s="424" customFormat="1" ht="30">
      <c r="A96" s="767">
        <v>88316</v>
      </c>
      <c r="B96" s="767"/>
      <c r="C96" s="425" t="s">
        <v>87</v>
      </c>
      <c r="D96" s="423" t="s">
        <v>39</v>
      </c>
      <c r="E96" s="641">
        <v>0.1</v>
      </c>
      <c r="F96" s="685" t="s">
        <v>40</v>
      </c>
      <c r="G96" s="421">
        <v>19.39</v>
      </c>
      <c r="H96" s="447">
        <f>ROUNDDOWN(G96*E96,2)</f>
        <v>1.93</v>
      </c>
      <c r="I96" s="157"/>
      <c r="J96" s="157"/>
      <c r="L96" s="177"/>
      <c r="M96" s="184"/>
    </row>
    <row r="97" spans="1:13" s="344" customFormat="1" ht="15" customHeight="1">
      <c r="A97" s="180"/>
      <c r="B97" s="180"/>
      <c r="C97" s="352"/>
      <c r="D97" s="768" t="s">
        <v>55</v>
      </c>
      <c r="E97" s="768"/>
      <c r="F97" s="768"/>
      <c r="G97" s="768"/>
      <c r="H97" s="216">
        <f>SUMIF(F95:F96,("h"),H95:H96)</f>
        <v>4.55</v>
      </c>
      <c r="I97" s="340"/>
      <c r="J97" s="340"/>
      <c r="L97" s="159"/>
      <c r="M97" s="165"/>
    </row>
    <row r="98" spans="1:13" s="344" customFormat="1">
      <c r="A98" s="180"/>
      <c r="B98" s="180"/>
      <c r="C98" s="352"/>
      <c r="D98" s="768" t="s">
        <v>56</v>
      </c>
      <c r="E98" s="768"/>
      <c r="F98" s="768"/>
      <c r="G98" s="768"/>
      <c r="H98" s="216">
        <f>SUMIF(F95:F96,"&lt;&gt;h",H95:H96)</f>
        <v>0</v>
      </c>
      <c r="I98" s="340"/>
      <c r="J98" s="340"/>
      <c r="L98" s="159"/>
      <c r="M98" s="165"/>
    </row>
    <row r="99" spans="1:13" s="344" customFormat="1">
      <c r="A99" s="180"/>
      <c r="B99" s="180"/>
      <c r="C99" s="352"/>
      <c r="D99" s="769" t="s">
        <v>57</v>
      </c>
      <c r="E99" s="769"/>
      <c r="F99" s="769"/>
      <c r="G99" s="769"/>
      <c r="H99" s="353">
        <f>SUM(H97:H98)</f>
        <v>4.55</v>
      </c>
      <c r="I99" s="340"/>
      <c r="J99" s="340"/>
      <c r="L99" s="159"/>
      <c r="M99" s="165"/>
    </row>
    <row r="100" spans="1:13" s="344" customFormat="1">
      <c r="A100" s="180"/>
      <c r="B100" s="180"/>
      <c r="C100" s="352"/>
      <c r="D100" s="768" t="s">
        <v>25</v>
      </c>
      <c r="E100" s="768"/>
      <c r="F100" s="768"/>
      <c r="G100" s="768"/>
      <c r="H100" s="217">
        <f>E94</f>
        <v>299.54000000000002</v>
      </c>
      <c r="I100" s="340"/>
      <c r="J100" s="340"/>
      <c r="L100" s="159"/>
      <c r="M100" s="165"/>
    </row>
    <row r="101" spans="1:13" s="344" customFormat="1">
      <c r="A101" s="441"/>
      <c r="B101" s="180"/>
      <c r="C101" s="352"/>
      <c r="D101" s="769" t="s">
        <v>58</v>
      </c>
      <c r="E101" s="769"/>
      <c r="F101" s="769"/>
      <c r="G101" s="769"/>
      <c r="H101" s="353">
        <f>ROUND(H99*H100,2)</f>
        <v>1362.91</v>
      </c>
      <c r="I101" s="340"/>
      <c r="J101" s="340"/>
      <c r="L101" s="159"/>
      <c r="M101" s="165"/>
    </row>
    <row r="102" spans="1:13" s="344" customFormat="1">
      <c r="A102" s="419"/>
      <c r="B102" s="180"/>
      <c r="C102" s="352"/>
      <c r="D102" s="768" t="s">
        <v>1149</v>
      </c>
      <c r="E102" s="768"/>
      <c r="F102" s="768"/>
      <c r="G102" s="768"/>
      <c r="H102" s="216">
        <f>ROUND(H99*$B$13,2)</f>
        <v>1.23</v>
      </c>
      <c r="I102" s="340"/>
      <c r="J102" s="340"/>
      <c r="L102" s="159"/>
      <c r="M102" s="165"/>
    </row>
    <row r="103" spans="1:13" s="334" customFormat="1">
      <c r="A103" s="419"/>
      <c r="B103" s="419"/>
      <c r="C103" s="352"/>
      <c r="D103" s="769" t="s">
        <v>563</v>
      </c>
      <c r="E103" s="769"/>
      <c r="F103" s="769"/>
      <c r="G103" s="769"/>
      <c r="H103" s="353">
        <f>H102+H101</f>
        <v>1364.14</v>
      </c>
    </row>
    <row r="104" spans="1:13" s="334" customFormat="1">
      <c r="D104" s="176"/>
      <c r="E104" s="642"/>
      <c r="F104" s="354"/>
      <c r="G104" s="355"/>
    </row>
    <row r="105" spans="1:13" s="344" customFormat="1">
      <c r="A105" s="152" t="s">
        <v>5</v>
      </c>
      <c r="B105" s="766" t="s">
        <v>6</v>
      </c>
      <c r="C105" s="766"/>
      <c r="D105" s="341" t="s">
        <v>52</v>
      </c>
      <c r="E105" s="639" t="s">
        <v>249</v>
      </c>
      <c r="F105" s="341" t="s">
        <v>28</v>
      </c>
      <c r="G105" s="342" t="s">
        <v>53</v>
      </c>
      <c r="H105" s="343" t="s">
        <v>54</v>
      </c>
      <c r="I105" s="340"/>
      <c r="J105" s="340"/>
      <c r="L105" s="159"/>
      <c r="M105" s="165"/>
    </row>
    <row r="106" spans="1:13" s="349" customFormat="1">
      <c r="A106" s="345" t="str">
        <f>Orçamento!A42</f>
        <v>02.02.150.01</v>
      </c>
      <c r="B106" s="345" t="str">
        <f>Orçamento!B42</f>
        <v xml:space="preserve">ORSE </v>
      </c>
      <c r="C106" s="345">
        <f>Orçamento!C42</f>
        <v>3240</v>
      </c>
      <c r="D106" s="346" t="s">
        <v>1025</v>
      </c>
      <c r="E106" s="640">
        <v>299.54000000000002</v>
      </c>
      <c r="F106" s="345" t="s">
        <v>253</v>
      </c>
      <c r="G106" s="347">
        <v>5.81</v>
      </c>
      <c r="H106" s="348">
        <f>H112</f>
        <v>1740.33</v>
      </c>
      <c r="L106" s="146"/>
      <c r="M106" s="336"/>
    </row>
    <row r="107" spans="1:13" s="424" customFormat="1" ht="30">
      <c r="A107" s="767">
        <v>88316</v>
      </c>
      <c r="B107" s="767"/>
      <c r="C107" s="425" t="s">
        <v>87</v>
      </c>
      <c r="D107" s="423" t="s">
        <v>39</v>
      </c>
      <c r="E107" s="641">
        <v>0.3</v>
      </c>
      <c r="F107" s="481" t="s">
        <v>40</v>
      </c>
      <c r="G107" s="421">
        <v>19.39</v>
      </c>
      <c r="H107" s="447">
        <f>ROUNDDOWN(G107*E107,2)</f>
        <v>5.81</v>
      </c>
      <c r="I107" s="157" t="s">
        <v>859</v>
      </c>
      <c r="J107" s="157"/>
      <c r="L107" s="177"/>
      <c r="M107" s="184"/>
    </row>
    <row r="108" spans="1:13" s="344" customFormat="1" ht="15" customHeight="1">
      <c r="A108" s="180"/>
      <c r="B108" s="180"/>
      <c r="C108" s="352"/>
      <c r="D108" s="768" t="s">
        <v>55</v>
      </c>
      <c r="E108" s="768"/>
      <c r="F108" s="768"/>
      <c r="G108" s="768"/>
      <c r="H108" s="216">
        <f>SUMIF(F107:F107,("h"),H107:H107)</f>
        <v>5.81</v>
      </c>
      <c r="I108" s="340"/>
      <c r="J108" s="340"/>
      <c r="L108" s="159"/>
      <c r="M108" s="165"/>
    </row>
    <row r="109" spans="1:13" s="344" customFormat="1">
      <c r="A109" s="180"/>
      <c r="B109" s="180"/>
      <c r="C109" s="352"/>
      <c r="D109" s="768" t="s">
        <v>56</v>
      </c>
      <c r="E109" s="768"/>
      <c r="F109" s="768"/>
      <c r="G109" s="768"/>
      <c r="H109" s="216">
        <f>SUMIF(F107:F107,"&lt;&gt;h",H107:H107)</f>
        <v>0</v>
      </c>
      <c r="I109" s="340"/>
      <c r="J109" s="340"/>
      <c r="L109" s="159"/>
      <c r="M109" s="165"/>
    </row>
    <row r="110" spans="1:13" s="344" customFormat="1">
      <c r="A110" s="180"/>
      <c r="B110" s="180"/>
      <c r="C110" s="352"/>
      <c r="D110" s="769" t="s">
        <v>57</v>
      </c>
      <c r="E110" s="769"/>
      <c r="F110" s="769"/>
      <c r="G110" s="769"/>
      <c r="H110" s="353">
        <f>SUM(H108:H109)</f>
        <v>5.81</v>
      </c>
      <c r="I110" s="340"/>
      <c r="J110" s="340"/>
      <c r="L110" s="159"/>
      <c r="M110" s="165"/>
    </row>
    <row r="111" spans="1:13" s="344" customFormat="1">
      <c r="A111" s="180"/>
      <c r="B111" s="180"/>
      <c r="C111" s="352"/>
      <c r="D111" s="768" t="s">
        <v>25</v>
      </c>
      <c r="E111" s="768"/>
      <c r="F111" s="768"/>
      <c r="G111" s="768"/>
      <c r="H111" s="217">
        <f>E106</f>
        <v>299.54000000000002</v>
      </c>
      <c r="I111" s="340"/>
      <c r="J111" s="340"/>
      <c r="L111" s="159"/>
      <c r="M111" s="165"/>
    </row>
    <row r="112" spans="1:13" s="344" customFormat="1">
      <c r="A112" s="441"/>
      <c r="B112" s="180"/>
      <c r="C112" s="352"/>
      <c r="D112" s="769" t="s">
        <v>58</v>
      </c>
      <c r="E112" s="769"/>
      <c r="F112" s="769"/>
      <c r="G112" s="769"/>
      <c r="H112" s="353">
        <f>ROUND(H110*H111,2)</f>
        <v>1740.33</v>
      </c>
      <c r="I112" s="340"/>
      <c r="J112" s="340"/>
      <c r="L112" s="159"/>
      <c r="M112" s="165"/>
    </row>
    <row r="113" spans="1:14" s="344" customFormat="1">
      <c r="A113" s="419"/>
      <c r="B113" s="180"/>
      <c r="C113" s="352"/>
      <c r="D113" s="768" t="s">
        <v>1149</v>
      </c>
      <c r="E113" s="768"/>
      <c r="F113" s="768"/>
      <c r="G113" s="768"/>
      <c r="H113" s="216">
        <f>ROUND(H110*$B$13,2)</f>
        <v>1.56</v>
      </c>
      <c r="I113" s="340"/>
      <c r="J113" s="340"/>
      <c r="L113" s="159"/>
      <c r="M113" s="165"/>
    </row>
    <row r="114" spans="1:14" s="334" customFormat="1">
      <c r="A114" s="419"/>
      <c r="B114" s="419"/>
      <c r="C114" s="352"/>
      <c r="D114" s="769" t="s">
        <v>563</v>
      </c>
      <c r="E114" s="769"/>
      <c r="F114" s="769"/>
      <c r="G114" s="769"/>
      <c r="H114" s="353">
        <f>H113+H112</f>
        <v>1741.8899999999999</v>
      </c>
    </row>
    <row r="115" spans="1:14" s="334" customFormat="1">
      <c r="D115" s="176"/>
      <c r="E115" s="642"/>
      <c r="F115" s="354"/>
      <c r="G115" s="355"/>
    </row>
    <row r="116" spans="1:14" s="344" customFormat="1">
      <c r="A116" s="152" t="s">
        <v>5</v>
      </c>
      <c r="B116" s="766" t="s">
        <v>6</v>
      </c>
      <c r="C116" s="766"/>
      <c r="D116" s="341" t="s">
        <v>52</v>
      </c>
      <c r="E116" s="639" t="s">
        <v>249</v>
      </c>
      <c r="F116" s="341" t="s">
        <v>28</v>
      </c>
      <c r="G116" s="342" t="s">
        <v>53</v>
      </c>
      <c r="H116" s="343" t="s">
        <v>54</v>
      </c>
      <c r="I116" s="340"/>
      <c r="J116" s="340"/>
      <c r="L116" s="159"/>
      <c r="M116" s="165"/>
    </row>
    <row r="117" spans="1:14" s="349" customFormat="1" ht="30">
      <c r="A117" s="345" t="str">
        <f>Orçamento!A53</f>
        <v>02.04.402</v>
      </c>
      <c r="B117" s="345" t="str">
        <f>Orçamento!B53</f>
        <v>SBC</v>
      </c>
      <c r="C117" s="345">
        <f>Orçamento!C53</f>
        <v>210500</v>
      </c>
      <c r="D117" s="346" t="s">
        <v>962</v>
      </c>
      <c r="E117" s="345">
        <v>8</v>
      </c>
      <c r="F117" s="345" t="s">
        <v>28</v>
      </c>
      <c r="G117" s="347">
        <v>350</v>
      </c>
      <c r="H117" s="348">
        <f>H123</f>
        <v>2800</v>
      </c>
      <c r="I117" s="349" t="s">
        <v>859</v>
      </c>
      <c r="L117" s="146"/>
      <c r="M117" s="336"/>
    </row>
    <row r="118" spans="1:14" s="424" customFormat="1">
      <c r="A118" s="767">
        <v>12334</v>
      </c>
      <c r="B118" s="767"/>
      <c r="C118" s="425" t="s">
        <v>270</v>
      </c>
      <c r="D118" s="423" t="s">
        <v>961</v>
      </c>
      <c r="E118" s="641">
        <v>1</v>
      </c>
      <c r="F118" s="654" t="s">
        <v>28</v>
      </c>
      <c r="G118" s="421">
        <v>350</v>
      </c>
      <c r="H118" s="447">
        <f>ROUNDDOWN(G118*E118,2)</f>
        <v>350</v>
      </c>
      <c r="I118" s="157"/>
      <c r="J118" s="157"/>
      <c r="L118" s="177"/>
      <c r="M118" s="184"/>
    </row>
    <row r="119" spans="1:14" s="344" customFormat="1" ht="15" customHeight="1">
      <c r="A119" s="180"/>
      <c r="B119" s="180"/>
      <c r="C119" s="352"/>
      <c r="D119" s="768" t="s">
        <v>55</v>
      </c>
      <c r="E119" s="768"/>
      <c r="F119" s="768"/>
      <c r="G119" s="768"/>
      <c r="H119" s="216">
        <f>SUMIF(F118:F118,("h"),H118:H118)</f>
        <v>0</v>
      </c>
      <c r="I119" s="340"/>
      <c r="J119" s="340"/>
      <c r="L119" s="159"/>
      <c r="M119" s="165"/>
    </row>
    <row r="120" spans="1:14" s="344" customFormat="1">
      <c r="A120" s="180"/>
      <c r="B120" s="180"/>
      <c r="C120" s="352"/>
      <c r="D120" s="768" t="s">
        <v>56</v>
      </c>
      <c r="E120" s="768"/>
      <c r="F120" s="768"/>
      <c r="G120" s="768"/>
      <c r="H120" s="216">
        <f>SUMIF(F118:F118,"&lt;&gt;h",H118:H118)</f>
        <v>350</v>
      </c>
      <c r="I120" s="340"/>
      <c r="J120" s="340"/>
      <c r="L120" s="159"/>
      <c r="M120" s="165"/>
    </row>
    <row r="121" spans="1:14" s="344" customFormat="1">
      <c r="A121" s="180"/>
      <c r="B121" s="180"/>
      <c r="C121" s="352"/>
      <c r="D121" s="769" t="s">
        <v>57</v>
      </c>
      <c r="E121" s="769"/>
      <c r="F121" s="769"/>
      <c r="G121" s="769"/>
      <c r="H121" s="353">
        <f>SUM(H119:H120)</f>
        <v>350</v>
      </c>
      <c r="I121" s="340"/>
      <c r="J121" s="340"/>
      <c r="L121" s="159"/>
      <c r="M121" s="165"/>
    </row>
    <row r="122" spans="1:14" s="344" customFormat="1">
      <c r="A122" s="180"/>
      <c r="B122" s="180"/>
      <c r="C122" s="352"/>
      <c r="D122" s="768" t="s">
        <v>25</v>
      </c>
      <c r="E122" s="768"/>
      <c r="F122" s="768"/>
      <c r="G122" s="768"/>
      <c r="H122" s="217">
        <f>E117</f>
        <v>8</v>
      </c>
      <c r="I122" s="340"/>
      <c r="J122" s="340"/>
      <c r="L122" s="159"/>
      <c r="M122" s="165"/>
    </row>
    <row r="123" spans="1:14" s="344" customFormat="1">
      <c r="A123" s="441"/>
      <c r="B123" s="180"/>
      <c r="C123" s="352"/>
      <c r="D123" s="769" t="s">
        <v>58</v>
      </c>
      <c r="E123" s="769"/>
      <c r="F123" s="769"/>
      <c r="G123" s="769"/>
      <c r="H123" s="353">
        <f>ROUND(H121*H122,2)</f>
        <v>2800</v>
      </c>
      <c r="I123" s="340"/>
      <c r="J123" s="340"/>
      <c r="L123" s="159"/>
      <c r="M123" s="165"/>
    </row>
    <row r="124" spans="1:14" s="344" customFormat="1">
      <c r="A124" s="419"/>
      <c r="B124" s="180"/>
      <c r="C124" s="352"/>
      <c r="D124" s="768" t="s">
        <v>1149</v>
      </c>
      <c r="E124" s="768"/>
      <c r="F124" s="768"/>
      <c r="G124" s="768"/>
      <c r="H124" s="216">
        <f>ROUND(H121*$B$13,2)</f>
        <v>94.26</v>
      </c>
      <c r="I124" s="340"/>
      <c r="J124" s="340"/>
      <c r="L124" s="159"/>
      <c r="M124" s="165"/>
    </row>
    <row r="125" spans="1:14" s="334" customFormat="1">
      <c r="A125" s="419"/>
      <c r="B125" s="419"/>
      <c r="C125" s="352"/>
      <c r="D125" s="769" t="s">
        <v>563</v>
      </c>
      <c r="E125" s="769"/>
      <c r="F125" s="769"/>
      <c r="G125" s="769"/>
      <c r="H125" s="353">
        <f>H124+H123</f>
        <v>2894.26</v>
      </c>
    </row>
    <row r="126" spans="1:14" s="340" customFormat="1">
      <c r="A126" s="192"/>
      <c r="B126" s="192"/>
      <c r="C126" s="534"/>
      <c r="D126" s="536"/>
      <c r="E126" s="636"/>
      <c r="F126" s="536"/>
      <c r="G126" s="534"/>
      <c r="H126" s="534"/>
      <c r="I126" s="534"/>
      <c r="J126" s="534"/>
      <c r="K126" s="204"/>
      <c r="L126" s="204"/>
      <c r="M126" s="204"/>
      <c r="N126" s="204"/>
    </row>
    <row r="127" spans="1:14" s="215" customFormat="1">
      <c r="A127" s="211" t="str">
        <f>Orçamento!A58</f>
        <v>04.00.000</v>
      </c>
      <c r="B127" s="211"/>
      <c r="C127" s="212"/>
      <c r="D127" s="775" t="s">
        <v>96</v>
      </c>
      <c r="E127" s="775"/>
      <c r="F127" s="775"/>
      <c r="G127" s="775"/>
      <c r="H127" s="775"/>
      <c r="I127" s="210"/>
      <c r="J127" s="147"/>
      <c r="K127" s="83"/>
      <c r="L127" s="155"/>
      <c r="M127" s="181"/>
    </row>
    <row r="128" spans="1:14" s="344" customFormat="1">
      <c r="A128" s="481"/>
      <c r="B128" s="481"/>
      <c r="C128" s="425"/>
      <c r="D128" s="160"/>
      <c r="E128" s="638"/>
      <c r="F128" s="481"/>
      <c r="G128" s="179"/>
      <c r="H128" s="447"/>
      <c r="I128" s="340"/>
      <c r="J128" s="340"/>
      <c r="L128" s="159"/>
      <c r="M128" s="165"/>
    </row>
    <row r="129" spans="1:13" s="344" customFormat="1">
      <c r="A129" s="152" t="s">
        <v>5</v>
      </c>
      <c r="B129" s="766" t="s">
        <v>6</v>
      </c>
      <c r="C129" s="766"/>
      <c r="D129" s="341" t="s">
        <v>52</v>
      </c>
      <c r="E129" s="639" t="s">
        <v>249</v>
      </c>
      <c r="F129" s="341" t="s">
        <v>28</v>
      </c>
      <c r="G129" s="342" t="s">
        <v>53</v>
      </c>
      <c r="H129" s="343" t="s">
        <v>54</v>
      </c>
      <c r="I129" s="340"/>
      <c r="J129" s="340"/>
      <c r="L129" s="159"/>
      <c r="M129" s="165"/>
    </row>
    <row r="130" spans="1:13" s="349" customFormat="1" ht="45">
      <c r="A130" s="345" t="str">
        <f>Orçamento!A69</f>
        <v>04.01.121.02</v>
      </c>
      <c r="B130" s="345" t="str">
        <f>Orçamento!B69</f>
        <v>ORSE</v>
      </c>
      <c r="C130" s="345">
        <f>Orçamento!C69</f>
        <v>1979</v>
      </c>
      <c r="D130" s="346" t="s">
        <v>627</v>
      </c>
      <c r="E130" s="640">
        <v>40.07</v>
      </c>
      <c r="F130" s="345" t="s">
        <v>253</v>
      </c>
      <c r="G130" s="347">
        <v>50.09</v>
      </c>
      <c r="H130" s="348">
        <f>H136</f>
        <v>2007.11</v>
      </c>
      <c r="I130" s="349" t="s">
        <v>859</v>
      </c>
      <c r="L130" s="146"/>
      <c r="M130" s="336"/>
    </row>
    <row r="131" spans="1:13" s="424" customFormat="1" ht="45">
      <c r="A131" s="767">
        <v>25</v>
      </c>
      <c r="B131" s="767"/>
      <c r="C131" s="425" t="s">
        <v>248</v>
      </c>
      <c r="D131" s="423" t="s">
        <v>628</v>
      </c>
      <c r="E131" s="641">
        <v>1</v>
      </c>
      <c r="F131" s="566" t="s">
        <v>66</v>
      </c>
      <c r="G131" s="421">
        <v>50.09</v>
      </c>
      <c r="H131" s="447">
        <f>ROUNDDOWN(G131*E131,2)</f>
        <v>50.09</v>
      </c>
      <c r="I131" s="157"/>
      <c r="J131" s="157"/>
      <c r="L131" s="177"/>
      <c r="M131" s="184"/>
    </row>
    <row r="132" spans="1:13" s="344" customFormat="1" ht="15" customHeight="1">
      <c r="A132" s="180"/>
      <c r="B132" s="180"/>
      <c r="C132" s="352"/>
      <c r="D132" s="768" t="s">
        <v>55</v>
      </c>
      <c r="E132" s="768"/>
      <c r="F132" s="768"/>
      <c r="G132" s="768"/>
      <c r="H132" s="216">
        <f>SUMIF(F131:F131,("h"),H131:H131)</f>
        <v>0</v>
      </c>
      <c r="I132" s="340"/>
      <c r="J132" s="340"/>
      <c r="L132" s="159"/>
      <c r="M132" s="165"/>
    </row>
    <row r="133" spans="1:13" s="344" customFormat="1">
      <c r="A133" s="180"/>
      <c r="B133" s="180"/>
      <c r="C133" s="352"/>
      <c r="D133" s="768" t="s">
        <v>56</v>
      </c>
      <c r="E133" s="768"/>
      <c r="F133" s="768"/>
      <c r="G133" s="768"/>
      <c r="H133" s="216">
        <f>SUMIF(F131:F131,"&lt;&gt;h",H131:H131)</f>
        <v>50.09</v>
      </c>
      <c r="I133" s="340"/>
      <c r="J133" s="340"/>
      <c r="L133" s="159"/>
      <c r="M133" s="165"/>
    </row>
    <row r="134" spans="1:13" s="344" customFormat="1">
      <c r="A134" s="180"/>
      <c r="B134" s="180"/>
      <c r="C134" s="352"/>
      <c r="D134" s="769" t="s">
        <v>57</v>
      </c>
      <c r="E134" s="769"/>
      <c r="F134" s="769"/>
      <c r="G134" s="769"/>
      <c r="H134" s="353">
        <f>SUM(H132:H133)</f>
        <v>50.09</v>
      </c>
      <c r="I134" s="340"/>
      <c r="J134" s="340"/>
      <c r="L134" s="159"/>
      <c r="M134" s="165"/>
    </row>
    <row r="135" spans="1:13" s="344" customFormat="1">
      <c r="A135" s="180"/>
      <c r="B135" s="180"/>
      <c r="C135" s="352"/>
      <c r="D135" s="768" t="s">
        <v>25</v>
      </c>
      <c r="E135" s="768"/>
      <c r="F135" s="768"/>
      <c r="G135" s="768"/>
      <c r="H135" s="217">
        <f>E130</f>
        <v>40.07</v>
      </c>
      <c r="I135" s="340"/>
      <c r="J135" s="340"/>
      <c r="L135" s="159"/>
      <c r="M135" s="165"/>
    </row>
    <row r="136" spans="1:13" s="344" customFormat="1">
      <c r="A136" s="180"/>
      <c r="B136" s="180"/>
      <c r="C136" s="352"/>
      <c r="D136" s="769" t="s">
        <v>58</v>
      </c>
      <c r="E136" s="769"/>
      <c r="F136" s="769"/>
      <c r="G136" s="769"/>
      <c r="H136" s="353">
        <f>ROUND(H134*H135,2)</f>
        <v>2007.11</v>
      </c>
      <c r="I136" s="340"/>
      <c r="J136" s="340"/>
      <c r="L136" s="159"/>
      <c r="M136" s="165"/>
    </row>
    <row r="137" spans="1:13" s="344" customFormat="1">
      <c r="A137" s="180"/>
      <c r="B137" s="180"/>
      <c r="C137" s="352"/>
      <c r="D137" s="768" t="s">
        <v>1149</v>
      </c>
      <c r="E137" s="768"/>
      <c r="F137" s="768"/>
      <c r="G137" s="768"/>
      <c r="H137" s="216">
        <f>ROUND(H134*$B$13,2)</f>
        <v>13.49</v>
      </c>
      <c r="I137" s="340"/>
      <c r="J137" s="340"/>
      <c r="L137" s="159"/>
      <c r="M137" s="165"/>
    </row>
    <row r="138" spans="1:13" s="334" customFormat="1">
      <c r="A138" s="419"/>
      <c r="B138" s="419"/>
      <c r="C138" s="352"/>
      <c r="D138" s="769" t="s">
        <v>563</v>
      </c>
      <c r="E138" s="769"/>
      <c r="F138" s="769"/>
      <c r="G138" s="769"/>
      <c r="H138" s="353">
        <f>H137+H136</f>
        <v>2020.6</v>
      </c>
    </row>
    <row r="139" spans="1:13" s="223" customFormat="1">
      <c r="D139" s="176"/>
      <c r="E139" s="642"/>
      <c r="F139" s="224"/>
      <c r="G139" s="225"/>
    </row>
    <row r="140" spans="1:13" s="344" customFormat="1">
      <c r="A140" s="152" t="s">
        <v>5</v>
      </c>
      <c r="B140" s="766" t="s">
        <v>6</v>
      </c>
      <c r="C140" s="766"/>
      <c r="D140" s="341" t="s">
        <v>52</v>
      </c>
      <c r="E140" s="639" t="s">
        <v>249</v>
      </c>
      <c r="F140" s="341" t="s">
        <v>28</v>
      </c>
      <c r="G140" s="342" t="s">
        <v>53</v>
      </c>
      <c r="H140" s="343" t="s">
        <v>54</v>
      </c>
      <c r="I140" s="340"/>
      <c r="J140" s="340"/>
      <c r="L140" s="159"/>
      <c r="M140" s="165"/>
    </row>
    <row r="141" spans="1:13" s="349" customFormat="1" ht="30">
      <c r="A141" s="345" t="str">
        <f>Orçamento!A71</f>
        <v>04.01.204.01</v>
      </c>
      <c r="B141" s="345" t="str">
        <f>Orçamento!B71</f>
        <v>ORSE</v>
      </c>
      <c r="C141" s="345" t="str">
        <f>Orçamento!C71</f>
        <v>12013 MOD 1</v>
      </c>
      <c r="D141" s="346" t="s">
        <v>715</v>
      </c>
      <c r="E141" s="640">
        <v>5.0599999999999996</v>
      </c>
      <c r="F141" s="345" t="s">
        <v>253</v>
      </c>
      <c r="G141" s="347">
        <v>2530.6000000000004</v>
      </c>
      <c r="H141" s="348">
        <f>H158</f>
        <v>12804.84</v>
      </c>
      <c r="I141" s="349" t="s">
        <v>969</v>
      </c>
      <c r="L141" s="146"/>
      <c r="M141" s="336"/>
    </row>
    <row r="142" spans="1:13" s="424" customFormat="1">
      <c r="A142" s="767">
        <v>1993</v>
      </c>
      <c r="B142" s="767"/>
      <c r="C142" s="425" t="s">
        <v>248</v>
      </c>
      <c r="D142" s="423" t="s">
        <v>716</v>
      </c>
      <c r="E142" s="641">
        <v>3.6</v>
      </c>
      <c r="F142" s="580" t="s">
        <v>412</v>
      </c>
      <c r="G142" s="421">
        <v>34.47</v>
      </c>
      <c r="H142" s="447">
        <f>ROUNDDOWN(G142*E142,2)</f>
        <v>124.09</v>
      </c>
      <c r="I142" s="157"/>
      <c r="J142" s="157"/>
      <c r="L142" s="177"/>
      <c r="M142" s="184"/>
    </row>
    <row r="143" spans="1:13" s="424" customFormat="1" ht="30">
      <c r="A143" s="767">
        <v>7504</v>
      </c>
      <c r="B143" s="767"/>
      <c r="C143" s="425" t="s">
        <v>248</v>
      </c>
      <c r="D143" s="423" t="s">
        <v>717</v>
      </c>
      <c r="E143" s="641">
        <v>0.56000000000000005</v>
      </c>
      <c r="F143" s="580" t="s">
        <v>65</v>
      </c>
      <c r="G143" s="421">
        <v>10.9</v>
      </c>
      <c r="H143" s="447">
        <f>ROUNDDOWN(G143*E143,2)</f>
        <v>6.1</v>
      </c>
      <c r="I143" s="157"/>
      <c r="J143" s="157"/>
      <c r="L143" s="177"/>
      <c r="M143" s="184"/>
    </row>
    <row r="144" spans="1:13" s="424" customFormat="1" ht="30">
      <c r="A144" s="767">
        <v>8851</v>
      </c>
      <c r="B144" s="767"/>
      <c r="C144" s="425" t="s">
        <v>248</v>
      </c>
      <c r="D144" s="423" t="s">
        <v>718</v>
      </c>
      <c r="E144" s="641">
        <v>3.13</v>
      </c>
      <c r="F144" s="580" t="s">
        <v>63</v>
      </c>
      <c r="G144" s="421">
        <v>63.68</v>
      </c>
      <c r="H144" s="447">
        <f>ROUNDDOWN(G144*E144,2)</f>
        <v>199.31</v>
      </c>
      <c r="I144" s="157"/>
      <c r="J144" s="157"/>
      <c r="L144" s="177"/>
      <c r="M144" s="184"/>
    </row>
    <row r="145" spans="1:13" s="424" customFormat="1" ht="45">
      <c r="A145" s="771">
        <v>13931</v>
      </c>
      <c r="B145" s="771"/>
      <c r="C145" s="589" t="s">
        <v>248</v>
      </c>
      <c r="D145" s="575" t="s">
        <v>995</v>
      </c>
      <c r="E145" s="641">
        <v>1</v>
      </c>
      <c r="F145" s="523" t="s">
        <v>66</v>
      </c>
      <c r="G145" s="448">
        <v>200.49</v>
      </c>
      <c r="H145" s="417">
        <f t="shared" ref="H145:H153" si="0">ROUNDDOWN(G145*E145,2)</f>
        <v>200.49</v>
      </c>
      <c r="I145" s="157"/>
      <c r="J145" s="157"/>
      <c r="L145" s="177"/>
      <c r="M145" s="184"/>
    </row>
    <row r="146" spans="1:13" s="424" customFormat="1" ht="45">
      <c r="A146" s="771">
        <v>8860</v>
      </c>
      <c r="B146" s="771"/>
      <c r="C146" s="589" t="s">
        <v>248</v>
      </c>
      <c r="D146" s="575" t="s">
        <v>1001</v>
      </c>
      <c r="E146" s="641">
        <v>1.8</v>
      </c>
      <c r="F146" s="669" t="s">
        <v>63</v>
      </c>
      <c r="G146" s="448">
        <v>16.22</v>
      </c>
      <c r="H146" s="417">
        <f>ROUNDDOWN(G146*E146,2)</f>
        <v>29.19</v>
      </c>
      <c r="I146" s="157"/>
      <c r="J146" s="157"/>
      <c r="L146" s="177"/>
      <c r="M146" s="184"/>
    </row>
    <row r="147" spans="1:13" s="424" customFormat="1" ht="90">
      <c r="A147" s="767">
        <v>100725</v>
      </c>
      <c r="B147" s="767"/>
      <c r="C147" s="425" t="s">
        <v>87</v>
      </c>
      <c r="D147" s="423" t="s">
        <v>579</v>
      </c>
      <c r="E147" s="641">
        <v>2</v>
      </c>
      <c r="F147" s="595" t="s">
        <v>66</v>
      </c>
      <c r="G147" s="421">
        <v>23.61</v>
      </c>
      <c r="H147" s="447">
        <f>ROUNDDOWN(G147*E147,2)</f>
        <v>47.22</v>
      </c>
      <c r="I147" s="157"/>
      <c r="J147" s="157"/>
      <c r="L147" s="177"/>
      <c r="M147" s="184"/>
    </row>
    <row r="148" spans="1:13" s="424" customFormat="1" ht="30">
      <c r="A148" s="767">
        <v>88315</v>
      </c>
      <c r="B148" s="767"/>
      <c r="C148" s="425" t="s">
        <v>87</v>
      </c>
      <c r="D148" s="423" t="s">
        <v>51</v>
      </c>
      <c r="E148" s="641">
        <v>2.02</v>
      </c>
      <c r="F148" s="422" t="s">
        <v>40</v>
      </c>
      <c r="G148" s="421">
        <v>26.05</v>
      </c>
      <c r="H148" s="420">
        <f t="shared" si="0"/>
        <v>52.62</v>
      </c>
      <c r="I148" s="157"/>
      <c r="J148" s="157"/>
      <c r="L148" s="177"/>
      <c r="M148" s="184"/>
    </row>
    <row r="149" spans="1:13" s="424" customFormat="1" ht="30">
      <c r="A149" s="767">
        <v>88316</v>
      </c>
      <c r="B149" s="767"/>
      <c r="C149" s="425" t="s">
        <v>87</v>
      </c>
      <c r="D149" s="423" t="s">
        <v>39</v>
      </c>
      <c r="E149" s="641">
        <v>2.02</v>
      </c>
      <c r="F149" s="422" t="s">
        <v>40</v>
      </c>
      <c r="G149" s="421">
        <v>19.39</v>
      </c>
      <c r="H149" s="420">
        <f t="shared" si="0"/>
        <v>39.159999999999997</v>
      </c>
      <c r="I149" s="157"/>
      <c r="J149" s="157"/>
      <c r="L149" s="177"/>
      <c r="M149" s="184"/>
    </row>
    <row r="150" spans="1:13" s="424" customFormat="1" ht="30">
      <c r="A150" s="767">
        <v>40425</v>
      </c>
      <c r="B150" s="767"/>
      <c r="C150" s="425" t="s">
        <v>87</v>
      </c>
      <c r="D150" s="423" t="s">
        <v>1099</v>
      </c>
      <c r="E150" s="641">
        <v>99.7</v>
      </c>
      <c r="F150" s="580" t="s">
        <v>35</v>
      </c>
      <c r="G150" s="421">
        <v>13.47</v>
      </c>
      <c r="H150" s="447">
        <f>ROUNDDOWN(G150*E150,2)</f>
        <v>1342.95</v>
      </c>
      <c r="I150" s="157"/>
      <c r="J150" s="157"/>
      <c r="L150" s="177"/>
      <c r="M150" s="184"/>
    </row>
    <row r="151" spans="1:13" s="424" customFormat="1" ht="60">
      <c r="A151" s="767">
        <v>38168</v>
      </c>
      <c r="B151" s="767"/>
      <c r="C151" s="425" t="s">
        <v>87</v>
      </c>
      <c r="D151" s="423" t="s">
        <v>1122</v>
      </c>
      <c r="E151" s="641">
        <v>2</v>
      </c>
      <c r="F151" s="580" t="s">
        <v>32</v>
      </c>
      <c r="G151" s="421">
        <v>145.58000000000001</v>
      </c>
      <c r="H151" s="447">
        <f>ROUNDDOWN(G151*E151,2)</f>
        <v>291.16000000000003</v>
      </c>
      <c r="I151" s="157"/>
      <c r="J151" s="157"/>
      <c r="L151" s="177"/>
      <c r="M151" s="184"/>
    </row>
    <row r="152" spans="1:13" s="424" customFormat="1" ht="75">
      <c r="A152" s="767">
        <v>43612</v>
      </c>
      <c r="B152" s="767"/>
      <c r="C152" s="425" t="s">
        <v>87</v>
      </c>
      <c r="D152" s="423" t="s">
        <v>1112</v>
      </c>
      <c r="E152" s="641">
        <v>1</v>
      </c>
      <c r="F152" s="580" t="s">
        <v>37</v>
      </c>
      <c r="G152" s="421">
        <v>94.63</v>
      </c>
      <c r="H152" s="447">
        <f>ROUNDDOWN(G152*E152,2)</f>
        <v>94.63</v>
      </c>
      <c r="I152" s="157"/>
      <c r="J152" s="157"/>
      <c r="L152" s="177"/>
      <c r="M152" s="184"/>
    </row>
    <row r="153" spans="1:13" s="424" customFormat="1" ht="30">
      <c r="A153" s="767">
        <v>10997</v>
      </c>
      <c r="B153" s="767"/>
      <c r="C153" s="425" t="s">
        <v>87</v>
      </c>
      <c r="D153" s="423" t="s">
        <v>1109</v>
      </c>
      <c r="E153" s="641">
        <v>2.88</v>
      </c>
      <c r="F153" s="580" t="s">
        <v>35</v>
      </c>
      <c r="G153" s="421">
        <v>36</v>
      </c>
      <c r="H153" s="447">
        <f t="shared" si="0"/>
        <v>103.68</v>
      </c>
      <c r="I153" s="157"/>
      <c r="J153" s="157"/>
      <c r="L153" s="177"/>
      <c r="M153" s="184"/>
    </row>
    <row r="154" spans="1:13" s="344" customFormat="1" ht="15" customHeight="1">
      <c r="A154" s="180"/>
      <c r="B154" s="180"/>
      <c r="C154" s="352"/>
      <c r="D154" s="768" t="s">
        <v>55</v>
      </c>
      <c r="E154" s="768"/>
      <c r="F154" s="768"/>
      <c r="G154" s="768"/>
      <c r="H154" s="216">
        <f>SUMIF(F142:F153,("h"),H142:H153)</f>
        <v>91.78</v>
      </c>
      <c r="I154" s="340"/>
      <c r="J154" s="340"/>
      <c r="L154" s="159"/>
      <c r="M154" s="165"/>
    </row>
    <row r="155" spans="1:13" s="344" customFormat="1">
      <c r="A155" s="180"/>
      <c r="B155" s="180"/>
      <c r="C155" s="352"/>
      <c r="D155" s="768" t="s">
        <v>56</v>
      </c>
      <c r="E155" s="768"/>
      <c r="F155" s="768"/>
      <c r="G155" s="768"/>
      <c r="H155" s="216">
        <f>SUMIF(F142:F153,"&lt;&gt;h",H142:H153)</f>
        <v>2438.8200000000002</v>
      </c>
      <c r="I155" s="340"/>
      <c r="J155" s="340"/>
      <c r="L155" s="159"/>
      <c r="M155" s="165"/>
    </row>
    <row r="156" spans="1:13" s="344" customFormat="1">
      <c r="A156" s="180"/>
      <c r="B156" s="180"/>
      <c r="C156" s="352"/>
      <c r="D156" s="769" t="s">
        <v>57</v>
      </c>
      <c r="E156" s="769"/>
      <c r="F156" s="769"/>
      <c r="G156" s="769"/>
      <c r="H156" s="353">
        <f>SUM(H154:H155)</f>
        <v>2530.6000000000004</v>
      </c>
      <c r="I156" s="340"/>
      <c r="J156" s="340"/>
      <c r="L156" s="159"/>
      <c r="M156" s="165"/>
    </row>
    <row r="157" spans="1:13" s="344" customFormat="1">
      <c r="A157" s="180"/>
      <c r="B157" s="180"/>
      <c r="C157" s="352"/>
      <c r="D157" s="768" t="s">
        <v>25</v>
      </c>
      <c r="E157" s="768"/>
      <c r="F157" s="768"/>
      <c r="G157" s="768"/>
      <c r="H157" s="217">
        <f>E141</f>
        <v>5.0599999999999996</v>
      </c>
      <c r="I157" s="340"/>
      <c r="J157" s="340"/>
      <c r="L157" s="159"/>
      <c r="M157" s="165"/>
    </row>
    <row r="158" spans="1:13" s="344" customFormat="1">
      <c r="A158" s="180"/>
      <c r="B158" s="180"/>
      <c r="C158" s="352"/>
      <c r="D158" s="769" t="s">
        <v>58</v>
      </c>
      <c r="E158" s="769"/>
      <c r="F158" s="769"/>
      <c r="G158" s="769"/>
      <c r="H158" s="353">
        <f>ROUND(H156*H157,2)</f>
        <v>12804.84</v>
      </c>
      <c r="I158" s="340"/>
      <c r="J158" s="340"/>
      <c r="L158" s="159"/>
      <c r="M158" s="165"/>
    </row>
    <row r="159" spans="1:13" s="344" customFormat="1">
      <c r="A159" s="180"/>
      <c r="B159" s="180"/>
      <c r="C159" s="352"/>
      <c r="D159" s="768" t="s">
        <v>1149</v>
      </c>
      <c r="E159" s="768"/>
      <c r="F159" s="768"/>
      <c r="G159" s="768"/>
      <c r="H159" s="216">
        <f>ROUND(H156*$B$13,2)</f>
        <v>681.49</v>
      </c>
      <c r="I159" s="340"/>
      <c r="J159" s="340"/>
      <c r="L159" s="159"/>
      <c r="M159" s="165"/>
    </row>
    <row r="160" spans="1:13" s="334" customFormat="1">
      <c r="A160" s="419"/>
      <c r="B160" s="419"/>
      <c r="C160" s="352"/>
      <c r="D160" s="769" t="s">
        <v>563</v>
      </c>
      <c r="E160" s="769"/>
      <c r="F160" s="769"/>
      <c r="G160" s="769"/>
      <c r="H160" s="353">
        <f>H159+H158</f>
        <v>13486.33</v>
      </c>
    </row>
    <row r="161" spans="1:13" s="334" customFormat="1">
      <c r="D161" s="176"/>
      <c r="E161" s="642"/>
      <c r="F161" s="354"/>
      <c r="G161" s="355"/>
    </row>
    <row r="162" spans="1:13" s="344" customFormat="1">
      <c r="A162" s="152" t="s">
        <v>5</v>
      </c>
      <c r="B162" s="766" t="s">
        <v>6</v>
      </c>
      <c r="C162" s="766"/>
      <c r="D162" s="341" t="s">
        <v>52</v>
      </c>
      <c r="E162" s="639" t="s">
        <v>249</v>
      </c>
      <c r="F162" s="341" t="s">
        <v>28</v>
      </c>
      <c r="G162" s="342" t="s">
        <v>53</v>
      </c>
      <c r="H162" s="343" t="s">
        <v>54</v>
      </c>
      <c r="I162" s="340"/>
      <c r="J162" s="340"/>
      <c r="L162" s="159"/>
      <c r="M162" s="165"/>
    </row>
    <row r="163" spans="1:13" s="349" customFormat="1" ht="30">
      <c r="A163" s="345" t="str">
        <f>Orçamento!A72</f>
        <v>04.01.204.02</v>
      </c>
      <c r="B163" s="345" t="str">
        <f>Orçamento!B72</f>
        <v>ORSE</v>
      </c>
      <c r="C163" s="345" t="str">
        <f>Orçamento!C72</f>
        <v>12013 MOD 1</v>
      </c>
      <c r="D163" s="346" t="s">
        <v>1050</v>
      </c>
      <c r="E163" s="640">
        <v>4.47</v>
      </c>
      <c r="F163" s="345" t="s">
        <v>253</v>
      </c>
      <c r="G163" s="347">
        <v>2213.84</v>
      </c>
      <c r="H163" s="348">
        <f>H178</f>
        <v>9895.86</v>
      </c>
      <c r="I163" s="349" t="s">
        <v>859</v>
      </c>
      <c r="L163" s="146"/>
      <c r="M163" s="336"/>
    </row>
    <row r="164" spans="1:13" s="424" customFormat="1" ht="30">
      <c r="A164" s="767">
        <v>7504</v>
      </c>
      <c r="B164" s="767"/>
      <c r="C164" s="425" t="s">
        <v>248</v>
      </c>
      <c r="D164" s="423" t="s">
        <v>717</v>
      </c>
      <c r="E164" s="641">
        <v>0.56000000000000005</v>
      </c>
      <c r="F164" s="580" t="s">
        <v>65</v>
      </c>
      <c r="G164" s="421">
        <v>10.9</v>
      </c>
      <c r="H164" s="447">
        <f t="shared" ref="H164:H173" si="1">ROUNDDOWN(G164*E164,2)</f>
        <v>6.1</v>
      </c>
      <c r="I164" s="157"/>
      <c r="J164" s="157"/>
      <c r="L164" s="177"/>
      <c r="M164" s="184"/>
    </row>
    <row r="165" spans="1:13" s="424" customFormat="1" ht="30">
      <c r="A165" s="767">
        <v>8851</v>
      </c>
      <c r="B165" s="767"/>
      <c r="C165" s="425" t="s">
        <v>248</v>
      </c>
      <c r="D165" s="423" t="s">
        <v>718</v>
      </c>
      <c r="E165" s="641">
        <v>3.13</v>
      </c>
      <c r="F165" s="580" t="s">
        <v>63</v>
      </c>
      <c r="G165" s="421">
        <v>63.68</v>
      </c>
      <c r="H165" s="447">
        <f t="shared" si="1"/>
        <v>199.31</v>
      </c>
      <c r="I165" s="157"/>
      <c r="J165" s="157"/>
      <c r="L165" s="177"/>
      <c r="M165" s="184"/>
    </row>
    <row r="166" spans="1:13" s="424" customFormat="1" ht="45">
      <c r="A166" s="771">
        <v>13931</v>
      </c>
      <c r="B166" s="771"/>
      <c r="C166" s="589" t="s">
        <v>248</v>
      </c>
      <c r="D166" s="575" t="s">
        <v>995</v>
      </c>
      <c r="E166" s="641">
        <v>1</v>
      </c>
      <c r="F166" s="664" t="s">
        <v>66</v>
      </c>
      <c r="G166" s="448">
        <v>200.49</v>
      </c>
      <c r="H166" s="417">
        <f t="shared" si="1"/>
        <v>200.49</v>
      </c>
      <c r="I166" s="157"/>
      <c r="J166" s="157"/>
      <c r="L166" s="177"/>
      <c r="M166" s="184"/>
    </row>
    <row r="167" spans="1:13" s="424" customFormat="1" ht="90">
      <c r="A167" s="767">
        <v>100725</v>
      </c>
      <c r="B167" s="767"/>
      <c r="C167" s="425" t="s">
        <v>87</v>
      </c>
      <c r="D167" s="423" t="s">
        <v>579</v>
      </c>
      <c r="E167" s="641">
        <v>2</v>
      </c>
      <c r="F167" s="595" t="s">
        <v>66</v>
      </c>
      <c r="G167" s="421">
        <v>23.61</v>
      </c>
      <c r="H167" s="447">
        <f t="shared" si="1"/>
        <v>47.22</v>
      </c>
      <c r="I167" s="157"/>
      <c r="J167" s="157"/>
      <c r="L167" s="177"/>
      <c r="M167" s="184"/>
    </row>
    <row r="168" spans="1:13" s="424" customFormat="1" ht="30">
      <c r="A168" s="767">
        <v>88315</v>
      </c>
      <c r="B168" s="767"/>
      <c r="C168" s="425" t="s">
        <v>87</v>
      </c>
      <c r="D168" s="423" t="s">
        <v>51</v>
      </c>
      <c r="E168" s="641">
        <v>2.02</v>
      </c>
      <c r="F168" s="580" t="s">
        <v>40</v>
      </c>
      <c r="G168" s="421">
        <v>26.05</v>
      </c>
      <c r="H168" s="447">
        <f t="shared" si="1"/>
        <v>52.62</v>
      </c>
      <c r="I168" s="157"/>
      <c r="J168" s="157"/>
      <c r="L168" s="177"/>
      <c r="M168" s="184"/>
    </row>
    <row r="169" spans="1:13" s="424" customFormat="1" ht="30">
      <c r="A169" s="767">
        <v>88316</v>
      </c>
      <c r="B169" s="767"/>
      <c r="C169" s="425" t="s">
        <v>87</v>
      </c>
      <c r="D169" s="423" t="s">
        <v>39</v>
      </c>
      <c r="E169" s="641">
        <v>2.02</v>
      </c>
      <c r="F169" s="580" t="s">
        <v>40</v>
      </c>
      <c r="G169" s="421">
        <v>19.39</v>
      </c>
      <c r="H169" s="447">
        <f t="shared" si="1"/>
        <v>39.159999999999997</v>
      </c>
      <c r="I169" s="157"/>
      <c r="J169" s="157"/>
      <c r="L169" s="177"/>
      <c r="M169" s="184"/>
    </row>
    <row r="170" spans="1:13" s="424" customFormat="1" ht="30">
      <c r="A170" s="767">
        <v>40425</v>
      </c>
      <c r="B170" s="767"/>
      <c r="C170" s="425" t="s">
        <v>87</v>
      </c>
      <c r="D170" s="423" t="s">
        <v>1099</v>
      </c>
      <c r="E170" s="641">
        <v>99.7</v>
      </c>
      <c r="F170" s="580" t="s">
        <v>35</v>
      </c>
      <c r="G170" s="421">
        <v>13.47</v>
      </c>
      <c r="H170" s="447">
        <f t="shared" si="1"/>
        <v>1342.95</v>
      </c>
      <c r="I170" s="157"/>
      <c r="J170" s="157"/>
      <c r="L170" s="177"/>
      <c r="M170" s="184"/>
    </row>
    <row r="171" spans="1:13" s="424" customFormat="1" ht="60">
      <c r="A171" s="767">
        <v>2432</v>
      </c>
      <c r="B171" s="767"/>
      <c r="C171" s="425" t="s">
        <v>87</v>
      </c>
      <c r="D171" s="423" t="s">
        <v>1108</v>
      </c>
      <c r="E171" s="641">
        <v>3</v>
      </c>
      <c r="F171" s="580" t="s">
        <v>32</v>
      </c>
      <c r="G171" s="421">
        <v>19.7</v>
      </c>
      <c r="H171" s="447">
        <f t="shared" si="1"/>
        <v>59.1</v>
      </c>
      <c r="I171" s="157"/>
      <c r="J171" s="157"/>
      <c r="L171" s="177"/>
      <c r="M171" s="184"/>
    </row>
    <row r="172" spans="1:13" s="424" customFormat="1" ht="75">
      <c r="A172" s="767">
        <v>90830</v>
      </c>
      <c r="B172" s="767"/>
      <c r="C172" s="425" t="s">
        <v>87</v>
      </c>
      <c r="D172" s="423" t="s">
        <v>570</v>
      </c>
      <c r="E172" s="641">
        <v>1</v>
      </c>
      <c r="F172" s="580" t="s">
        <v>64</v>
      </c>
      <c r="G172" s="421">
        <v>163.21</v>
      </c>
      <c r="H172" s="447">
        <f>ROUNDDOWN(G172*E172,2)</f>
        <v>163.21</v>
      </c>
      <c r="I172" s="157"/>
      <c r="J172" s="157"/>
      <c r="L172" s="177"/>
      <c r="M172" s="184"/>
    </row>
    <row r="173" spans="1:13" s="424" customFormat="1" ht="30">
      <c r="A173" s="767">
        <v>10997</v>
      </c>
      <c r="B173" s="767"/>
      <c r="C173" s="425" t="s">
        <v>87</v>
      </c>
      <c r="D173" s="423" t="s">
        <v>1109</v>
      </c>
      <c r="E173" s="641">
        <v>2.88</v>
      </c>
      <c r="F173" s="580" t="s">
        <v>35</v>
      </c>
      <c r="G173" s="421">
        <v>36</v>
      </c>
      <c r="H173" s="447">
        <f t="shared" si="1"/>
        <v>103.68</v>
      </c>
      <c r="I173" s="157"/>
      <c r="J173" s="157"/>
      <c r="L173" s="177"/>
      <c r="M173" s="184"/>
    </row>
    <row r="174" spans="1:13" s="344" customFormat="1">
      <c r="A174" s="180"/>
      <c r="B174" s="180"/>
      <c r="C174" s="352"/>
      <c r="D174" s="768" t="s">
        <v>55</v>
      </c>
      <c r="E174" s="768"/>
      <c r="F174" s="768"/>
      <c r="G174" s="768"/>
      <c r="H174" s="216">
        <f>SUMIF(F164:F173,("h"),H164:H173)</f>
        <v>91.78</v>
      </c>
      <c r="I174" s="340"/>
      <c r="J174" s="340"/>
      <c r="L174" s="159"/>
      <c r="M174" s="165"/>
    </row>
    <row r="175" spans="1:13" s="344" customFormat="1">
      <c r="A175" s="180"/>
      <c r="B175" s="180"/>
      <c r="C175" s="352"/>
      <c r="D175" s="768" t="s">
        <v>56</v>
      </c>
      <c r="E175" s="768"/>
      <c r="F175" s="768"/>
      <c r="G175" s="768"/>
      <c r="H175" s="216">
        <f>SUMIF(F164:F173,"&lt;&gt;h",H164:H173)</f>
        <v>2122.06</v>
      </c>
      <c r="I175" s="340"/>
      <c r="J175" s="340"/>
      <c r="L175" s="159"/>
      <c r="M175" s="165"/>
    </row>
    <row r="176" spans="1:13" s="344" customFormat="1">
      <c r="A176" s="180"/>
      <c r="B176" s="180"/>
      <c r="C176" s="352"/>
      <c r="D176" s="769" t="s">
        <v>57</v>
      </c>
      <c r="E176" s="769"/>
      <c r="F176" s="769"/>
      <c r="G176" s="769"/>
      <c r="H176" s="353">
        <f>SUM(H174:H175)</f>
        <v>2213.84</v>
      </c>
      <c r="I176" s="340"/>
      <c r="J176" s="340"/>
      <c r="L176" s="159"/>
      <c r="M176" s="165"/>
    </row>
    <row r="177" spans="1:13" s="344" customFormat="1">
      <c r="A177" s="180"/>
      <c r="B177" s="180"/>
      <c r="C177" s="352"/>
      <c r="D177" s="768" t="s">
        <v>25</v>
      </c>
      <c r="E177" s="768"/>
      <c r="F177" s="768"/>
      <c r="G177" s="768"/>
      <c r="H177" s="217">
        <f>E163</f>
        <v>4.47</v>
      </c>
      <c r="I177" s="340"/>
      <c r="J177" s="340"/>
      <c r="L177" s="159"/>
      <c r="M177" s="165"/>
    </row>
    <row r="178" spans="1:13" s="344" customFormat="1">
      <c r="A178" s="441"/>
      <c r="B178" s="180"/>
      <c r="C178" s="352"/>
      <c r="D178" s="769" t="s">
        <v>58</v>
      </c>
      <c r="E178" s="769"/>
      <c r="F178" s="769"/>
      <c r="G178" s="769"/>
      <c r="H178" s="353">
        <f>ROUND(H176*H177,2)</f>
        <v>9895.86</v>
      </c>
      <c r="I178" s="340"/>
      <c r="J178" s="340"/>
      <c r="L178" s="159"/>
      <c r="M178" s="165"/>
    </row>
    <row r="179" spans="1:13" s="344" customFormat="1">
      <c r="A179" s="419"/>
      <c r="B179" s="180"/>
      <c r="C179" s="352"/>
      <c r="D179" s="768" t="s">
        <v>1149</v>
      </c>
      <c r="E179" s="768"/>
      <c r="F179" s="768"/>
      <c r="G179" s="768"/>
      <c r="H179" s="216">
        <f>ROUND(H176*$B$13,2)</f>
        <v>596.19000000000005</v>
      </c>
      <c r="I179" s="340"/>
      <c r="J179" s="340"/>
      <c r="L179" s="159"/>
      <c r="M179" s="165"/>
    </row>
    <row r="180" spans="1:13" s="334" customFormat="1">
      <c r="A180" s="419"/>
      <c r="B180" s="419"/>
      <c r="C180" s="352"/>
      <c r="D180" s="769" t="s">
        <v>563</v>
      </c>
      <c r="E180" s="769"/>
      <c r="F180" s="769"/>
      <c r="G180" s="769"/>
      <c r="H180" s="353">
        <f>H179+H178</f>
        <v>10492.050000000001</v>
      </c>
    </row>
    <row r="181" spans="1:13" s="334" customFormat="1">
      <c r="D181" s="176"/>
      <c r="E181" s="642"/>
      <c r="F181" s="354"/>
      <c r="G181" s="355"/>
    </row>
    <row r="182" spans="1:13" s="344" customFormat="1">
      <c r="A182" s="152" t="s">
        <v>5</v>
      </c>
      <c r="B182" s="766" t="s">
        <v>6</v>
      </c>
      <c r="C182" s="766"/>
      <c r="D182" s="341" t="s">
        <v>52</v>
      </c>
      <c r="E182" s="639" t="s">
        <v>249</v>
      </c>
      <c r="F182" s="341" t="s">
        <v>28</v>
      </c>
      <c r="G182" s="342" t="s">
        <v>53</v>
      </c>
      <c r="H182" s="343" t="s">
        <v>54</v>
      </c>
      <c r="I182" s="340"/>
      <c r="J182" s="340"/>
      <c r="L182" s="159"/>
      <c r="M182" s="165"/>
    </row>
    <row r="183" spans="1:13" s="349" customFormat="1" ht="45">
      <c r="A183" s="345" t="str">
        <f>Orçamento!A73</f>
        <v>04.01.230.01</v>
      </c>
      <c r="B183" s="345" t="str">
        <f>Orçamento!B73</f>
        <v>SINAPI</v>
      </c>
      <c r="C183" s="345" t="str">
        <f>Orçamento!C73</f>
        <v>90843 MOD 1</v>
      </c>
      <c r="D183" s="346" t="s">
        <v>688</v>
      </c>
      <c r="E183" s="640">
        <v>1</v>
      </c>
      <c r="F183" s="345" t="s">
        <v>251</v>
      </c>
      <c r="G183" s="347">
        <v>1443.77</v>
      </c>
      <c r="H183" s="348">
        <f>H201</f>
        <v>1443.77</v>
      </c>
      <c r="I183" s="349" t="s">
        <v>859</v>
      </c>
      <c r="L183" s="146"/>
      <c r="M183" s="336"/>
    </row>
    <row r="184" spans="1:13" s="424" customFormat="1" ht="60">
      <c r="A184" s="767">
        <v>90806</v>
      </c>
      <c r="B184" s="767"/>
      <c r="C184" s="425" t="s">
        <v>87</v>
      </c>
      <c r="D184" s="423" t="s">
        <v>1133</v>
      </c>
      <c r="E184" s="641">
        <v>1</v>
      </c>
      <c r="F184" s="580" t="s">
        <v>64</v>
      </c>
      <c r="G184" s="421">
        <v>436.96</v>
      </c>
      <c r="H184" s="447">
        <f>ROUNDDOWN(G184*E184,2)</f>
        <v>436.96</v>
      </c>
      <c r="I184" s="157"/>
      <c r="J184" s="157"/>
      <c r="L184" s="177"/>
      <c r="M184" s="184"/>
    </row>
    <row r="185" spans="1:13" s="424" customFormat="1" ht="75">
      <c r="A185" s="767">
        <v>90830</v>
      </c>
      <c r="B185" s="767"/>
      <c r="C185" s="425" t="s">
        <v>87</v>
      </c>
      <c r="D185" s="423" t="s">
        <v>570</v>
      </c>
      <c r="E185" s="641">
        <v>1</v>
      </c>
      <c r="F185" s="580" t="s">
        <v>64</v>
      </c>
      <c r="G185" s="421">
        <v>163.21</v>
      </c>
      <c r="H185" s="447">
        <f>ROUNDDOWN(G185*E185,2)</f>
        <v>163.21</v>
      </c>
      <c r="I185" s="157"/>
      <c r="J185" s="157"/>
      <c r="L185" s="177"/>
      <c r="M185" s="184"/>
    </row>
    <row r="186" spans="1:13" s="424" customFormat="1" ht="60">
      <c r="A186" s="767">
        <v>100659</v>
      </c>
      <c r="B186" s="767"/>
      <c r="C186" s="425" t="s">
        <v>87</v>
      </c>
      <c r="D186" s="423" t="s">
        <v>571</v>
      </c>
      <c r="E186" s="641">
        <v>10</v>
      </c>
      <c r="F186" s="463" t="s">
        <v>63</v>
      </c>
      <c r="G186" s="421">
        <v>13.17</v>
      </c>
      <c r="H186" s="447">
        <f>ROUNDDOWN(G186*E186,2)</f>
        <v>131.69999999999999</v>
      </c>
      <c r="I186" s="157"/>
      <c r="J186" s="157"/>
      <c r="L186" s="177"/>
      <c r="M186" s="184"/>
    </row>
    <row r="187" spans="1:13" s="424" customFormat="1" ht="30">
      <c r="A187" s="770" t="s">
        <v>481</v>
      </c>
      <c r="B187" s="770"/>
      <c r="C187" s="584" t="s">
        <v>648</v>
      </c>
      <c r="D187" s="585" t="s">
        <v>690</v>
      </c>
      <c r="E187" s="643"/>
      <c r="F187" s="586" t="s">
        <v>66</v>
      </c>
      <c r="G187" s="587"/>
      <c r="H187" s="588"/>
      <c r="I187" s="157"/>
      <c r="J187" s="157"/>
      <c r="L187" s="177"/>
      <c r="M187" s="184"/>
    </row>
    <row r="188" spans="1:13" s="424" customFormat="1" ht="30">
      <c r="A188" s="767" t="s">
        <v>483</v>
      </c>
      <c r="B188" s="767"/>
      <c r="C188" s="425" t="s">
        <v>648</v>
      </c>
      <c r="D188" s="423" t="s">
        <v>689</v>
      </c>
      <c r="E188" s="641">
        <v>0.140625</v>
      </c>
      <c r="F188" s="580" t="s">
        <v>66</v>
      </c>
      <c r="G188" s="421">
        <v>1491.51</v>
      </c>
      <c r="H188" s="447">
        <f t="shared" ref="H188:H196" si="2">ROUNDDOWN(G188*E188,2)</f>
        <v>209.74</v>
      </c>
      <c r="I188" s="157"/>
      <c r="J188" s="157"/>
      <c r="L188" s="177"/>
      <c r="M188" s="184"/>
    </row>
    <row r="189" spans="1:13" s="424" customFormat="1" ht="30">
      <c r="A189" s="767">
        <v>88279</v>
      </c>
      <c r="B189" s="767"/>
      <c r="C189" s="425" t="s">
        <v>87</v>
      </c>
      <c r="D189" s="423" t="s">
        <v>79</v>
      </c>
      <c r="E189" s="641">
        <v>2.2000000000000002</v>
      </c>
      <c r="F189" s="580" t="s">
        <v>40</v>
      </c>
      <c r="G189" s="421">
        <v>27.81</v>
      </c>
      <c r="H189" s="447">
        <f t="shared" si="2"/>
        <v>61.18</v>
      </c>
      <c r="I189" s="157"/>
      <c r="J189" s="157"/>
      <c r="L189" s="177"/>
      <c r="M189" s="184"/>
    </row>
    <row r="190" spans="1:13" s="424" customFormat="1" ht="30">
      <c r="A190" s="767">
        <v>88316</v>
      </c>
      <c r="B190" s="767"/>
      <c r="C190" s="425" t="s">
        <v>87</v>
      </c>
      <c r="D190" s="423" t="s">
        <v>39</v>
      </c>
      <c r="E190" s="641">
        <v>2.2000000000000002</v>
      </c>
      <c r="F190" s="580" t="s">
        <v>40</v>
      </c>
      <c r="G190" s="421">
        <v>19.39</v>
      </c>
      <c r="H190" s="447">
        <f t="shared" si="2"/>
        <v>42.65</v>
      </c>
      <c r="I190" s="157"/>
      <c r="J190" s="157"/>
      <c r="L190" s="177"/>
      <c r="M190" s="184"/>
    </row>
    <row r="191" spans="1:13" s="424" customFormat="1" ht="75">
      <c r="A191" s="770">
        <v>91297</v>
      </c>
      <c r="B191" s="770"/>
      <c r="C191" s="584" t="s">
        <v>87</v>
      </c>
      <c r="D191" s="585" t="s">
        <v>1069</v>
      </c>
      <c r="E191" s="643"/>
      <c r="F191" s="586" t="s">
        <v>64</v>
      </c>
      <c r="G191" s="587"/>
      <c r="H191" s="588">
        <f t="shared" si="2"/>
        <v>0</v>
      </c>
      <c r="I191" s="157"/>
      <c r="J191" s="157"/>
      <c r="L191" s="177"/>
      <c r="M191" s="184"/>
    </row>
    <row r="192" spans="1:13" s="424" customFormat="1" ht="60">
      <c r="A192" s="767">
        <v>2432</v>
      </c>
      <c r="B192" s="767"/>
      <c r="C192" s="425" t="s">
        <v>87</v>
      </c>
      <c r="D192" s="423" t="s">
        <v>1108</v>
      </c>
      <c r="E192" s="641">
        <v>3</v>
      </c>
      <c r="F192" s="580" t="s">
        <v>32</v>
      </c>
      <c r="G192" s="421">
        <v>19.7</v>
      </c>
      <c r="H192" s="447">
        <f t="shared" si="2"/>
        <v>59.1</v>
      </c>
      <c r="I192" s="157"/>
      <c r="J192" s="157"/>
      <c r="L192" s="177"/>
      <c r="M192" s="184"/>
    </row>
    <row r="193" spans="1:13" s="424" customFormat="1" ht="90">
      <c r="A193" s="767">
        <v>4964</v>
      </c>
      <c r="B193" s="767"/>
      <c r="C193" s="425" t="s">
        <v>87</v>
      </c>
      <c r="D193" s="423" t="s">
        <v>1119</v>
      </c>
      <c r="E193" s="641">
        <v>0.9162946428571429</v>
      </c>
      <c r="F193" s="580" t="s">
        <v>32</v>
      </c>
      <c r="G193" s="421">
        <v>309.77999999999997</v>
      </c>
      <c r="H193" s="447">
        <f t="shared" si="2"/>
        <v>283.83999999999997</v>
      </c>
      <c r="I193" s="157"/>
      <c r="J193" s="157"/>
      <c r="L193" s="177"/>
      <c r="M193" s="184"/>
    </row>
    <row r="194" spans="1:13" s="424" customFormat="1" ht="45">
      <c r="A194" s="767">
        <v>11055</v>
      </c>
      <c r="B194" s="767"/>
      <c r="C194" s="425" t="s">
        <v>87</v>
      </c>
      <c r="D194" s="423" t="s">
        <v>1117</v>
      </c>
      <c r="E194" s="641">
        <v>19.8</v>
      </c>
      <c r="F194" s="580" t="s">
        <v>32</v>
      </c>
      <c r="G194" s="421">
        <v>0.1</v>
      </c>
      <c r="H194" s="447">
        <f t="shared" si="2"/>
        <v>1.98</v>
      </c>
      <c r="I194" s="157"/>
      <c r="J194" s="157"/>
      <c r="L194" s="177"/>
      <c r="M194" s="184"/>
    </row>
    <row r="195" spans="1:13" s="424" customFormat="1" ht="30">
      <c r="A195" s="767">
        <v>88261</v>
      </c>
      <c r="B195" s="767"/>
      <c r="C195" s="425" t="s">
        <v>87</v>
      </c>
      <c r="D195" s="423" t="s">
        <v>75</v>
      </c>
      <c r="E195" s="641">
        <v>1.546</v>
      </c>
      <c r="F195" s="580" t="s">
        <v>40</v>
      </c>
      <c r="G195" s="421">
        <v>24.86</v>
      </c>
      <c r="H195" s="447">
        <f t="shared" si="2"/>
        <v>38.43</v>
      </c>
      <c r="I195" s="157"/>
      <c r="J195" s="157"/>
      <c r="L195" s="177"/>
      <c r="M195" s="184"/>
    </row>
    <row r="196" spans="1:13" s="424" customFormat="1" ht="30">
      <c r="A196" s="767">
        <v>88316</v>
      </c>
      <c r="B196" s="767"/>
      <c r="C196" s="425" t="s">
        <v>87</v>
      </c>
      <c r="D196" s="423" t="s">
        <v>39</v>
      </c>
      <c r="E196" s="641">
        <v>0.77300000000000002</v>
      </c>
      <c r="F196" s="580" t="s">
        <v>40</v>
      </c>
      <c r="G196" s="421">
        <v>19.39</v>
      </c>
      <c r="H196" s="447">
        <f t="shared" si="2"/>
        <v>14.98</v>
      </c>
      <c r="I196" s="157"/>
      <c r="J196" s="157"/>
      <c r="L196" s="177"/>
      <c r="M196" s="184"/>
    </row>
    <row r="197" spans="1:13" s="344" customFormat="1">
      <c r="A197" s="180"/>
      <c r="B197" s="180"/>
      <c r="C197" s="352"/>
      <c r="D197" s="768" t="s">
        <v>55</v>
      </c>
      <c r="E197" s="768"/>
      <c r="F197" s="768"/>
      <c r="G197" s="768"/>
      <c r="H197" s="216">
        <f>SUMIF(F184:F196,("h"),H184:H196)</f>
        <v>157.23999999999998</v>
      </c>
      <c r="I197" s="340"/>
      <c r="J197" s="340"/>
      <c r="L197" s="159"/>
      <c r="M197" s="165"/>
    </row>
    <row r="198" spans="1:13" s="344" customFormat="1">
      <c r="A198" s="180"/>
      <c r="B198" s="180"/>
      <c r="C198" s="352"/>
      <c r="D198" s="768" t="s">
        <v>56</v>
      </c>
      <c r="E198" s="768"/>
      <c r="F198" s="768"/>
      <c r="G198" s="768"/>
      <c r="H198" s="216">
        <f>SUMIF(F184:F196,"&lt;&gt;h",H184:H196)</f>
        <v>1286.53</v>
      </c>
      <c r="I198" s="340"/>
      <c r="J198" s="340"/>
      <c r="L198" s="159"/>
      <c r="M198" s="165"/>
    </row>
    <row r="199" spans="1:13" s="344" customFormat="1">
      <c r="A199" s="180"/>
      <c r="B199" s="180"/>
      <c r="C199" s="352"/>
      <c r="D199" s="769" t="s">
        <v>57</v>
      </c>
      <c r="E199" s="769"/>
      <c r="F199" s="769"/>
      <c r="G199" s="769"/>
      <c r="H199" s="353">
        <f>SUM(H197:H198)</f>
        <v>1443.77</v>
      </c>
      <c r="I199" s="340"/>
      <c r="J199" s="340"/>
      <c r="L199" s="159"/>
      <c r="M199" s="165"/>
    </row>
    <row r="200" spans="1:13" s="344" customFormat="1">
      <c r="A200" s="180"/>
      <c r="B200" s="180"/>
      <c r="C200" s="352"/>
      <c r="D200" s="768" t="s">
        <v>25</v>
      </c>
      <c r="E200" s="768"/>
      <c r="F200" s="768"/>
      <c r="G200" s="768"/>
      <c r="H200" s="217">
        <f>E183</f>
        <v>1</v>
      </c>
      <c r="I200" s="340"/>
      <c r="J200" s="340"/>
      <c r="L200" s="159"/>
      <c r="M200" s="165"/>
    </row>
    <row r="201" spans="1:13" s="344" customFormat="1">
      <c r="A201" s="180"/>
      <c r="B201" s="180"/>
      <c r="C201" s="352"/>
      <c r="D201" s="769" t="s">
        <v>58</v>
      </c>
      <c r="E201" s="769"/>
      <c r="F201" s="769"/>
      <c r="G201" s="769"/>
      <c r="H201" s="353">
        <f>ROUND(H199*H200,2)</f>
        <v>1443.77</v>
      </c>
      <c r="I201" s="340"/>
      <c r="J201" s="340"/>
      <c r="L201" s="159"/>
      <c r="M201" s="165"/>
    </row>
    <row r="202" spans="1:13" s="344" customFormat="1">
      <c r="A202" s="180"/>
      <c r="B202" s="180"/>
      <c r="C202" s="352"/>
      <c r="D202" s="768" t="s">
        <v>1149</v>
      </c>
      <c r="E202" s="768"/>
      <c r="F202" s="768"/>
      <c r="G202" s="768"/>
      <c r="H202" s="216">
        <f>ROUND(H199*$B$13,2)</f>
        <v>388.81</v>
      </c>
      <c r="I202" s="340"/>
      <c r="J202" s="340"/>
      <c r="L202" s="159"/>
      <c r="M202" s="165"/>
    </row>
    <row r="203" spans="1:13" s="334" customFormat="1">
      <c r="A203" s="419"/>
      <c r="B203" s="419"/>
      <c r="C203" s="352"/>
      <c r="D203" s="769" t="s">
        <v>563</v>
      </c>
      <c r="E203" s="769"/>
      <c r="F203" s="769"/>
      <c r="G203" s="769"/>
      <c r="H203" s="353">
        <f>H202+H201</f>
        <v>1832.58</v>
      </c>
    </row>
    <row r="204" spans="1:13" s="334" customFormat="1">
      <c r="D204" s="176"/>
      <c r="E204" s="642"/>
      <c r="F204" s="354"/>
      <c r="G204" s="355"/>
    </row>
    <row r="205" spans="1:13" s="344" customFormat="1">
      <c r="A205" s="152" t="s">
        <v>5</v>
      </c>
      <c r="B205" s="766" t="s">
        <v>6</v>
      </c>
      <c r="C205" s="766"/>
      <c r="D205" s="341" t="s">
        <v>52</v>
      </c>
      <c r="E205" s="639" t="s">
        <v>249</v>
      </c>
      <c r="F205" s="341" t="s">
        <v>28</v>
      </c>
      <c r="G205" s="342" t="s">
        <v>53</v>
      </c>
      <c r="H205" s="343" t="s">
        <v>54</v>
      </c>
      <c r="I205" s="340"/>
      <c r="J205" s="340"/>
      <c r="L205" s="159"/>
      <c r="M205" s="165"/>
    </row>
    <row r="206" spans="1:13" s="349" customFormat="1" ht="45">
      <c r="A206" s="345" t="str">
        <f>Orçamento!A74</f>
        <v>04.01.230.02</v>
      </c>
      <c r="B206" s="345" t="str">
        <f>Orçamento!B74</f>
        <v>SINAPI</v>
      </c>
      <c r="C206" s="345" t="str">
        <f>Orçamento!C74</f>
        <v>90843 MOD 2</v>
      </c>
      <c r="D206" s="346" t="s">
        <v>518</v>
      </c>
      <c r="E206" s="640">
        <v>1</v>
      </c>
      <c r="F206" s="345" t="s">
        <v>251</v>
      </c>
      <c r="G206" s="347">
        <v>1679.9199999999996</v>
      </c>
      <c r="H206" s="348">
        <f>H229</f>
        <v>1679.92</v>
      </c>
      <c r="I206" s="349" t="s">
        <v>859</v>
      </c>
      <c r="L206" s="146"/>
      <c r="M206" s="336"/>
    </row>
    <row r="207" spans="1:13" s="424" customFormat="1" ht="60">
      <c r="A207" s="767">
        <v>90806</v>
      </c>
      <c r="B207" s="767"/>
      <c r="C207" s="425" t="s">
        <v>87</v>
      </c>
      <c r="D207" s="423" t="s">
        <v>1133</v>
      </c>
      <c r="E207" s="641">
        <v>1</v>
      </c>
      <c r="F207" s="580" t="s">
        <v>64</v>
      </c>
      <c r="G207" s="421">
        <v>436.96</v>
      </c>
      <c r="H207" s="447">
        <f>ROUNDDOWN(G207*E207,2)</f>
        <v>436.96</v>
      </c>
      <c r="I207" s="157"/>
      <c r="J207" s="157"/>
      <c r="L207" s="177"/>
      <c r="M207" s="184"/>
    </row>
    <row r="208" spans="1:13" s="424" customFormat="1" ht="75">
      <c r="A208" s="767">
        <v>90830</v>
      </c>
      <c r="B208" s="767"/>
      <c r="C208" s="425" t="s">
        <v>87</v>
      </c>
      <c r="D208" s="423" t="s">
        <v>570</v>
      </c>
      <c r="E208" s="641">
        <v>1</v>
      </c>
      <c r="F208" s="580" t="s">
        <v>64</v>
      </c>
      <c r="G208" s="421">
        <v>163.21</v>
      </c>
      <c r="H208" s="447">
        <f>ROUNDDOWN(G208*E208,2)</f>
        <v>163.21</v>
      </c>
      <c r="I208" s="157"/>
      <c r="J208" s="157"/>
      <c r="L208" s="177"/>
      <c r="M208" s="184"/>
    </row>
    <row r="209" spans="1:13" s="424" customFormat="1" ht="60">
      <c r="A209" s="767">
        <v>100659</v>
      </c>
      <c r="B209" s="767"/>
      <c r="C209" s="425" t="s">
        <v>87</v>
      </c>
      <c r="D209" s="423" t="s">
        <v>571</v>
      </c>
      <c r="E209" s="641">
        <v>10</v>
      </c>
      <c r="F209" s="580" t="s">
        <v>63</v>
      </c>
      <c r="G209" s="421">
        <v>13.17</v>
      </c>
      <c r="H209" s="447">
        <f>ROUNDDOWN(G209*E209,2)</f>
        <v>131.69999999999999</v>
      </c>
      <c r="I209" s="157"/>
      <c r="J209" s="157"/>
      <c r="L209" s="177"/>
      <c r="M209" s="184"/>
    </row>
    <row r="210" spans="1:13" s="424" customFormat="1">
      <c r="A210" s="770" t="s">
        <v>695</v>
      </c>
      <c r="B210" s="770"/>
      <c r="C210" s="584" t="s">
        <v>648</v>
      </c>
      <c r="D210" s="585" t="s">
        <v>696</v>
      </c>
      <c r="E210" s="643"/>
      <c r="F210" s="586" t="s">
        <v>66</v>
      </c>
      <c r="G210" s="587"/>
      <c r="H210" s="588"/>
      <c r="I210" s="157"/>
      <c r="J210" s="157"/>
      <c r="L210" s="177"/>
      <c r="M210" s="184"/>
    </row>
    <row r="211" spans="1:13" s="424" customFormat="1" ht="30">
      <c r="A211" s="767">
        <v>10505</v>
      </c>
      <c r="B211" s="767"/>
      <c r="C211" s="425" t="s">
        <v>87</v>
      </c>
      <c r="D211" s="423" t="s">
        <v>1132</v>
      </c>
      <c r="E211" s="641">
        <v>0.13999999999999999</v>
      </c>
      <c r="F211" s="580" t="s">
        <v>33</v>
      </c>
      <c r="G211" s="421">
        <v>130.93</v>
      </c>
      <c r="H211" s="447">
        <f>ROUNDDOWN(G211*E211,2)</f>
        <v>18.329999999999998</v>
      </c>
      <c r="I211" s="157"/>
      <c r="J211" s="157"/>
      <c r="L211" s="177"/>
      <c r="M211" s="184"/>
    </row>
    <row r="212" spans="1:13" s="424" customFormat="1" ht="30">
      <c r="A212" s="767" t="s">
        <v>445</v>
      </c>
      <c r="B212" s="767"/>
      <c r="C212" s="425" t="s">
        <v>648</v>
      </c>
      <c r="D212" s="423" t="s">
        <v>446</v>
      </c>
      <c r="E212" s="641">
        <v>0.13999999999999999</v>
      </c>
      <c r="F212" s="580" t="s">
        <v>66</v>
      </c>
      <c r="G212" s="421">
        <v>785.92</v>
      </c>
      <c r="H212" s="447">
        <v>67.739999999999995</v>
      </c>
      <c r="I212" s="157"/>
      <c r="J212" s="157"/>
      <c r="L212" s="177"/>
      <c r="M212" s="184"/>
    </row>
    <row r="213" spans="1:13" s="424" customFormat="1" ht="30">
      <c r="A213" s="767">
        <v>88309</v>
      </c>
      <c r="B213" s="767"/>
      <c r="C213" s="425" t="s">
        <v>87</v>
      </c>
      <c r="D213" s="423" t="s">
        <v>49</v>
      </c>
      <c r="E213" s="641">
        <v>1.5</v>
      </c>
      <c r="F213" s="668" t="s">
        <v>40</v>
      </c>
      <c r="G213" s="421">
        <v>26.2</v>
      </c>
      <c r="H213" s="447">
        <f>ROUNDDOWN(G213*E213,2)</f>
        <v>39.299999999999997</v>
      </c>
      <c r="I213" s="157"/>
      <c r="J213" s="157"/>
      <c r="L213" s="177"/>
      <c r="M213" s="184"/>
    </row>
    <row r="214" spans="1:13" s="424" customFormat="1" ht="30">
      <c r="A214" s="767">
        <v>88316</v>
      </c>
      <c r="B214" s="767"/>
      <c r="C214" s="425" t="s">
        <v>87</v>
      </c>
      <c r="D214" s="423" t="s">
        <v>39</v>
      </c>
      <c r="E214" s="641">
        <v>1.5</v>
      </c>
      <c r="F214" s="668" t="s">
        <v>40</v>
      </c>
      <c r="G214" s="421">
        <v>19.39</v>
      </c>
      <c r="H214" s="447">
        <f>ROUNDDOWN(G214*E214,2)</f>
        <v>29.08</v>
      </c>
      <c r="I214" s="157"/>
      <c r="J214" s="157"/>
      <c r="L214" s="177"/>
      <c r="M214" s="184"/>
    </row>
    <row r="215" spans="1:13" s="424" customFormat="1" ht="30">
      <c r="A215" s="770" t="s">
        <v>481</v>
      </c>
      <c r="B215" s="770"/>
      <c r="C215" s="584" t="s">
        <v>648</v>
      </c>
      <c r="D215" s="585" t="s">
        <v>690</v>
      </c>
      <c r="E215" s="643"/>
      <c r="F215" s="586" t="s">
        <v>66</v>
      </c>
      <c r="G215" s="587"/>
      <c r="H215" s="588"/>
      <c r="I215" s="157"/>
      <c r="J215" s="157"/>
      <c r="L215" s="177"/>
      <c r="M215" s="184"/>
    </row>
    <row r="216" spans="1:13" s="424" customFormat="1" ht="30">
      <c r="A216" s="767" t="s">
        <v>483</v>
      </c>
      <c r="B216" s="767"/>
      <c r="C216" s="425" t="s">
        <v>648</v>
      </c>
      <c r="D216" s="423" t="s">
        <v>689</v>
      </c>
      <c r="E216" s="641">
        <v>0.203125</v>
      </c>
      <c r="F216" s="580" t="s">
        <v>66</v>
      </c>
      <c r="G216" s="421">
        <v>1491.51</v>
      </c>
      <c r="H216" s="447">
        <f t="shared" ref="H216:H224" si="3">ROUNDDOWN(G216*E216,2)</f>
        <v>302.95999999999998</v>
      </c>
      <c r="I216" s="157"/>
      <c r="J216" s="157"/>
      <c r="L216" s="177"/>
      <c r="M216" s="184"/>
    </row>
    <row r="217" spans="1:13" s="424" customFormat="1" ht="30">
      <c r="A217" s="767">
        <v>88279</v>
      </c>
      <c r="B217" s="767"/>
      <c r="C217" s="425" t="s">
        <v>87</v>
      </c>
      <c r="D217" s="423" t="s">
        <v>79</v>
      </c>
      <c r="E217" s="641">
        <v>2.2000000000000002</v>
      </c>
      <c r="F217" s="668" t="s">
        <v>40</v>
      </c>
      <c r="G217" s="421">
        <v>27.81</v>
      </c>
      <c r="H217" s="447">
        <f t="shared" si="3"/>
        <v>61.18</v>
      </c>
      <c r="I217" s="157"/>
      <c r="J217" s="157"/>
      <c r="L217" s="177"/>
      <c r="M217" s="184"/>
    </row>
    <row r="218" spans="1:13" s="424" customFormat="1" ht="30">
      <c r="A218" s="767">
        <v>88316</v>
      </c>
      <c r="B218" s="767"/>
      <c r="C218" s="425" t="s">
        <v>87</v>
      </c>
      <c r="D218" s="423" t="s">
        <v>39</v>
      </c>
      <c r="E218" s="641">
        <v>2.2000000000000002</v>
      </c>
      <c r="F218" s="668" t="s">
        <v>40</v>
      </c>
      <c r="G218" s="421">
        <v>19.39</v>
      </c>
      <c r="H218" s="447">
        <f t="shared" si="3"/>
        <v>42.65</v>
      </c>
      <c r="I218" s="157"/>
      <c r="J218" s="157"/>
      <c r="L218" s="177"/>
      <c r="M218" s="184"/>
    </row>
    <row r="219" spans="1:13" s="424" customFormat="1" ht="75">
      <c r="A219" s="770">
        <v>91297</v>
      </c>
      <c r="B219" s="770"/>
      <c r="C219" s="584" t="s">
        <v>87</v>
      </c>
      <c r="D219" s="585" t="s">
        <v>1069</v>
      </c>
      <c r="E219" s="643"/>
      <c r="F219" s="586" t="s">
        <v>64</v>
      </c>
      <c r="G219" s="587"/>
      <c r="H219" s="588">
        <f t="shared" si="3"/>
        <v>0</v>
      </c>
      <c r="I219" s="157"/>
      <c r="J219" s="157"/>
      <c r="L219" s="177"/>
      <c r="M219" s="184"/>
    </row>
    <row r="220" spans="1:13" s="424" customFormat="1" ht="60">
      <c r="A220" s="767">
        <v>2432</v>
      </c>
      <c r="B220" s="767"/>
      <c r="C220" s="425" t="s">
        <v>87</v>
      </c>
      <c r="D220" s="423" t="s">
        <v>1108</v>
      </c>
      <c r="E220" s="641">
        <v>3</v>
      </c>
      <c r="F220" s="580" t="s">
        <v>32</v>
      </c>
      <c r="G220" s="421">
        <v>19.7</v>
      </c>
      <c r="H220" s="447">
        <f t="shared" si="3"/>
        <v>59.1</v>
      </c>
      <c r="I220" s="157"/>
      <c r="J220" s="157"/>
      <c r="L220" s="177"/>
      <c r="M220" s="184"/>
    </row>
    <row r="221" spans="1:13" s="424" customFormat="1" ht="90">
      <c r="A221" s="767">
        <v>4964</v>
      </c>
      <c r="B221" s="767"/>
      <c r="C221" s="425" t="s">
        <v>87</v>
      </c>
      <c r="D221" s="423" t="s">
        <v>1119</v>
      </c>
      <c r="E221" s="641">
        <v>0.87909226190476186</v>
      </c>
      <c r="F221" s="580" t="s">
        <v>32</v>
      </c>
      <c r="G221" s="421">
        <v>309.77999999999997</v>
      </c>
      <c r="H221" s="447">
        <f t="shared" si="3"/>
        <v>272.32</v>
      </c>
      <c r="I221" s="157"/>
      <c r="J221" s="157"/>
      <c r="L221" s="177"/>
      <c r="M221" s="184"/>
    </row>
    <row r="222" spans="1:13" s="424" customFormat="1" ht="45">
      <c r="A222" s="767">
        <v>11055</v>
      </c>
      <c r="B222" s="767"/>
      <c r="C222" s="425" t="s">
        <v>87</v>
      </c>
      <c r="D222" s="423" t="s">
        <v>1117</v>
      </c>
      <c r="E222" s="641">
        <v>19.8</v>
      </c>
      <c r="F222" s="580" t="s">
        <v>32</v>
      </c>
      <c r="G222" s="421">
        <v>0.1</v>
      </c>
      <c r="H222" s="447">
        <f t="shared" si="3"/>
        <v>1.98</v>
      </c>
      <c r="I222" s="157"/>
      <c r="J222" s="157"/>
      <c r="L222" s="177"/>
      <c r="M222" s="184"/>
    </row>
    <row r="223" spans="1:13" s="424" customFormat="1" ht="30">
      <c r="A223" s="767">
        <v>88261</v>
      </c>
      <c r="B223" s="767"/>
      <c r="C223" s="425" t="s">
        <v>87</v>
      </c>
      <c r="D223" s="423" t="s">
        <v>75</v>
      </c>
      <c r="E223" s="641">
        <v>1.546</v>
      </c>
      <c r="F223" s="580" t="s">
        <v>40</v>
      </c>
      <c r="G223" s="421">
        <v>24.86</v>
      </c>
      <c r="H223" s="447">
        <f t="shared" si="3"/>
        <v>38.43</v>
      </c>
      <c r="I223" s="157"/>
      <c r="J223" s="157"/>
      <c r="L223" s="177"/>
      <c r="M223" s="184"/>
    </row>
    <row r="224" spans="1:13" s="424" customFormat="1" ht="30">
      <c r="A224" s="767">
        <v>88316</v>
      </c>
      <c r="B224" s="767"/>
      <c r="C224" s="425" t="s">
        <v>87</v>
      </c>
      <c r="D224" s="423" t="s">
        <v>39</v>
      </c>
      <c r="E224" s="641">
        <v>0.77300000000000002</v>
      </c>
      <c r="F224" s="580" t="s">
        <v>40</v>
      </c>
      <c r="G224" s="421">
        <v>19.39</v>
      </c>
      <c r="H224" s="447">
        <f t="shared" si="3"/>
        <v>14.98</v>
      </c>
      <c r="I224" s="157"/>
      <c r="J224" s="157"/>
      <c r="L224" s="177"/>
      <c r="M224" s="184"/>
    </row>
    <row r="225" spans="1:13" s="344" customFormat="1">
      <c r="A225" s="180"/>
      <c r="B225" s="180"/>
      <c r="C225" s="352"/>
      <c r="D225" s="768" t="s">
        <v>55</v>
      </c>
      <c r="E225" s="768"/>
      <c r="F225" s="768"/>
      <c r="G225" s="768"/>
      <c r="H225" s="216">
        <f>SUMIF(F207:F224,("h"),H207:H224)</f>
        <v>225.62</v>
      </c>
      <c r="I225" s="340"/>
      <c r="J225" s="340"/>
      <c r="L225" s="159"/>
      <c r="M225" s="165"/>
    </row>
    <row r="226" spans="1:13" s="344" customFormat="1">
      <c r="A226" s="180"/>
      <c r="B226" s="180"/>
      <c r="C226" s="352"/>
      <c r="D226" s="768" t="s">
        <v>56</v>
      </c>
      <c r="E226" s="768"/>
      <c r="F226" s="768"/>
      <c r="G226" s="768"/>
      <c r="H226" s="216">
        <f>SUMIF(F207:F224,"&lt;&gt;h",H207:H224)</f>
        <v>1454.2999999999997</v>
      </c>
      <c r="I226" s="340"/>
      <c r="J226" s="340"/>
      <c r="L226" s="159"/>
      <c r="M226" s="165"/>
    </row>
    <row r="227" spans="1:13" s="344" customFormat="1">
      <c r="A227" s="180"/>
      <c r="B227" s="180"/>
      <c r="C227" s="352"/>
      <c r="D227" s="769" t="s">
        <v>57</v>
      </c>
      <c r="E227" s="769"/>
      <c r="F227" s="769"/>
      <c r="G227" s="769"/>
      <c r="H227" s="353">
        <f>SUM(H225:H226)</f>
        <v>1679.9199999999996</v>
      </c>
      <c r="I227" s="340"/>
      <c r="J227" s="340"/>
      <c r="L227" s="159"/>
      <c r="M227" s="165"/>
    </row>
    <row r="228" spans="1:13" s="344" customFormat="1">
      <c r="A228" s="180"/>
      <c r="B228" s="180"/>
      <c r="C228" s="352"/>
      <c r="D228" s="768" t="s">
        <v>25</v>
      </c>
      <c r="E228" s="768"/>
      <c r="F228" s="768"/>
      <c r="G228" s="768"/>
      <c r="H228" s="217">
        <f>E206</f>
        <v>1</v>
      </c>
      <c r="I228" s="340"/>
      <c r="J228" s="340"/>
      <c r="L228" s="159"/>
      <c r="M228" s="165"/>
    </row>
    <row r="229" spans="1:13" s="344" customFormat="1">
      <c r="A229" s="180"/>
      <c r="B229" s="180"/>
      <c r="C229" s="352"/>
      <c r="D229" s="769" t="s">
        <v>58</v>
      </c>
      <c r="E229" s="769"/>
      <c r="F229" s="769"/>
      <c r="G229" s="769"/>
      <c r="H229" s="353">
        <f>ROUND(H227*H228,2)</f>
        <v>1679.92</v>
      </c>
      <c r="I229" s="340"/>
      <c r="J229" s="340"/>
      <c r="L229" s="159"/>
      <c r="M229" s="165"/>
    </row>
    <row r="230" spans="1:13" s="344" customFormat="1">
      <c r="A230" s="180"/>
      <c r="B230" s="180"/>
      <c r="C230" s="352"/>
      <c r="D230" s="768" t="s">
        <v>1149</v>
      </c>
      <c r="E230" s="768"/>
      <c r="F230" s="768"/>
      <c r="G230" s="768"/>
      <c r="H230" s="216">
        <f>ROUND(H227*$B$13,2)</f>
        <v>452.4</v>
      </c>
      <c r="I230" s="340"/>
      <c r="J230" s="340"/>
      <c r="L230" s="159"/>
      <c r="M230" s="165"/>
    </row>
    <row r="231" spans="1:13" s="334" customFormat="1">
      <c r="A231" s="419"/>
      <c r="B231" s="419"/>
      <c r="C231" s="352"/>
      <c r="D231" s="769" t="s">
        <v>563</v>
      </c>
      <c r="E231" s="769"/>
      <c r="F231" s="769"/>
      <c r="G231" s="769"/>
      <c r="H231" s="353">
        <f>H230+H229</f>
        <v>2132.3200000000002</v>
      </c>
    </row>
    <row r="232" spans="1:13" s="334" customFormat="1">
      <c r="D232" s="176"/>
      <c r="E232" s="642"/>
      <c r="F232" s="354"/>
      <c r="G232" s="355"/>
    </row>
    <row r="233" spans="1:13" s="344" customFormat="1">
      <c r="A233" s="152" t="s">
        <v>5</v>
      </c>
      <c r="B233" s="766" t="s">
        <v>6</v>
      </c>
      <c r="C233" s="766"/>
      <c r="D233" s="341" t="s">
        <v>52</v>
      </c>
      <c r="E233" s="639" t="s">
        <v>249</v>
      </c>
      <c r="F233" s="341" t="s">
        <v>28</v>
      </c>
      <c r="G233" s="342" t="s">
        <v>53</v>
      </c>
      <c r="H233" s="343" t="s">
        <v>54</v>
      </c>
      <c r="I233" s="340"/>
      <c r="J233" s="340"/>
      <c r="L233" s="159"/>
      <c r="M233" s="165"/>
    </row>
    <row r="234" spans="1:13" s="349" customFormat="1" ht="45">
      <c r="A234" s="345" t="str">
        <f>Orçamento!A75</f>
        <v>04.01.230.03</v>
      </c>
      <c r="B234" s="345" t="str">
        <f>Orçamento!B75</f>
        <v xml:space="preserve">SINAPI </v>
      </c>
      <c r="C234" s="345" t="str">
        <f>Orçamento!C75</f>
        <v>90843 MOD 3</v>
      </c>
      <c r="D234" s="346" t="s">
        <v>694</v>
      </c>
      <c r="E234" s="640">
        <v>1</v>
      </c>
      <c r="F234" s="345" t="s">
        <v>251</v>
      </c>
      <c r="G234" s="347">
        <v>1699.57</v>
      </c>
      <c r="H234" s="348">
        <f>H257</f>
        <v>1699.57</v>
      </c>
      <c r="I234" s="349" t="s">
        <v>859</v>
      </c>
      <c r="L234" s="146"/>
      <c r="M234" s="336"/>
    </row>
    <row r="235" spans="1:13" s="424" customFormat="1" ht="60">
      <c r="A235" s="767">
        <v>90806</v>
      </c>
      <c r="B235" s="767"/>
      <c r="C235" s="425" t="s">
        <v>87</v>
      </c>
      <c r="D235" s="423" t="s">
        <v>1133</v>
      </c>
      <c r="E235" s="641">
        <v>1</v>
      </c>
      <c r="F235" s="580" t="s">
        <v>64</v>
      </c>
      <c r="G235" s="421">
        <v>436.96</v>
      </c>
      <c r="H235" s="447">
        <f>ROUNDDOWN(G235*E235,2)</f>
        <v>436.96</v>
      </c>
      <c r="I235" s="157"/>
      <c r="J235" s="157"/>
      <c r="L235" s="177"/>
      <c r="M235" s="184"/>
    </row>
    <row r="236" spans="1:13" s="424" customFormat="1" ht="75">
      <c r="A236" s="767">
        <v>90830</v>
      </c>
      <c r="B236" s="767"/>
      <c r="C236" s="425" t="s">
        <v>87</v>
      </c>
      <c r="D236" s="423" t="s">
        <v>570</v>
      </c>
      <c r="E236" s="641">
        <v>1</v>
      </c>
      <c r="F236" s="580" t="s">
        <v>64</v>
      </c>
      <c r="G236" s="421">
        <v>163.21</v>
      </c>
      <c r="H236" s="447">
        <f>ROUNDDOWN(G236*E236,2)</f>
        <v>163.21</v>
      </c>
      <c r="I236" s="157"/>
      <c r="J236" s="157"/>
      <c r="L236" s="177"/>
      <c r="M236" s="184"/>
    </row>
    <row r="237" spans="1:13" s="424" customFormat="1" ht="60">
      <c r="A237" s="767">
        <v>100659</v>
      </c>
      <c r="B237" s="767"/>
      <c r="C237" s="425" t="s">
        <v>87</v>
      </c>
      <c r="D237" s="423" t="s">
        <v>571</v>
      </c>
      <c r="E237" s="641">
        <v>10</v>
      </c>
      <c r="F237" s="580" t="s">
        <v>63</v>
      </c>
      <c r="G237" s="421">
        <v>13.17</v>
      </c>
      <c r="H237" s="447">
        <f>ROUNDDOWN(G237*E237,2)</f>
        <v>131.69999999999999</v>
      </c>
      <c r="I237" s="157"/>
      <c r="J237" s="157"/>
      <c r="L237" s="177"/>
      <c r="M237" s="184"/>
    </row>
    <row r="238" spans="1:13" s="424" customFormat="1">
      <c r="A238" s="770" t="s">
        <v>695</v>
      </c>
      <c r="B238" s="770"/>
      <c r="C238" s="584" t="s">
        <v>648</v>
      </c>
      <c r="D238" s="585" t="s">
        <v>696</v>
      </c>
      <c r="E238" s="643"/>
      <c r="F238" s="586" t="s">
        <v>66</v>
      </c>
      <c r="G238" s="587"/>
      <c r="H238" s="588"/>
      <c r="I238" s="157"/>
      <c r="J238" s="157"/>
      <c r="L238" s="177"/>
      <c r="M238" s="184"/>
    </row>
    <row r="239" spans="1:13" s="424" customFormat="1" ht="30">
      <c r="A239" s="767">
        <v>10505</v>
      </c>
      <c r="B239" s="767"/>
      <c r="C239" s="425" t="s">
        <v>87</v>
      </c>
      <c r="D239" s="423" t="s">
        <v>1132</v>
      </c>
      <c r="E239" s="641">
        <v>0.13999999999999999</v>
      </c>
      <c r="F239" s="580" t="s">
        <v>33</v>
      </c>
      <c r="G239" s="421">
        <v>130.93</v>
      </c>
      <c r="H239" s="447">
        <f>ROUNDDOWN(G239*E239,2)</f>
        <v>18.329999999999998</v>
      </c>
      <c r="I239" s="157"/>
      <c r="J239" s="157"/>
      <c r="L239" s="177"/>
      <c r="M239" s="184"/>
    </row>
    <row r="240" spans="1:13" s="424" customFormat="1" ht="30">
      <c r="A240" s="767" t="s">
        <v>445</v>
      </c>
      <c r="B240" s="767"/>
      <c r="C240" s="425" t="s">
        <v>648</v>
      </c>
      <c r="D240" s="423" t="s">
        <v>446</v>
      </c>
      <c r="E240" s="641">
        <v>0.13999999999999999</v>
      </c>
      <c r="F240" s="580" t="s">
        <v>66</v>
      </c>
      <c r="G240" s="421">
        <v>785.92</v>
      </c>
      <c r="H240" s="447">
        <v>67.739999999999995</v>
      </c>
      <c r="I240" s="157"/>
      <c r="J240" s="157"/>
      <c r="L240" s="177"/>
      <c r="M240" s="184"/>
    </row>
    <row r="241" spans="1:13" s="424" customFormat="1" ht="30">
      <c r="A241" s="767">
        <v>88309</v>
      </c>
      <c r="B241" s="767"/>
      <c r="C241" s="425" t="s">
        <v>87</v>
      </c>
      <c r="D241" s="423" t="s">
        <v>49</v>
      </c>
      <c r="E241" s="641">
        <v>1.5</v>
      </c>
      <c r="F241" s="668" t="s">
        <v>40</v>
      </c>
      <c r="G241" s="421">
        <v>26.2</v>
      </c>
      <c r="H241" s="447">
        <f>ROUNDDOWN(G241*E241,2)</f>
        <v>39.299999999999997</v>
      </c>
      <c r="I241" s="157"/>
      <c r="J241" s="157"/>
      <c r="L241" s="177"/>
      <c r="M241" s="184"/>
    </row>
    <row r="242" spans="1:13" s="424" customFormat="1" ht="30">
      <c r="A242" s="767">
        <v>88316</v>
      </c>
      <c r="B242" s="767"/>
      <c r="C242" s="425" t="s">
        <v>87</v>
      </c>
      <c r="D242" s="423" t="s">
        <v>39</v>
      </c>
      <c r="E242" s="641">
        <v>1.5</v>
      </c>
      <c r="F242" s="668" t="s">
        <v>40</v>
      </c>
      <c r="G242" s="421">
        <v>19.39</v>
      </c>
      <c r="H242" s="447">
        <f>ROUNDDOWN(G242*E242,2)</f>
        <v>29.08</v>
      </c>
      <c r="I242" s="157"/>
      <c r="J242" s="157"/>
      <c r="L242" s="177"/>
      <c r="M242" s="184"/>
    </row>
    <row r="243" spans="1:13" s="424" customFormat="1" ht="30">
      <c r="A243" s="770" t="s">
        <v>697</v>
      </c>
      <c r="B243" s="770"/>
      <c r="C243" s="584" t="s">
        <v>648</v>
      </c>
      <c r="D243" s="585" t="s">
        <v>1002</v>
      </c>
      <c r="E243" s="643"/>
      <c r="F243" s="586" t="s">
        <v>66</v>
      </c>
      <c r="G243" s="587"/>
      <c r="H243" s="588"/>
      <c r="I243" s="157"/>
      <c r="J243" s="157"/>
      <c r="L243" s="177"/>
      <c r="M243" s="184"/>
    </row>
    <row r="244" spans="1:13" s="424" customFormat="1" ht="30">
      <c r="A244" s="767" t="s">
        <v>698</v>
      </c>
      <c r="B244" s="767"/>
      <c r="C244" s="425" t="s">
        <v>648</v>
      </c>
      <c r="D244" s="423" t="s">
        <v>699</v>
      </c>
      <c r="E244" s="641">
        <v>5.3124999999999999E-2</v>
      </c>
      <c r="F244" s="580" t="s">
        <v>66</v>
      </c>
      <c r="G244" s="421">
        <v>3242.16</v>
      </c>
      <c r="H244" s="447">
        <f t="shared" ref="H244:H252" si="4">ROUNDDOWN(G244*E244,2)</f>
        <v>172.23</v>
      </c>
      <c r="I244" s="157"/>
      <c r="J244" s="157"/>
      <c r="L244" s="177"/>
      <c r="M244" s="184"/>
    </row>
    <row r="245" spans="1:13" s="424" customFormat="1" ht="30">
      <c r="A245" s="767">
        <v>88279</v>
      </c>
      <c r="B245" s="767"/>
      <c r="C245" s="425" t="s">
        <v>87</v>
      </c>
      <c r="D245" s="423" t="s">
        <v>79</v>
      </c>
      <c r="E245" s="641">
        <v>4.8</v>
      </c>
      <c r="F245" s="668" t="s">
        <v>40</v>
      </c>
      <c r="G245" s="421">
        <v>27.81</v>
      </c>
      <c r="H245" s="447">
        <f t="shared" si="4"/>
        <v>133.47999999999999</v>
      </c>
      <c r="I245" s="157"/>
      <c r="J245" s="157"/>
      <c r="L245" s="177"/>
      <c r="M245" s="184"/>
    </row>
    <row r="246" spans="1:13" s="424" customFormat="1" ht="30">
      <c r="A246" s="767">
        <v>88316</v>
      </c>
      <c r="B246" s="767"/>
      <c r="C246" s="425" t="s">
        <v>87</v>
      </c>
      <c r="D246" s="423" t="s">
        <v>39</v>
      </c>
      <c r="E246" s="641">
        <v>4.8</v>
      </c>
      <c r="F246" s="668" t="s">
        <v>40</v>
      </c>
      <c r="G246" s="421">
        <v>19.39</v>
      </c>
      <c r="H246" s="447">
        <f t="shared" si="4"/>
        <v>93.07</v>
      </c>
      <c r="I246" s="157"/>
      <c r="J246" s="157"/>
      <c r="L246" s="177"/>
      <c r="M246" s="184"/>
    </row>
    <row r="247" spans="1:13" s="424" customFormat="1" ht="75">
      <c r="A247" s="770">
        <v>91297</v>
      </c>
      <c r="B247" s="770"/>
      <c r="C247" s="584" t="s">
        <v>87</v>
      </c>
      <c r="D247" s="585" t="s">
        <v>1069</v>
      </c>
      <c r="E247" s="643"/>
      <c r="F247" s="586" t="s">
        <v>64</v>
      </c>
      <c r="G247" s="587"/>
      <c r="H247" s="588">
        <f t="shared" si="4"/>
        <v>0</v>
      </c>
      <c r="I247" s="157"/>
      <c r="J247" s="157"/>
      <c r="L247" s="177"/>
      <c r="M247" s="184"/>
    </row>
    <row r="248" spans="1:13" s="424" customFormat="1" ht="60">
      <c r="A248" s="767">
        <v>2432</v>
      </c>
      <c r="B248" s="767"/>
      <c r="C248" s="425" t="s">
        <v>87</v>
      </c>
      <c r="D248" s="423" t="s">
        <v>1108</v>
      </c>
      <c r="E248" s="641">
        <v>3</v>
      </c>
      <c r="F248" s="580" t="s">
        <v>32</v>
      </c>
      <c r="G248" s="421">
        <v>19.7</v>
      </c>
      <c r="H248" s="447">
        <f t="shared" si="4"/>
        <v>59.1</v>
      </c>
      <c r="I248" s="157"/>
      <c r="J248" s="157"/>
      <c r="L248" s="177"/>
      <c r="M248" s="184"/>
    </row>
    <row r="249" spans="1:13" s="424" customFormat="1" ht="90">
      <c r="A249" s="767">
        <v>4964</v>
      </c>
      <c r="B249" s="767"/>
      <c r="C249" s="425" t="s">
        <v>87</v>
      </c>
      <c r="D249" s="423" t="s">
        <v>1119</v>
      </c>
      <c r="E249" s="641">
        <v>0.96837797619047616</v>
      </c>
      <c r="F249" s="580" t="s">
        <v>32</v>
      </c>
      <c r="G249" s="421">
        <v>309.77999999999997</v>
      </c>
      <c r="H249" s="447">
        <f t="shared" si="4"/>
        <v>299.98</v>
      </c>
      <c r="I249" s="157"/>
      <c r="J249" s="157"/>
      <c r="L249" s="177"/>
      <c r="M249" s="184"/>
    </row>
    <row r="250" spans="1:13" s="424" customFormat="1" ht="45">
      <c r="A250" s="767">
        <v>11055</v>
      </c>
      <c r="B250" s="767"/>
      <c r="C250" s="425" t="s">
        <v>87</v>
      </c>
      <c r="D250" s="423" t="s">
        <v>1117</v>
      </c>
      <c r="E250" s="641">
        <v>19.8</v>
      </c>
      <c r="F250" s="580" t="s">
        <v>32</v>
      </c>
      <c r="G250" s="421">
        <v>0.1</v>
      </c>
      <c r="H250" s="447">
        <f t="shared" si="4"/>
        <v>1.98</v>
      </c>
      <c r="I250" s="157"/>
      <c r="J250" s="157"/>
      <c r="L250" s="177"/>
      <c r="M250" s="184"/>
    </row>
    <row r="251" spans="1:13" s="424" customFormat="1" ht="30">
      <c r="A251" s="767">
        <v>88261</v>
      </c>
      <c r="B251" s="767"/>
      <c r="C251" s="425" t="s">
        <v>87</v>
      </c>
      <c r="D251" s="423" t="s">
        <v>75</v>
      </c>
      <c r="E251" s="641">
        <v>1.546</v>
      </c>
      <c r="F251" s="580" t="s">
        <v>40</v>
      </c>
      <c r="G251" s="421">
        <v>24.86</v>
      </c>
      <c r="H251" s="447">
        <f t="shared" si="4"/>
        <v>38.43</v>
      </c>
      <c r="I251" s="157"/>
      <c r="J251" s="157"/>
      <c r="L251" s="177"/>
      <c r="M251" s="184"/>
    </row>
    <row r="252" spans="1:13" s="424" customFormat="1" ht="30">
      <c r="A252" s="767">
        <v>88316</v>
      </c>
      <c r="B252" s="767"/>
      <c r="C252" s="425" t="s">
        <v>87</v>
      </c>
      <c r="D252" s="423" t="s">
        <v>39</v>
      </c>
      <c r="E252" s="641">
        <v>0.77300000000000002</v>
      </c>
      <c r="F252" s="580" t="s">
        <v>40</v>
      </c>
      <c r="G252" s="421">
        <v>19.39</v>
      </c>
      <c r="H252" s="447">
        <f t="shared" si="4"/>
        <v>14.98</v>
      </c>
      <c r="I252" s="157"/>
      <c r="J252" s="157"/>
      <c r="L252" s="177"/>
      <c r="M252" s="184"/>
    </row>
    <row r="253" spans="1:13" s="344" customFormat="1">
      <c r="A253" s="180"/>
      <c r="B253" s="180"/>
      <c r="C253" s="352"/>
      <c r="D253" s="768" t="s">
        <v>55</v>
      </c>
      <c r="E253" s="768"/>
      <c r="F253" s="768"/>
      <c r="G253" s="768"/>
      <c r="H253" s="216">
        <f>SUMIF(F235:F252,("h"),H235:H252)</f>
        <v>348.34</v>
      </c>
      <c r="I253" s="340"/>
      <c r="J253" s="340"/>
      <c r="L253" s="159"/>
      <c r="M253" s="165"/>
    </row>
    <row r="254" spans="1:13" s="344" customFormat="1">
      <c r="A254" s="180"/>
      <c r="B254" s="180"/>
      <c r="C254" s="352"/>
      <c r="D254" s="768" t="s">
        <v>56</v>
      </c>
      <c r="E254" s="768"/>
      <c r="F254" s="768"/>
      <c r="G254" s="768"/>
      <c r="H254" s="216">
        <f>SUMIF(F235:F252,"&lt;&gt;h",H235:H252)</f>
        <v>1351.23</v>
      </c>
      <c r="I254" s="340"/>
      <c r="J254" s="340"/>
      <c r="L254" s="159"/>
      <c r="M254" s="165"/>
    </row>
    <row r="255" spans="1:13" s="344" customFormat="1">
      <c r="A255" s="180"/>
      <c r="B255" s="180"/>
      <c r="C255" s="352"/>
      <c r="D255" s="769" t="s">
        <v>57</v>
      </c>
      <c r="E255" s="769"/>
      <c r="F255" s="769"/>
      <c r="G255" s="769"/>
      <c r="H255" s="353">
        <f>SUM(H253:H254)</f>
        <v>1699.57</v>
      </c>
      <c r="I255" s="340"/>
      <c r="J255" s="340"/>
      <c r="L255" s="159"/>
      <c r="M255" s="165"/>
    </row>
    <row r="256" spans="1:13" s="344" customFormat="1">
      <c r="A256" s="180"/>
      <c r="B256" s="180"/>
      <c r="C256" s="352"/>
      <c r="D256" s="768" t="s">
        <v>25</v>
      </c>
      <c r="E256" s="768"/>
      <c r="F256" s="768"/>
      <c r="G256" s="768"/>
      <c r="H256" s="217">
        <f>E234</f>
        <v>1</v>
      </c>
      <c r="I256" s="340"/>
      <c r="J256" s="340"/>
      <c r="L256" s="159"/>
      <c r="M256" s="165"/>
    </row>
    <row r="257" spans="1:13" s="344" customFormat="1">
      <c r="A257" s="180"/>
      <c r="B257" s="180"/>
      <c r="C257" s="352"/>
      <c r="D257" s="769" t="s">
        <v>58</v>
      </c>
      <c r="E257" s="769"/>
      <c r="F257" s="769"/>
      <c r="G257" s="769"/>
      <c r="H257" s="353">
        <f>ROUND(H255*H256,2)</f>
        <v>1699.57</v>
      </c>
      <c r="I257" s="340"/>
      <c r="J257" s="340"/>
      <c r="L257" s="159"/>
      <c r="M257" s="165"/>
    </row>
    <row r="258" spans="1:13" s="344" customFormat="1">
      <c r="A258" s="180"/>
      <c r="B258" s="180"/>
      <c r="C258" s="352"/>
      <c r="D258" s="768" t="s">
        <v>1149</v>
      </c>
      <c r="E258" s="768"/>
      <c r="F258" s="768"/>
      <c r="G258" s="768"/>
      <c r="H258" s="216">
        <f>ROUND(H255*$B$13,2)</f>
        <v>457.69</v>
      </c>
      <c r="I258" s="340"/>
      <c r="J258" s="340"/>
      <c r="L258" s="159"/>
      <c r="M258" s="165"/>
    </row>
    <row r="259" spans="1:13" s="334" customFormat="1">
      <c r="A259" s="419"/>
      <c r="B259" s="419"/>
      <c r="C259" s="352"/>
      <c r="D259" s="769" t="s">
        <v>563</v>
      </c>
      <c r="E259" s="769"/>
      <c r="F259" s="769"/>
      <c r="G259" s="769"/>
      <c r="H259" s="353">
        <f>H258+H257</f>
        <v>2157.2599999999998</v>
      </c>
    </row>
    <row r="260" spans="1:13" s="334" customFormat="1">
      <c r="D260" s="176"/>
      <c r="E260" s="642"/>
      <c r="F260" s="354"/>
      <c r="G260" s="355"/>
    </row>
    <row r="261" spans="1:13" s="344" customFormat="1">
      <c r="A261" s="152" t="s">
        <v>5</v>
      </c>
      <c r="B261" s="766" t="s">
        <v>6</v>
      </c>
      <c r="C261" s="766"/>
      <c r="D261" s="341" t="s">
        <v>52</v>
      </c>
      <c r="E261" s="639" t="s">
        <v>249</v>
      </c>
      <c r="F261" s="341" t="s">
        <v>28</v>
      </c>
      <c r="G261" s="342" t="s">
        <v>53</v>
      </c>
      <c r="H261" s="343" t="s">
        <v>54</v>
      </c>
      <c r="I261" s="340"/>
      <c r="J261" s="340"/>
      <c r="L261" s="159"/>
      <c r="M261" s="165"/>
    </row>
    <row r="262" spans="1:13" s="349" customFormat="1" ht="45">
      <c r="A262" s="345" t="str">
        <f>Orçamento!A76</f>
        <v>04.01.230.04</v>
      </c>
      <c r="B262" s="345" t="str">
        <f>Orçamento!B76</f>
        <v>CDHU</v>
      </c>
      <c r="C262" s="345" t="str">
        <f>Orçamento!C76</f>
        <v>23.08.320</v>
      </c>
      <c r="D262" s="346" t="s">
        <v>700</v>
      </c>
      <c r="E262" s="640">
        <v>2.69</v>
      </c>
      <c r="F262" s="345" t="s">
        <v>253</v>
      </c>
      <c r="G262" s="347">
        <v>801.63000000000011</v>
      </c>
      <c r="H262" s="348">
        <f>H279</f>
        <v>2156.38</v>
      </c>
      <c r="I262" s="349" t="s">
        <v>859</v>
      </c>
      <c r="L262" s="146"/>
      <c r="M262" s="336"/>
    </row>
    <row r="263" spans="1:13" s="424" customFormat="1">
      <c r="A263" s="767" t="s">
        <v>703</v>
      </c>
      <c r="B263" s="767"/>
      <c r="C263" s="425" t="s">
        <v>648</v>
      </c>
      <c r="D263" s="423" t="s">
        <v>702</v>
      </c>
      <c r="E263" s="641">
        <v>0.5</v>
      </c>
      <c r="F263" s="580" t="s">
        <v>712</v>
      </c>
      <c r="G263" s="421">
        <v>26.29</v>
      </c>
      <c r="H263" s="447">
        <f t="shared" ref="H263:H268" si="5">ROUNDDOWN(G263*E263,2)</f>
        <v>13.14</v>
      </c>
      <c r="I263" s="157"/>
      <c r="J263" s="157"/>
      <c r="L263" s="177"/>
      <c r="M263" s="184"/>
    </row>
    <row r="264" spans="1:13" s="424" customFormat="1" ht="45">
      <c r="A264" s="767" t="s">
        <v>705</v>
      </c>
      <c r="B264" s="767"/>
      <c r="C264" s="425" t="s">
        <v>648</v>
      </c>
      <c r="D264" s="423" t="s">
        <v>704</v>
      </c>
      <c r="E264" s="641">
        <v>0.46500000000000002</v>
      </c>
      <c r="F264" s="580" t="s">
        <v>412</v>
      </c>
      <c r="G264" s="421">
        <v>218.25</v>
      </c>
      <c r="H264" s="447">
        <f t="shared" si="5"/>
        <v>101.48</v>
      </c>
      <c r="I264" s="157"/>
      <c r="J264" s="157"/>
      <c r="L264" s="177"/>
      <c r="M264" s="184"/>
    </row>
    <row r="265" spans="1:13" s="424" customFormat="1" ht="30">
      <c r="A265" s="767" t="s">
        <v>707</v>
      </c>
      <c r="B265" s="767"/>
      <c r="C265" s="425" t="s">
        <v>648</v>
      </c>
      <c r="D265" s="423" t="s">
        <v>706</v>
      </c>
      <c r="E265" s="641">
        <v>0.871</v>
      </c>
      <c r="F265" s="580" t="s">
        <v>412</v>
      </c>
      <c r="G265" s="421">
        <v>37.44</v>
      </c>
      <c r="H265" s="447">
        <f t="shared" si="5"/>
        <v>32.61</v>
      </c>
      <c r="I265" s="157"/>
      <c r="J265" s="157"/>
      <c r="L265" s="177"/>
      <c r="M265" s="184"/>
    </row>
    <row r="266" spans="1:13" s="424" customFormat="1" ht="30">
      <c r="A266" s="767" t="s">
        <v>708</v>
      </c>
      <c r="B266" s="767"/>
      <c r="C266" s="425" t="s">
        <v>648</v>
      </c>
      <c r="D266" s="423" t="s">
        <v>709</v>
      </c>
      <c r="E266" s="641">
        <v>0.58099999999999996</v>
      </c>
      <c r="F266" s="580" t="s">
        <v>66</v>
      </c>
      <c r="G266" s="421">
        <v>238</v>
      </c>
      <c r="H266" s="447">
        <f t="shared" si="5"/>
        <v>138.27000000000001</v>
      </c>
      <c r="I266" s="157"/>
      <c r="J266" s="157"/>
      <c r="L266" s="177"/>
      <c r="M266" s="184"/>
    </row>
    <row r="267" spans="1:13" s="424" customFormat="1" ht="30">
      <c r="A267" s="767" t="s">
        <v>714</v>
      </c>
      <c r="B267" s="767"/>
      <c r="C267" s="425" t="s">
        <v>648</v>
      </c>
      <c r="D267" s="423" t="s">
        <v>713</v>
      </c>
      <c r="E267" s="641">
        <v>8.6999999999999994E-2</v>
      </c>
      <c r="F267" s="580" t="s">
        <v>65</v>
      </c>
      <c r="G267" s="421">
        <v>16.600000000000001</v>
      </c>
      <c r="H267" s="447">
        <f t="shared" si="5"/>
        <v>1.44</v>
      </c>
      <c r="I267" s="157"/>
      <c r="J267" s="157"/>
      <c r="L267" s="177"/>
      <c r="M267" s="184"/>
    </row>
    <row r="268" spans="1:13" s="424" customFormat="1" ht="105">
      <c r="A268" s="767" t="s">
        <v>710</v>
      </c>
      <c r="B268" s="767"/>
      <c r="C268" s="425" t="s">
        <v>648</v>
      </c>
      <c r="D268" s="423" t="s">
        <v>711</v>
      </c>
      <c r="E268" s="641">
        <v>1.3620000000000001</v>
      </c>
      <c r="F268" s="580" t="s">
        <v>66</v>
      </c>
      <c r="G268" s="421">
        <v>113.05</v>
      </c>
      <c r="H268" s="447">
        <f t="shared" si="5"/>
        <v>153.97</v>
      </c>
      <c r="I268" s="157"/>
      <c r="J268" s="157"/>
      <c r="L268" s="177"/>
      <c r="M268" s="184"/>
    </row>
    <row r="269" spans="1:13" s="424" customFormat="1" ht="60">
      <c r="A269" s="767">
        <v>2432</v>
      </c>
      <c r="B269" s="767"/>
      <c r="C269" s="425" t="s">
        <v>87</v>
      </c>
      <c r="D269" s="423" t="s">
        <v>1108</v>
      </c>
      <c r="E269" s="641">
        <v>6</v>
      </c>
      <c r="F269" s="580" t="s">
        <v>32</v>
      </c>
      <c r="G269" s="421">
        <v>19.7</v>
      </c>
      <c r="H269" s="447">
        <f t="shared" ref="H269:H274" si="6">ROUNDDOWN(G269*E269,2)</f>
        <v>118.2</v>
      </c>
      <c r="I269" s="157"/>
      <c r="J269" s="157"/>
      <c r="L269" s="177"/>
      <c r="M269" s="184"/>
    </row>
    <row r="270" spans="1:13" s="424" customFormat="1" ht="75">
      <c r="A270" s="767">
        <v>90830</v>
      </c>
      <c r="B270" s="767"/>
      <c r="C270" s="425" t="s">
        <v>87</v>
      </c>
      <c r="D270" s="423" t="s">
        <v>570</v>
      </c>
      <c r="E270" s="641">
        <v>1</v>
      </c>
      <c r="F270" s="668" t="s">
        <v>64</v>
      </c>
      <c r="G270" s="421">
        <v>163.21</v>
      </c>
      <c r="H270" s="447">
        <f t="shared" si="6"/>
        <v>163.21</v>
      </c>
      <c r="I270" s="157"/>
      <c r="J270" s="157"/>
      <c r="L270" s="177"/>
      <c r="M270" s="184"/>
    </row>
    <row r="271" spans="1:13" s="424" customFormat="1" ht="30">
      <c r="A271" s="767">
        <v>88261</v>
      </c>
      <c r="B271" s="767"/>
      <c r="C271" s="425" t="s">
        <v>87</v>
      </c>
      <c r="D271" s="423" t="s">
        <v>75</v>
      </c>
      <c r="E271" s="641">
        <v>0.86799999999999999</v>
      </c>
      <c r="F271" s="580" t="s">
        <v>40</v>
      </c>
      <c r="G271" s="421">
        <v>24.86</v>
      </c>
      <c r="H271" s="447">
        <f t="shared" si="6"/>
        <v>21.57</v>
      </c>
      <c r="I271" s="157"/>
      <c r="J271" s="157"/>
      <c r="L271" s="177"/>
      <c r="M271" s="184"/>
    </row>
    <row r="272" spans="1:13" s="424" customFormat="1" ht="30">
      <c r="A272" s="767">
        <v>88239</v>
      </c>
      <c r="B272" s="767"/>
      <c r="C272" s="425" t="s">
        <v>87</v>
      </c>
      <c r="D272" s="423" t="s">
        <v>74</v>
      </c>
      <c r="E272" s="641">
        <v>0.86799999999999999</v>
      </c>
      <c r="F272" s="580" t="s">
        <v>40</v>
      </c>
      <c r="G272" s="421">
        <v>20.52</v>
      </c>
      <c r="H272" s="447">
        <f t="shared" si="6"/>
        <v>17.809999999999999</v>
      </c>
      <c r="I272" s="157"/>
      <c r="J272" s="157"/>
      <c r="L272" s="177"/>
      <c r="M272" s="184"/>
    </row>
    <row r="273" spans="1:13" s="424" customFormat="1" ht="30">
      <c r="A273" s="767">
        <v>88309</v>
      </c>
      <c r="B273" s="767"/>
      <c r="C273" s="425" t="s">
        <v>87</v>
      </c>
      <c r="D273" s="423" t="s">
        <v>49</v>
      </c>
      <c r="E273" s="641">
        <v>0.876</v>
      </c>
      <c r="F273" s="580" t="s">
        <v>40</v>
      </c>
      <c r="G273" s="421">
        <v>26.2</v>
      </c>
      <c r="H273" s="447">
        <f t="shared" si="6"/>
        <v>22.95</v>
      </c>
      <c r="I273" s="157"/>
      <c r="J273" s="157"/>
      <c r="L273" s="177"/>
      <c r="M273" s="184"/>
    </row>
    <row r="274" spans="1:13" s="424" customFormat="1" ht="30">
      <c r="A274" s="767">
        <v>88316</v>
      </c>
      <c r="B274" s="767"/>
      <c r="C274" s="425" t="s">
        <v>87</v>
      </c>
      <c r="D274" s="423" t="s">
        <v>39</v>
      </c>
      <c r="E274" s="641">
        <v>0.876</v>
      </c>
      <c r="F274" s="580" t="s">
        <v>40</v>
      </c>
      <c r="G274" s="421">
        <v>19.39</v>
      </c>
      <c r="H274" s="447">
        <f t="shared" si="6"/>
        <v>16.98</v>
      </c>
      <c r="I274" s="157"/>
      <c r="J274" s="157"/>
      <c r="L274" s="177"/>
      <c r="M274" s="184"/>
    </row>
    <row r="275" spans="1:13" s="344" customFormat="1">
      <c r="A275" s="180"/>
      <c r="B275" s="180"/>
      <c r="C275" s="352"/>
      <c r="D275" s="768" t="s">
        <v>55</v>
      </c>
      <c r="E275" s="768"/>
      <c r="F275" s="768"/>
      <c r="G275" s="768"/>
      <c r="H275" s="216">
        <f>SUMIF(F263:F274,("h"),H263:H274)</f>
        <v>79.31</v>
      </c>
      <c r="I275" s="340"/>
      <c r="J275" s="340"/>
      <c r="L275" s="159"/>
      <c r="M275" s="165"/>
    </row>
    <row r="276" spans="1:13" s="344" customFormat="1">
      <c r="A276" s="180"/>
      <c r="B276" s="180"/>
      <c r="C276" s="352"/>
      <c r="D276" s="768" t="s">
        <v>56</v>
      </c>
      <c r="E276" s="768"/>
      <c r="F276" s="768"/>
      <c r="G276" s="768"/>
      <c r="H276" s="216">
        <f>SUMIF(F263:F274,"&lt;&gt;h",H263:H274)</f>
        <v>722.32</v>
      </c>
      <c r="I276" s="340"/>
      <c r="J276" s="340"/>
      <c r="L276" s="159"/>
      <c r="M276" s="165"/>
    </row>
    <row r="277" spans="1:13" s="344" customFormat="1">
      <c r="A277" s="180"/>
      <c r="B277" s="180"/>
      <c r="C277" s="352"/>
      <c r="D277" s="769" t="s">
        <v>57</v>
      </c>
      <c r="E277" s="769"/>
      <c r="F277" s="769"/>
      <c r="G277" s="769"/>
      <c r="H277" s="353">
        <f>SUM(H275:H276)</f>
        <v>801.63000000000011</v>
      </c>
      <c r="I277" s="340"/>
      <c r="J277" s="340"/>
      <c r="L277" s="159"/>
      <c r="M277" s="165"/>
    </row>
    <row r="278" spans="1:13" s="344" customFormat="1">
      <c r="A278" s="180"/>
      <c r="B278" s="180"/>
      <c r="C278" s="352"/>
      <c r="D278" s="768" t="s">
        <v>25</v>
      </c>
      <c r="E278" s="768"/>
      <c r="F278" s="768"/>
      <c r="G278" s="768"/>
      <c r="H278" s="217">
        <f>E262</f>
        <v>2.69</v>
      </c>
      <c r="I278" s="340"/>
      <c r="J278" s="340"/>
      <c r="L278" s="159"/>
      <c r="M278" s="165"/>
    </row>
    <row r="279" spans="1:13" s="344" customFormat="1">
      <c r="A279" s="180"/>
      <c r="B279" s="180"/>
      <c r="C279" s="352"/>
      <c r="D279" s="769" t="s">
        <v>58</v>
      </c>
      <c r="E279" s="769"/>
      <c r="F279" s="769"/>
      <c r="G279" s="769"/>
      <c r="H279" s="353">
        <f>ROUND(H277*H278,2)</f>
        <v>2156.38</v>
      </c>
      <c r="I279" s="340"/>
      <c r="J279" s="340"/>
      <c r="L279" s="159"/>
      <c r="M279" s="165"/>
    </row>
    <row r="280" spans="1:13" s="344" customFormat="1">
      <c r="A280" s="180"/>
      <c r="B280" s="180"/>
      <c r="C280" s="352"/>
      <c r="D280" s="768" t="s">
        <v>1149</v>
      </c>
      <c r="E280" s="768"/>
      <c r="F280" s="768"/>
      <c r="G280" s="768"/>
      <c r="H280" s="216">
        <f>ROUND(H277*$B$13,2)</f>
        <v>215.88</v>
      </c>
      <c r="I280" s="340"/>
      <c r="J280" s="340"/>
      <c r="L280" s="159"/>
      <c r="M280" s="165"/>
    </row>
    <row r="281" spans="1:13" s="334" customFormat="1">
      <c r="A281" s="419"/>
      <c r="B281" s="419"/>
      <c r="C281" s="352"/>
      <c r="D281" s="769" t="s">
        <v>563</v>
      </c>
      <c r="E281" s="769"/>
      <c r="F281" s="769"/>
      <c r="G281" s="769"/>
      <c r="H281" s="353">
        <f>H280+H279</f>
        <v>2372.2600000000002</v>
      </c>
    </row>
    <row r="282" spans="1:13" s="334" customFormat="1">
      <c r="D282" s="176"/>
      <c r="E282" s="642"/>
      <c r="F282" s="354"/>
      <c r="G282" s="355"/>
    </row>
    <row r="283" spans="1:13" s="344" customFormat="1">
      <c r="A283" s="152" t="s">
        <v>5</v>
      </c>
      <c r="B283" s="766" t="s">
        <v>6</v>
      </c>
      <c r="C283" s="766"/>
      <c r="D283" s="341" t="s">
        <v>52</v>
      </c>
      <c r="E283" s="639" t="s">
        <v>249</v>
      </c>
      <c r="F283" s="341" t="s">
        <v>28</v>
      </c>
      <c r="G283" s="342" t="s">
        <v>53</v>
      </c>
      <c r="H283" s="343" t="s">
        <v>54</v>
      </c>
      <c r="I283" s="340"/>
      <c r="J283" s="340"/>
      <c r="L283" s="159"/>
      <c r="M283" s="165"/>
    </row>
    <row r="284" spans="1:13" s="349" customFormat="1">
      <c r="A284" s="345" t="str">
        <f>Orçamento!A77</f>
        <v>04.01.234.01</v>
      </c>
      <c r="B284" s="345" t="str">
        <f>Orçamento!B77</f>
        <v>SBC</v>
      </c>
      <c r="C284" s="345">
        <f>Orçamento!C77</f>
        <v>110215</v>
      </c>
      <c r="D284" s="346" t="s">
        <v>436</v>
      </c>
      <c r="E284" s="640">
        <v>1.18</v>
      </c>
      <c r="F284" s="345" t="s">
        <v>253</v>
      </c>
      <c r="G284" s="347">
        <v>963.52</v>
      </c>
      <c r="H284" s="348">
        <f>H298</f>
        <v>1136.95</v>
      </c>
      <c r="I284" s="349" t="s">
        <v>859</v>
      </c>
      <c r="L284" s="146"/>
      <c r="M284" s="336"/>
    </row>
    <row r="285" spans="1:13" s="424" customFormat="1" ht="30">
      <c r="A285" s="767">
        <v>10505</v>
      </c>
      <c r="B285" s="767"/>
      <c r="C285" s="425" t="s">
        <v>87</v>
      </c>
      <c r="D285" s="423" t="s">
        <v>1132</v>
      </c>
      <c r="E285" s="641">
        <v>1</v>
      </c>
      <c r="F285" s="515" t="s">
        <v>33</v>
      </c>
      <c r="G285" s="421">
        <v>130.93</v>
      </c>
      <c r="H285" s="447">
        <f t="shared" ref="H285:H293" si="7">ROUNDDOWN(G285*E285,2)</f>
        <v>130.93</v>
      </c>
      <c r="I285" s="157"/>
      <c r="J285" s="157"/>
      <c r="L285" s="177"/>
      <c r="M285" s="184"/>
    </row>
    <row r="286" spans="1:13" s="424" customFormat="1" ht="45">
      <c r="A286" s="767">
        <v>142</v>
      </c>
      <c r="B286" s="767"/>
      <c r="C286" s="425" t="s">
        <v>87</v>
      </c>
      <c r="D286" s="423" t="s">
        <v>1126</v>
      </c>
      <c r="E286" s="641">
        <v>0.43290000000000001</v>
      </c>
      <c r="F286" s="522" t="s">
        <v>38</v>
      </c>
      <c r="G286" s="421">
        <v>41.58</v>
      </c>
      <c r="H286" s="447">
        <f t="shared" si="7"/>
        <v>17.989999999999998</v>
      </c>
      <c r="I286" s="157"/>
      <c r="J286" s="157"/>
      <c r="L286" s="177"/>
      <c r="M286" s="184"/>
    </row>
    <row r="287" spans="1:13" s="424" customFormat="1" ht="30">
      <c r="A287" s="767">
        <v>5067</v>
      </c>
      <c r="B287" s="767"/>
      <c r="C287" s="425" t="s">
        <v>87</v>
      </c>
      <c r="D287" s="423" t="s">
        <v>1120</v>
      </c>
      <c r="E287" s="641">
        <v>2.2222599999999999E-2</v>
      </c>
      <c r="F287" s="522" t="s">
        <v>35</v>
      </c>
      <c r="G287" s="421">
        <v>25.48</v>
      </c>
      <c r="H287" s="447">
        <f t="shared" si="7"/>
        <v>0.56000000000000005</v>
      </c>
      <c r="I287" s="157"/>
      <c r="J287" s="157"/>
      <c r="L287" s="177"/>
      <c r="M287" s="184"/>
    </row>
    <row r="288" spans="1:13" s="337" customFormat="1" ht="30">
      <c r="A288" s="771">
        <v>1349</v>
      </c>
      <c r="B288" s="771"/>
      <c r="C288" s="589" t="s">
        <v>270</v>
      </c>
      <c r="D288" s="575" t="s">
        <v>437</v>
      </c>
      <c r="E288" s="641">
        <v>9.8699999999999992</v>
      </c>
      <c r="F288" s="620" t="s">
        <v>63</v>
      </c>
      <c r="G288" s="448">
        <v>6.01</v>
      </c>
      <c r="H288" s="417">
        <f t="shared" si="7"/>
        <v>59.31</v>
      </c>
      <c r="I288" s="157"/>
      <c r="J288" s="157"/>
      <c r="L288" s="177"/>
      <c r="M288" s="184"/>
    </row>
    <row r="289" spans="1:13" s="337" customFormat="1" ht="30">
      <c r="A289" s="771">
        <v>2203</v>
      </c>
      <c r="B289" s="771"/>
      <c r="C289" s="589" t="s">
        <v>270</v>
      </c>
      <c r="D289" s="575" t="s">
        <v>438</v>
      </c>
      <c r="E289" s="641">
        <v>4</v>
      </c>
      <c r="F289" s="620" t="s">
        <v>64</v>
      </c>
      <c r="G289" s="448">
        <v>0.8</v>
      </c>
      <c r="H289" s="417">
        <f t="shared" si="7"/>
        <v>3.2</v>
      </c>
      <c r="I289" s="157"/>
      <c r="J289" s="157"/>
      <c r="L289" s="177"/>
      <c r="M289" s="184"/>
    </row>
    <row r="290" spans="1:13" s="337" customFormat="1" ht="30">
      <c r="A290" s="771">
        <v>8624</v>
      </c>
      <c r="B290" s="771"/>
      <c r="C290" s="589" t="s">
        <v>270</v>
      </c>
      <c r="D290" s="575" t="s">
        <v>439</v>
      </c>
      <c r="E290" s="641">
        <v>4.8600000000000003</v>
      </c>
      <c r="F290" s="620" t="s">
        <v>63</v>
      </c>
      <c r="G290" s="448">
        <v>120</v>
      </c>
      <c r="H290" s="417">
        <f t="shared" si="7"/>
        <v>583.20000000000005</v>
      </c>
      <c r="I290" s="157"/>
      <c r="J290" s="157"/>
      <c r="L290" s="177"/>
      <c r="M290" s="184"/>
    </row>
    <row r="291" spans="1:13" s="424" customFormat="1" ht="45">
      <c r="A291" s="767">
        <v>102213</v>
      </c>
      <c r="B291" s="767"/>
      <c r="C291" s="425" t="s">
        <v>87</v>
      </c>
      <c r="D291" s="423" t="s">
        <v>578</v>
      </c>
      <c r="E291" s="641">
        <v>0.21779661016949153</v>
      </c>
      <c r="F291" s="595" t="s">
        <v>66</v>
      </c>
      <c r="G291" s="421">
        <v>19.07</v>
      </c>
      <c r="H291" s="447">
        <f>ROUNDDOWN(G291*E291,2)</f>
        <v>4.1500000000000004</v>
      </c>
      <c r="I291" s="157"/>
      <c r="J291" s="157"/>
      <c r="L291" s="177"/>
      <c r="M291" s="184"/>
    </row>
    <row r="292" spans="1:13" s="337" customFormat="1" ht="30">
      <c r="A292" s="767">
        <v>88261</v>
      </c>
      <c r="B292" s="767"/>
      <c r="C292" s="339" t="s">
        <v>87</v>
      </c>
      <c r="D292" s="183" t="s">
        <v>75</v>
      </c>
      <c r="E292" s="641">
        <v>1.978</v>
      </c>
      <c r="F292" s="418" t="s">
        <v>40</v>
      </c>
      <c r="G292" s="350">
        <v>24.86</v>
      </c>
      <c r="H292" s="351">
        <f t="shared" si="7"/>
        <v>49.17</v>
      </c>
      <c r="I292" s="157"/>
      <c r="J292" s="157"/>
      <c r="L292" s="177"/>
      <c r="M292" s="184"/>
    </row>
    <row r="293" spans="1:13" s="337" customFormat="1" ht="30">
      <c r="A293" s="767">
        <v>88239</v>
      </c>
      <c r="B293" s="767"/>
      <c r="C293" s="339" t="s">
        <v>87</v>
      </c>
      <c r="D293" s="183" t="s">
        <v>74</v>
      </c>
      <c r="E293" s="641">
        <v>5.6050000000000004</v>
      </c>
      <c r="F293" s="418" t="s">
        <v>40</v>
      </c>
      <c r="G293" s="350">
        <v>20.52</v>
      </c>
      <c r="H293" s="351">
        <f t="shared" si="7"/>
        <v>115.01</v>
      </c>
      <c r="I293" s="157"/>
      <c r="J293" s="157"/>
      <c r="L293" s="177"/>
      <c r="M293" s="184"/>
    </row>
    <row r="294" spans="1:13" s="344" customFormat="1">
      <c r="A294" s="180"/>
      <c r="B294" s="180"/>
      <c r="C294" s="352"/>
      <c r="D294" s="768" t="s">
        <v>55</v>
      </c>
      <c r="E294" s="768"/>
      <c r="F294" s="768"/>
      <c r="G294" s="768"/>
      <c r="H294" s="216">
        <f>SUMIF(F285:F293,("h"),H285:H293)</f>
        <v>164.18</v>
      </c>
      <c r="I294" s="340"/>
      <c r="J294" s="340"/>
      <c r="L294" s="159"/>
      <c r="M294" s="165"/>
    </row>
    <row r="295" spans="1:13" s="344" customFormat="1">
      <c r="A295" s="180"/>
      <c r="B295" s="180"/>
      <c r="C295" s="352"/>
      <c r="D295" s="768" t="s">
        <v>56</v>
      </c>
      <c r="E295" s="768"/>
      <c r="F295" s="768"/>
      <c r="G295" s="768"/>
      <c r="H295" s="216">
        <f>SUMIF(F285:F293,"&lt;&gt;h",H285:H293)</f>
        <v>799.34</v>
      </c>
      <c r="I295" s="340"/>
      <c r="J295" s="340"/>
      <c r="L295" s="159"/>
      <c r="M295" s="165"/>
    </row>
    <row r="296" spans="1:13" s="344" customFormat="1">
      <c r="A296" s="180"/>
      <c r="B296" s="180"/>
      <c r="C296" s="352"/>
      <c r="D296" s="769" t="s">
        <v>57</v>
      </c>
      <c r="E296" s="769"/>
      <c r="F296" s="769"/>
      <c r="G296" s="769"/>
      <c r="H296" s="353">
        <f>SUM(H294:H295)</f>
        <v>963.52</v>
      </c>
      <c r="I296" s="340"/>
      <c r="J296" s="340"/>
      <c r="L296" s="159"/>
      <c r="M296" s="165"/>
    </row>
    <row r="297" spans="1:13" s="344" customFormat="1">
      <c r="A297" s="180"/>
      <c r="B297" s="180"/>
      <c r="C297" s="352"/>
      <c r="D297" s="768" t="s">
        <v>25</v>
      </c>
      <c r="E297" s="768"/>
      <c r="F297" s="768"/>
      <c r="G297" s="768"/>
      <c r="H297" s="217">
        <f>E284</f>
        <v>1.18</v>
      </c>
      <c r="I297" s="340"/>
      <c r="J297" s="340"/>
      <c r="L297" s="159"/>
      <c r="M297" s="165"/>
    </row>
    <row r="298" spans="1:13" s="344" customFormat="1">
      <c r="A298" s="180"/>
      <c r="B298" s="180"/>
      <c r="C298" s="352"/>
      <c r="D298" s="769" t="s">
        <v>58</v>
      </c>
      <c r="E298" s="769"/>
      <c r="F298" s="769"/>
      <c r="G298" s="769"/>
      <c r="H298" s="353">
        <f>ROUND(H296*H297,2)</f>
        <v>1136.95</v>
      </c>
      <c r="I298" s="340"/>
      <c r="J298" s="340"/>
      <c r="L298" s="159"/>
      <c r="M298" s="165"/>
    </row>
    <row r="299" spans="1:13" s="344" customFormat="1">
      <c r="A299" s="776" t="s">
        <v>1003</v>
      </c>
      <c r="B299" s="776"/>
      <c r="C299" s="352"/>
      <c r="D299" s="768" t="s">
        <v>1149</v>
      </c>
      <c r="E299" s="768"/>
      <c r="F299" s="768"/>
      <c r="G299" s="768"/>
      <c r="H299" s="216">
        <f>ROUND(H296*$B$13,2)</f>
        <v>259.48</v>
      </c>
      <c r="I299" s="340"/>
      <c r="J299" s="340"/>
      <c r="L299" s="159"/>
      <c r="M299" s="165"/>
    </row>
    <row r="300" spans="1:13" s="334" customFormat="1">
      <c r="A300" s="776"/>
      <c r="B300" s="776"/>
      <c r="C300" s="352"/>
      <c r="D300" s="769" t="s">
        <v>563</v>
      </c>
      <c r="E300" s="769"/>
      <c r="F300" s="769"/>
      <c r="G300" s="769"/>
      <c r="H300" s="353">
        <f>H299+H298</f>
        <v>1396.43</v>
      </c>
    </row>
    <row r="301" spans="1:13" s="334" customFormat="1">
      <c r="D301" s="176"/>
      <c r="E301" s="642"/>
      <c r="F301" s="354"/>
      <c r="G301" s="355"/>
    </row>
    <row r="302" spans="1:13" s="344" customFormat="1">
      <c r="A302" s="152" t="s">
        <v>5</v>
      </c>
      <c r="B302" s="766" t="s">
        <v>6</v>
      </c>
      <c r="C302" s="766"/>
      <c r="D302" s="341" t="s">
        <v>52</v>
      </c>
      <c r="E302" s="639" t="s">
        <v>249</v>
      </c>
      <c r="F302" s="341" t="s">
        <v>28</v>
      </c>
      <c r="G302" s="342" t="s">
        <v>53</v>
      </c>
      <c r="H302" s="343" t="s">
        <v>54</v>
      </c>
      <c r="I302" s="340"/>
      <c r="J302" s="340"/>
      <c r="L302" s="159"/>
      <c r="M302" s="165"/>
    </row>
    <row r="303" spans="1:13" s="349" customFormat="1" ht="75">
      <c r="A303" s="345" t="str">
        <f>Orçamento!A79</f>
        <v>04.01.516.01</v>
      </c>
      <c r="B303" s="345" t="str">
        <f>Orçamento!B79</f>
        <v>SINAPI</v>
      </c>
      <c r="C303" s="345" t="str">
        <f>Orçamento!C79</f>
        <v>87620 MOD</v>
      </c>
      <c r="D303" s="346" t="s">
        <v>1047</v>
      </c>
      <c r="E303" s="345">
        <v>299.54000000000002</v>
      </c>
      <c r="F303" s="345" t="s">
        <v>253</v>
      </c>
      <c r="G303" s="347">
        <v>153.14000000000001</v>
      </c>
      <c r="H303" s="348">
        <f>H315</f>
        <v>45871.56</v>
      </c>
      <c r="I303" s="349" t="s">
        <v>859</v>
      </c>
      <c r="L303" s="146"/>
      <c r="M303" s="336"/>
    </row>
    <row r="304" spans="1:13" s="424" customFormat="1" ht="30" customHeight="1">
      <c r="A304" s="767">
        <v>1379</v>
      </c>
      <c r="B304" s="767"/>
      <c r="C304" s="425" t="s">
        <v>87</v>
      </c>
      <c r="D304" s="423" t="s">
        <v>1101</v>
      </c>
      <c r="E304" s="641">
        <v>2.5</v>
      </c>
      <c r="F304" s="685" t="s">
        <v>35</v>
      </c>
      <c r="G304" s="421">
        <v>0.66</v>
      </c>
      <c r="H304" s="447">
        <f t="shared" ref="H304:H310" si="8">ROUNDDOWN(G304*E304,2)</f>
        <v>1.65</v>
      </c>
      <c r="I304" s="157"/>
      <c r="J304" s="157"/>
      <c r="L304" s="177"/>
      <c r="M304" s="184"/>
    </row>
    <row r="305" spans="1:13" s="424" customFormat="1" ht="30" customHeight="1">
      <c r="A305" s="767">
        <v>7334</v>
      </c>
      <c r="B305" s="767"/>
      <c r="C305" s="425" t="s">
        <v>87</v>
      </c>
      <c r="D305" s="423" t="s">
        <v>1092</v>
      </c>
      <c r="E305" s="641">
        <v>1.05</v>
      </c>
      <c r="F305" s="685" t="s">
        <v>36</v>
      </c>
      <c r="G305" s="421">
        <v>13.77</v>
      </c>
      <c r="H305" s="447">
        <f>ROUNDDOWN(G305*E305,2)</f>
        <v>14.45</v>
      </c>
      <c r="I305" s="157"/>
      <c r="J305" s="157"/>
      <c r="L305" s="177"/>
      <c r="M305" s="184"/>
    </row>
    <row r="306" spans="1:13" s="424" customFormat="1" ht="60">
      <c r="A306" s="767">
        <v>97087</v>
      </c>
      <c r="B306" s="767"/>
      <c r="C306" s="425" t="s">
        <v>87</v>
      </c>
      <c r="D306" s="423" t="s">
        <v>572</v>
      </c>
      <c r="E306" s="641">
        <v>1</v>
      </c>
      <c r="F306" s="685" t="s">
        <v>66</v>
      </c>
      <c r="G306" s="421">
        <v>3.1</v>
      </c>
      <c r="H306" s="447">
        <f>ROUNDDOWN(G306*E306,2)</f>
        <v>3.1</v>
      </c>
      <c r="I306" s="157"/>
      <c r="J306" s="157"/>
      <c r="L306" s="177"/>
      <c r="M306" s="184"/>
    </row>
    <row r="307" spans="1:13" s="424" customFormat="1" ht="60">
      <c r="A307" s="767">
        <v>97088</v>
      </c>
      <c r="B307" s="767"/>
      <c r="C307" s="425" t="s">
        <v>87</v>
      </c>
      <c r="D307" s="423" t="s">
        <v>573</v>
      </c>
      <c r="E307" s="641">
        <v>1.48</v>
      </c>
      <c r="F307" s="685" t="s">
        <v>65</v>
      </c>
      <c r="G307" s="421">
        <v>22.71</v>
      </c>
      <c r="H307" s="447">
        <f>ROUNDDOWN(G307*E307,2)</f>
        <v>33.61</v>
      </c>
      <c r="I307" s="157"/>
      <c r="J307" s="157"/>
      <c r="L307" s="177"/>
      <c r="M307" s="184"/>
    </row>
    <row r="308" spans="1:13" s="424" customFormat="1" ht="60">
      <c r="A308" s="767">
        <v>87301</v>
      </c>
      <c r="B308" s="767"/>
      <c r="C308" s="425" t="s">
        <v>87</v>
      </c>
      <c r="D308" s="423" t="s">
        <v>580</v>
      </c>
      <c r="E308" s="641">
        <v>0.1</v>
      </c>
      <c r="F308" s="685" t="s">
        <v>67</v>
      </c>
      <c r="G308" s="421">
        <v>619.35</v>
      </c>
      <c r="H308" s="447">
        <f t="shared" si="8"/>
        <v>61.93</v>
      </c>
      <c r="I308" s="157"/>
      <c r="J308" s="157"/>
      <c r="L308" s="177"/>
      <c r="M308" s="184"/>
    </row>
    <row r="309" spans="1:13" s="424" customFormat="1" ht="30">
      <c r="A309" s="767">
        <v>88309</v>
      </c>
      <c r="B309" s="767"/>
      <c r="C309" s="425" t="s">
        <v>87</v>
      </c>
      <c r="D309" s="423" t="s">
        <v>49</v>
      </c>
      <c r="E309" s="641">
        <v>1.07</v>
      </c>
      <c r="F309" s="685" t="s">
        <v>40</v>
      </c>
      <c r="G309" s="421">
        <v>26.2</v>
      </c>
      <c r="H309" s="447">
        <f>ROUNDDOWN(G309*E309,2)</f>
        <v>28.03</v>
      </c>
      <c r="I309" s="157"/>
      <c r="J309" s="157"/>
      <c r="L309" s="177"/>
      <c r="M309" s="184"/>
    </row>
    <row r="310" spans="1:13" s="424" customFormat="1" ht="30">
      <c r="A310" s="767">
        <v>88316</v>
      </c>
      <c r="B310" s="767"/>
      <c r="C310" s="425" t="s">
        <v>87</v>
      </c>
      <c r="D310" s="423" t="s">
        <v>39</v>
      </c>
      <c r="E310" s="641">
        <v>0.53500000000000003</v>
      </c>
      <c r="F310" s="685" t="s">
        <v>40</v>
      </c>
      <c r="G310" s="421">
        <v>19.39</v>
      </c>
      <c r="H310" s="447">
        <f t="shared" si="8"/>
        <v>10.37</v>
      </c>
      <c r="I310" s="157"/>
      <c r="J310" s="157"/>
      <c r="L310" s="177"/>
      <c r="M310" s="184"/>
    </row>
    <row r="311" spans="1:13" s="344" customFormat="1">
      <c r="A311" s="180"/>
      <c r="B311" s="180"/>
      <c r="C311" s="352"/>
      <c r="D311" s="768" t="s">
        <v>55</v>
      </c>
      <c r="E311" s="768"/>
      <c r="F311" s="768"/>
      <c r="G311" s="768"/>
      <c r="H311" s="216">
        <f>SUMIF(F304:F310,("h"),H304:H310)</f>
        <v>38.4</v>
      </c>
      <c r="I311" s="340"/>
      <c r="J311" s="340"/>
      <c r="L311" s="159"/>
      <c r="M311" s="165"/>
    </row>
    <row r="312" spans="1:13" s="344" customFormat="1">
      <c r="A312" s="180"/>
      <c r="B312" s="180"/>
      <c r="C312" s="352"/>
      <c r="D312" s="768" t="s">
        <v>56</v>
      </c>
      <c r="E312" s="768"/>
      <c r="F312" s="768"/>
      <c r="G312" s="768"/>
      <c r="H312" s="216">
        <f>SUMIF(F304:F310,"&lt;&gt;h",H304:H310)</f>
        <v>114.74000000000001</v>
      </c>
      <c r="I312" s="340"/>
      <c r="J312" s="340"/>
      <c r="L312" s="159"/>
      <c r="M312" s="165"/>
    </row>
    <row r="313" spans="1:13" s="344" customFormat="1">
      <c r="A313" s="180"/>
      <c r="B313" s="180"/>
      <c r="C313" s="352"/>
      <c r="D313" s="769" t="s">
        <v>57</v>
      </c>
      <c r="E313" s="769"/>
      <c r="F313" s="769"/>
      <c r="G313" s="769"/>
      <c r="H313" s="353">
        <f>SUM(H311:H312)</f>
        <v>153.14000000000001</v>
      </c>
      <c r="I313" s="340"/>
      <c r="J313" s="340"/>
      <c r="L313" s="159"/>
      <c r="M313" s="165"/>
    </row>
    <row r="314" spans="1:13" s="344" customFormat="1">
      <c r="A314" s="180"/>
      <c r="B314" s="180"/>
      <c r="C314" s="352"/>
      <c r="D314" s="768" t="s">
        <v>25</v>
      </c>
      <c r="E314" s="768"/>
      <c r="F314" s="768"/>
      <c r="G314" s="768"/>
      <c r="H314" s="217">
        <f>E303</f>
        <v>299.54000000000002</v>
      </c>
      <c r="I314" s="340"/>
      <c r="J314" s="340"/>
      <c r="L314" s="159"/>
      <c r="M314" s="165"/>
    </row>
    <row r="315" spans="1:13" s="344" customFormat="1">
      <c r="A315" s="180"/>
      <c r="B315" s="180"/>
      <c r="C315" s="352"/>
      <c r="D315" s="769" t="s">
        <v>58</v>
      </c>
      <c r="E315" s="769"/>
      <c r="F315" s="769"/>
      <c r="G315" s="769"/>
      <c r="H315" s="353">
        <f>ROUND(H313*H314,2)</f>
        <v>45871.56</v>
      </c>
      <c r="I315" s="340"/>
      <c r="J315" s="340"/>
      <c r="L315" s="159"/>
      <c r="M315" s="165"/>
    </row>
    <row r="316" spans="1:13" s="344" customFormat="1">
      <c r="A316" s="180"/>
      <c r="B316" s="180"/>
      <c r="C316" s="352"/>
      <c r="D316" s="768" t="s">
        <v>1149</v>
      </c>
      <c r="E316" s="768"/>
      <c r="F316" s="768"/>
      <c r="G316" s="768"/>
      <c r="H316" s="216">
        <f>ROUND(H313*$B$13,2)</f>
        <v>41.24</v>
      </c>
      <c r="I316" s="340"/>
      <c r="J316" s="340"/>
      <c r="L316" s="159"/>
      <c r="M316" s="165"/>
    </row>
    <row r="317" spans="1:13" s="334" customFormat="1">
      <c r="A317" s="419"/>
      <c r="B317" s="419"/>
      <c r="C317" s="352"/>
      <c r="D317" s="769" t="s">
        <v>563</v>
      </c>
      <c r="E317" s="769"/>
      <c r="F317" s="769"/>
      <c r="G317" s="769"/>
      <c r="H317" s="353">
        <f>H316+H315</f>
        <v>45912.799999999996</v>
      </c>
    </row>
    <row r="318" spans="1:13" s="334" customFormat="1">
      <c r="D318" s="176"/>
      <c r="E318" s="642"/>
      <c r="F318" s="354"/>
      <c r="G318" s="355"/>
    </row>
    <row r="319" spans="1:13" s="344" customFormat="1">
      <c r="A319" s="152" t="s">
        <v>5</v>
      </c>
      <c r="B319" s="766" t="s">
        <v>6</v>
      </c>
      <c r="C319" s="766"/>
      <c r="D319" s="341" t="s">
        <v>52</v>
      </c>
      <c r="E319" s="639" t="s">
        <v>249</v>
      </c>
      <c r="F319" s="341" t="s">
        <v>28</v>
      </c>
      <c r="G319" s="342" t="s">
        <v>53</v>
      </c>
      <c r="H319" s="343" t="s">
        <v>54</v>
      </c>
      <c r="I319" s="340"/>
      <c r="J319" s="340"/>
      <c r="L319" s="159"/>
      <c r="M319" s="165"/>
    </row>
    <row r="320" spans="1:13" s="349" customFormat="1" ht="45">
      <c r="A320" s="345" t="str">
        <f>Orçamento!A81</f>
        <v>04.01.520</v>
      </c>
      <c r="B320" s="345" t="str">
        <f>Orçamento!B81</f>
        <v>SINAPI</v>
      </c>
      <c r="C320" s="345" t="str">
        <f>Orçamento!C81</f>
        <v>101095 MOD</v>
      </c>
      <c r="D320" s="346" t="s">
        <v>685</v>
      </c>
      <c r="E320" s="640">
        <v>0.38</v>
      </c>
      <c r="F320" s="345" t="s">
        <v>253</v>
      </c>
      <c r="G320" s="347">
        <v>63.68</v>
      </c>
      <c r="H320" s="348">
        <f>H329</f>
        <v>24.2</v>
      </c>
      <c r="I320" s="349" t="s">
        <v>859</v>
      </c>
      <c r="L320" s="146"/>
      <c r="M320" s="336"/>
    </row>
    <row r="321" spans="1:13" s="424" customFormat="1" ht="45">
      <c r="A321" s="771" t="s">
        <v>271</v>
      </c>
      <c r="B321" s="771"/>
      <c r="C321" s="771"/>
      <c r="D321" s="184" t="s">
        <v>1150</v>
      </c>
      <c r="E321" s="641">
        <v>0.25</v>
      </c>
      <c r="F321" s="591" t="s">
        <v>66</v>
      </c>
      <c r="G321" s="448">
        <v>105.73</v>
      </c>
      <c r="H321" s="417">
        <f>ROUNDDOWN(G321*E321,2)</f>
        <v>26.43</v>
      </c>
      <c r="I321" s="157"/>
      <c r="J321" s="157"/>
      <c r="L321" s="177"/>
      <c r="M321" s="184"/>
    </row>
    <row r="322" spans="1:13" s="424" customFormat="1" ht="30" customHeight="1">
      <c r="A322" s="767">
        <v>142</v>
      </c>
      <c r="B322" s="767"/>
      <c r="C322" s="425" t="s">
        <v>87</v>
      </c>
      <c r="D322" s="423" t="s">
        <v>1126</v>
      </c>
      <c r="E322" s="641">
        <v>0.10299999999999999</v>
      </c>
      <c r="F322" s="580" t="s">
        <v>38</v>
      </c>
      <c r="G322" s="421">
        <v>41.58</v>
      </c>
      <c r="H322" s="447">
        <f>ROUNDDOWN(G322*E322,2)</f>
        <v>4.28</v>
      </c>
      <c r="I322" s="157"/>
      <c r="J322" s="157"/>
      <c r="L322" s="177"/>
      <c r="M322" s="184"/>
    </row>
    <row r="323" spans="1:13" s="424" customFormat="1" ht="30">
      <c r="A323" s="767">
        <v>88309</v>
      </c>
      <c r="B323" s="767"/>
      <c r="C323" s="425" t="s">
        <v>87</v>
      </c>
      <c r="D323" s="423" t="s">
        <v>49</v>
      </c>
      <c r="E323" s="641">
        <v>0.91900000000000004</v>
      </c>
      <c r="F323" s="580" t="s">
        <v>40</v>
      </c>
      <c r="G323" s="421">
        <v>26.2</v>
      </c>
      <c r="H323" s="447">
        <f>ROUNDDOWN(G323*E323,2)</f>
        <v>24.07</v>
      </c>
      <c r="I323" s="157"/>
      <c r="J323" s="157"/>
      <c r="L323" s="177"/>
      <c r="M323" s="184"/>
    </row>
    <row r="324" spans="1:13" s="424" customFormat="1" ht="30">
      <c r="A324" s="767">
        <v>88316</v>
      </c>
      <c r="B324" s="767"/>
      <c r="C324" s="425" t="s">
        <v>87</v>
      </c>
      <c r="D324" s="423" t="s">
        <v>39</v>
      </c>
      <c r="E324" s="641">
        <v>0.45900000000000002</v>
      </c>
      <c r="F324" s="580" t="s">
        <v>40</v>
      </c>
      <c r="G324" s="421">
        <v>19.39</v>
      </c>
      <c r="H324" s="447">
        <f>ROUNDDOWN(G324*E324,2)</f>
        <v>8.9</v>
      </c>
      <c r="I324" s="157"/>
      <c r="J324" s="157"/>
      <c r="L324" s="177"/>
      <c r="M324" s="184"/>
    </row>
    <row r="325" spans="1:13" s="344" customFormat="1">
      <c r="A325" s="180"/>
      <c r="B325" s="180"/>
      <c r="C325" s="352"/>
      <c r="D325" s="768" t="s">
        <v>55</v>
      </c>
      <c r="E325" s="768"/>
      <c r="F325" s="768"/>
      <c r="G325" s="768"/>
      <c r="H325" s="216">
        <f>SUMIF(F321:F324,("h"),H321:H324)</f>
        <v>32.97</v>
      </c>
      <c r="I325" s="340"/>
      <c r="J325" s="340"/>
      <c r="L325" s="159"/>
      <c r="M325" s="165"/>
    </row>
    <row r="326" spans="1:13" s="344" customFormat="1">
      <c r="A326" s="180"/>
      <c r="B326" s="180"/>
      <c r="C326" s="352"/>
      <c r="D326" s="768" t="s">
        <v>56</v>
      </c>
      <c r="E326" s="768"/>
      <c r="F326" s="768"/>
      <c r="G326" s="768"/>
      <c r="H326" s="216">
        <f>SUMIF(F321:F324,"&lt;&gt;h",H321:H324)</f>
        <v>30.71</v>
      </c>
      <c r="I326" s="340"/>
      <c r="J326" s="340"/>
      <c r="L326" s="159"/>
      <c r="M326" s="165"/>
    </row>
    <row r="327" spans="1:13" s="344" customFormat="1">
      <c r="A327" s="180"/>
      <c r="B327" s="180"/>
      <c r="C327" s="352"/>
      <c r="D327" s="769" t="s">
        <v>57</v>
      </c>
      <c r="E327" s="769"/>
      <c r="F327" s="769"/>
      <c r="G327" s="769"/>
      <c r="H327" s="353">
        <f>SUM(H325:H326)</f>
        <v>63.68</v>
      </c>
      <c r="I327" s="340"/>
      <c r="J327" s="340"/>
      <c r="L327" s="159"/>
      <c r="M327" s="165"/>
    </row>
    <row r="328" spans="1:13" s="344" customFormat="1">
      <c r="A328" s="180"/>
      <c r="B328" s="180"/>
      <c r="C328" s="352"/>
      <c r="D328" s="768" t="s">
        <v>25</v>
      </c>
      <c r="E328" s="768"/>
      <c r="F328" s="768"/>
      <c r="G328" s="768"/>
      <c r="H328" s="217">
        <f>E320</f>
        <v>0.38</v>
      </c>
      <c r="I328" s="340"/>
      <c r="J328" s="340"/>
      <c r="L328" s="159"/>
      <c r="M328" s="165"/>
    </row>
    <row r="329" spans="1:13" s="344" customFormat="1">
      <c r="A329" s="180"/>
      <c r="B329" s="180"/>
      <c r="C329" s="352"/>
      <c r="D329" s="769" t="s">
        <v>58</v>
      </c>
      <c r="E329" s="769"/>
      <c r="F329" s="769"/>
      <c r="G329" s="769"/>
      <c r="H329" s="353">
        <f>ROUND(H327*H328,2)</f>
        <v>24.2</v>
      </c>
      <c r="I329" s="340"/>
      <c r="J329" s="340"/>
      <c r="L329" s="159"/>
      <c r="M329" s="165"/>
    </row>
    <row r="330" spans="1:13" s="344" customFormat="1">
      <c r="A330" s="180"/>
      <c r="B330" s="180"/>
      <c r="C330" s="352"/>
      <c r="D330" s="768" t="s">
        <v>1149</v>
      </c>
      <c r="E330" s="768"/>
      <c r="F330" s="768"/>
      <c r="G330" s="768"/>
      <c r="H330" s="216">
        <f>ROUND(H327*$B$13,2)</f>
        <v>17.149999999999999</v>
      </c>
      <c r="I330" s="340"/>
      <c r="J330" s="340"/>
      <c r="L330" s="159"/>
      <c r="M330" s="165"/>
    </row>
    <row r="331" spans="1:13" s="334" customFormat="1">
      <c r="A331" s="419"/>
      <c r="B331" s="419"/>
      <c r="C331" s="352"/>
      <c r="D331" s="769" t="s">
        <v>563</v>
      </c>
      <c r="E331" s="769"/>
      <c r="F331" s="769"/>
      <c r="G331" s="769"/>
      <c r="H331" s="353">
        <f>H330+H329</f>
        <v>41.349999999999994</v>
      </c>
    </row>
    <row r="332" spans="1:13" s="334" customFormat="1">
      <c r="D332" s="176"/>
      <c r="E332" s="642"/>
      <c r="F332" s="354"/>
      <c r="G332" s="355"/>
    </row>
    <row r="333" spans="1:13" s="344" customFormat="1">
      <c r="A333" s="152" t="s">
        <v>5</v>
      </c>
      <c r="B333" s="766" t="s">
        <v>6</v>
      </c>
      <c r="C333" s="766"/>
      <c r="D333" s="341" t="s">
        <v>52</v>
      </c>
      <c r="E333" s="639" t="s">
        <v>249</v>
      </c>
      <c r="F333" s="341" t="s">
        <v>28</v>
      </c>
      <c r="G333" s="342" t="s">
        <v>53</v>
      </c>
      <c r="H333" s="343" t="s">
        <v>54</v>
      </c>
      <c r="I333" s="340"/>
      <c r="J333" s="340"/>
      <c r="L333" s="159"/>
      <c r="M333" s="165"/>
    </row>
    <row r="334" spans="1:13" s="349" customFormat="1" ht="90">
      <c r="A334" s="345" t="str">
        <f>Orçamento!A82</f>
        <v>04.01.521.01</v>
      </c>
      <c r="B334" s="345" t="str">
        <f>Orçamento!B82</f>
        <v>SINAPI</v>
      </c>
      <c r="C334" s="345" t="str">
        <f>Orçamento!C82</f>
        <v>101728 MOD</v>
      </c>
      <c r="D334" s="346" t="s">
        <v>452</v>
      </c>
      <c r="E334" s="640">
        <v>157.72</v>
      </c>
      <c r="F334" s="345" t="s">
        <v>253</v>
      </c>
      <c r="G334" s="347">
        <v>191.13000000000002</v>
      </c>
      <c r="H334" s="348">
        <f>H343</f>
        <v>30145.02</v>
      </c>
      <c r="I334" s="349" t="s">
        <v>859</v>
      </c>
      <c r="L334" s="146"/>
      <c r="M334" s="336"/>
    </row>
    <row r="335" spans="1:13" s="424" customFormat="1" ht="30">
      <c r="A335" s="767" t="s">
        <v>271</v>
      </c>
      <c r="B335" s="767"/>
      <c r="C335" s="767"/>
      <c r="D335" s="423" t="s">
        <v>528</v>
      </c>
      <c r="E335" s="641">
        <v>1.1599999999999999</v>
      </c>
      <c r="F335" s="472" t="s">
        <v>66</v>
      </c>
      <c r="G335" s="448">
        <v>150.81</v>
      </c>
      <c r="H335" s="447">
        <f>ROUNDDOWN(G335*E335,2)</f>
        <v>174.93</v>
      </c>
      <c r="I335" s="157"/>
      <c r="J335" s="157"/>
      <c r="L335" s="177"/>
      <c r="M335" s="184"/>
    </row>
    <row r="336" spans="1:13" s="424" customFormat="1" ht="30" customHeight="1">
      <c r="A336" s="767">
        <v>4791</v>
      </c>
      <c r="B336" s="767"/>
      <c r="C336" s="425" t="s">
        <v>87</v>
      </c>
      <c r="D336" s="423" t="s">
        <v>1090</v>
      </c>
      <c r="E336" s="641">
        <v>9.5000000000000001E-2</v>
      </c>
      <c r="F336" s="472" t="s">
        <v>35</v>
      </c>
      <c r="G336" s="421">
        <v>48.25</v>
      </c>
      <c r="H336" s="447">
        <f>ROUNDDOWN(G336*E336,2)</f>
        <v>4.58</v>
      </c>
      <c r="I336" s="157"/>
      <c r="J336" s="157"/>
      <c r="L336" s="177"/>
      <c r="M336" s="184"/>
    </row>
    <row r="337" spans="1:13" s="424" customFormat="1" ht="30">
      <c r="A337" s="767">
        <v>88309</v>
      </c>
      <c r="B337" s="767"/>
      <c r="C337" s="425" t="s">
        <v>87</v>
      </c>
      <c r="D337" s="423" t="s">
        <v>49</v>
      </c>
      <c r="E337" s="641">
        <v>0.32400000000000001</v>
      </c>
      <c r="F337" s="472" t="s">
        <v>40</v>
      </c>
      <c r="G337" s="421">
        <v>26.2</v>
      </c>
      <c r="H337" s="447">
        <f>ROUNDDOWN(G337*E337,2)</f>
        <v>8.48</v>
      </c>
      <c r="I337" s="157"/>
      <c r="J337" s="157"/>
      <c r="L337" s="177"/>
      <c r="M337" s="184"/>
    </row>
    <row r="338" spans="1:13" s="424" customFormat="1" ht="30">
      <c r="A338" s="767">
        <v>88316</v>
      </c>
      <c r="B338" s="767"/>
      <c r="C338" s="425" t="s">
        <v>87</v>
      </c>
      <c r="D338" s="423" t="s">
        <v>39</v>
      </c>
      <c r="E338" s="641">
        <v>0.16200000000000001</v>
      </c>
      <c r="F338" s="472" t="s">
        <v>40</v>
      </c>
      <c r="G338" s="421">
        <v>19.39</v>
      </c>
      <c r="H338" s="447">
        <f>ROUNDDOWN(G338*E338,2)</f>
        <v>3.14</v>
      </c>
      <c r="I338" s="157"/>
      <c r="J338" s="157"/>
      <c r="L338" s="177"/>
      <c r="M338" s="184"/>
    </row>
    <row r="339" spans="1:13" s="344" customFormat="1">
      <c r="A339" s="180"/>
      <c r="B339" s="180"/>
      <c r="C339" s="352"/>
      <c r="D339" s="768" t="s">
        <v>55</v>
      </c>
      <c r="E339" s="768"/>
      <c r="F339" s="768"/>
      <c r="G339" s="768"/>
      <c r="H339" s="216">
        <f>SUMIF(F335:F338,("h"),H335:H338)</f>
        <v>11.620000000000001</v>
      </c>
      <c r="I339" s="340"/>
      <c r="J339" s="340"/>
      <c r="L339" s="159"/>
      <c r="M339" s="165"/>
    </row>
    <row r="340" spans="1:13" s="344" customFormat="1">
      <c r="A340" s="180"/>
      <c r="B340" s="180"/>
      <c r="C340" s="352"/>
      <c r="D340" s="768" t="s">
        <v>56</v>
      </c>
      <c r="E340" s="768"/>
      <c r="F340" s="768"/>
      <c r="G340" s="768"/>
      <c r="H340" s="216">
        <f>SUMIF(F335:F338,"&lt;&gt;h",H335:H338)</f>
        <v>179.51000000000002</v>
      </c>
      <c r="I340" s="340"/>
      <c r="J340" s="340"/>
      <c r="L340" s="159"/>
      <c r="M340" s="165"/>
    </row>
    <row r="341" spans="1:13" s="344" customFormat="1">
      <c r="A341" s="180"/>
      <c r="B341" s="180"/>
      <c r="C341" s="352"/>
      <c r="D341" s="769" t="s">
        <v>57</v>
      </c>
      <c r="E341" s="769"/>
      <c r="F341" s="769"/>
      <c r="G341" s="769"/>
      <c r="H341" s="353">
        <f>SUM(H339:H340)</f>
        <v>191.13000000000002</v>
      </c>
      <c r="I341" s="340"/>
      <c r="J341" s="340"/>
      <c r="L341" s="159"/>
      <c r="M341" s="165"/>
    </row>
    <row r="342" spans="1:13" s="344" customFormat="1">
      <c r="A342" s="180"/>
      <c r="B342" s="180"/>
      <c r="C342" s="352"/>
      <c r="D342" s="768" t="s">
        <v>25</v>
      </c>
      <c r="E342" s="768"/>
      <c r="F342" s="768"/>
      <c r="G342" s="768"/>
      <c r="H342" s="217">
        <f>E334</f>
        <v>157.72</v>
      </c>
      <c r="I342" s="340"/>
      <c r="J342" s="340"/>
      <c r="L342" s="159"/>
      <c r="M342" s="165"/>
    </row>
    <row r="343" spans="1:13" s="344" customFormat="1">
      <c r="A343" s="180"/>
      <c r="B343" s="180"/>
      <c r="C343" s="352"/>
      <c r="D343" s="769" t="s">
        <v>58</v>
      </c>
      <c r="E343" s="769"/>
      <c r="F343" s="769"/>
      <c r="G343" s="769"/>
      <c r="H343" s="353">
        <f>ROUND(H341*H342,2)</f>
        <v>30145.02</v>
      </c>
      <c r="I343" s="340"/>
      <c r="J343" s="340"/>
      <c r="L343" s="159"/>
      <c r="M343" s="165"/>
    </row>
    <row r="344" spans="1:13" s="344" customFormat="1">
      <c r="A344" s="180"/>
      <c r="B344" s="180"/>
      <c r="C344" s="352"/>
      <c r="D344" s="768" t="s">
        <v>1149</v>
      </c>
      <c r="E344" s="768"/>
      <c r="F344" s="768"/>
      <c r="G344" s="768"/>
      <c r="H344" s="216">
        <f>ROUND(H341*$B$13,2)</f>
        <v>51.47</v>
      </c>
      <c r="I344" s="340"/>
      <c r="J344" s="340"/>
      <c r="L344" s="159"/>
      <c r="M344" s="165"/>
    </row>
    <row r="345" spans="1:13" s="334" customFormat="1">
      <c r="A345" s="419"/>
      <c r="B345" s="419"/>
      <c r="C345" s="352"/>
      <c r="D345" s="769" t="s">
        <v>563</v>
      </c>
      <c r="E345" s="769"/>
      <c r="F345" s="769"/>
      <c r="G345" s="769"/>
      <c r="H345" s="353">
        <f>H344+H343</f>
        <v>30196.49</v>
      </c>
    </row>
    <row r="346" spans="1:13" s="334" customFormat="1">
      <c r="D346" s="176"/>
      <c r="E346" s="642"/>
      <c r="F346" s="354"/>
      <c r="G346" s="355"/>
    </row>
    <row r="347" spans="1:13" s="344" customFormat="1">
      <c r="A347" s="152" t="s">
        <v>5</v>
      </c>
      <c r="B347" s="766" t="s">
        <v>6</v>
      </c>
      <c r="C347" s="766"/>
      <c r="D347" s="341" t="s">
        <v>52</v>
      </c>
      <c r="E347" s="639" t="s">
        <v>249</v>
      </c>
      <c r="F347" s="341" t="s">
        <v>28</v>
      </c>
      <c r="G347" s="342" t="s">
        <v>53</v>
      </c>
      <c r="H347" s="343" t="s">
        <v>54</v>
      </c>
      <c r="I347" s="340"/>
      <c r="J347" s="340"/>
      <c r="L347" s="159"/>
      <c r="M347" s="165"/>
    </row>
    <row r="348" spans="1:13" s="349" customFormat="1" ht="30">
      <c r="A348" s="345" t="str">
        <f>Orçamento!A87</f>
        <v>04.01.534.01</v>
      </c>
      <c r="B348" s="345" t="str">
        <f>Orçamento!B87</f>
        <v xml:space="preserve">SBC </v>
      </c>
      <c r="C348" s="345">
        <f>Orçamento!C87</f>
        <v>120242</v>
      </c>
      <c r="D348" s="346" t="s">
        <v>559</v>
      </c>
      <c r="E348" s="640">
        <v>46.89</v>
      </c>
      <c r="F348" s="345" t="s">
        <v>253</v>
      </c>
      <c r="G348" s="347">
        <v>94.86</v>
      </c>
      <c r="H348" s="348">
        <f>H357</f>
        <v>4447.99</v>
      </c>
      <c r="I348" s="349" t="s">
        <v>859</v>
      </c>
      <c r="L348" s="146"/>
      <c r="M348" s="336"/>
    </row>
    <row r="349" spans="1:13" s="337" customFormat="1">
      <c r="A349" s="771">
        <v>11782</v>
      </c>
      <c r="B349" s="771"/>
      <c r="C349" s="669" t="s">
        <v>270</v>
      </c>
      <c r="D349" s="509" t="s">
        <v>411</v>
      </c>
      <c r="E349" s="641">
        <v>1.05</v>
      </c>
      <c r="F349" s="627" t="s">
        <v>66</v>
      </c>
      <c r="G349" s="448">
        <v>39.99</v>
      </c>
      <c r="H349" s="417">
        <f>ROUNDDOWN(G349*E349,2)</f>
        <v>41.98</v>
      </c>
      <c r="I349" s="157"/>
      <c r="J349" s="157"/>
      <c r="L349" s="177"/>
      <c r="M349" s="184"/>
    </row>
    <row r="350" spans="1:13" s="337" customFormat="1" ht="30">
      <c r="A350" s="771">
        <v>1381</v>
      </c>
      <c r="B350" s="771"/>
      <c r="C350" s="589" t="s">
        <v>87</v>
      </c>
      <c r="D350" s="575" t="s">
        <v>1093</v>
      </c>
      <c r="E350" s="641">
        <v>3.5</v>
      </c>
      <c r="F350" s="627" t="s">
        <v>35</v>
      </c>
      <c r="G350" s="448">
        <v>0.55000000000000004</v>
      </c>
      <c r="H350" s="417">
        <f>ROUNDDOWN(G350*E350,2)</f>
        <v>1.92</v>
      </c>
      <c r="I350" s="157"/>
      <c r="J350" s="157"/>
      <c r="L350" s="177"/>
      <c r="M350" s="184"/>
    </row>
    <row r="351" spans="1:13" s="337" customFormat="1" ht="30">
      <c r="A351" s="771">
        <v>88256</v>
      </c>
      <c r="B351" s="771"/>
      <c r="C351" s="589" t="s">
        <v>87</v>
      </c>
      <c r="D351" s="575" t="s">
        <v>45</v>
      </c>
      <c r="E351" s="641">
        <v>0.97399999999999998</v>
      </c>
      <c r="F351" s="627" t="s">
        <v>40</v>
      </c>
      <c r="G351" s="448">
        <v>26.1</v>
      </c>
      <c r="H351" s="417">
        <f>ROUNDDOWN(G351*E351,2)</f>
        <v>25.42</v>
      </c>
      <c r="I351" s="157"/>
      <c r="J351" s="157"/>
      <c r="L351" s="177"/>
      <c r="M351" s="184"/>
    </row>
    <row r="352" spans="1:13" s="337" customFormat="1" ht="30">
      <c r="A352" s="771">
        <v>88243</v>
      </c>
      <c r="B352" s="771"/>
      <c r="C352" s="589" t="s">
        <v>87</v>
      </c>
      <c r="D352" s="575" t="s">
        <v>50</v>
      </c>
      <c r="E352" s="641">
        <v>1.246</v>
      </c>
      <c r="F352" s="627" t="s">
        <v>40</v>
      </c>
      <c r="G352" s="448">
        <v>20.5</v>
      </c>
      <c r="H352" s="417">
        <f>ROUNDDOWN(G352*E352,2)</f>
        <v>25.54</v>
      </c>
      <c r="I352" s="157"/>
      <c r="J352" s="157"/>
      <c r="L352" s="177"/>
      <c r="M352" s="184"/>
    </row>
    <row r="353" spans="1:13" s="344" customFormat="1">
      <c r="A353" s="180"/>
      <c r="B353" s="180"/>
      <c r="C353" s="352"/>
      <c r="D353" s="768" t="s">
        <v>55</v>
      </c>
      <c r="E353" s="768"/>
      <c r="F353" s="768"/>
      <c r="G353" s="768"/>
      <c r="H353" s="216">
        <f>SUMIF(F349:F352,("h"),H349:H352)</f>
        <v>50.96</v>
      </c>
      <c r="I353" s="340"/>
      <c r="J353" s="340"/>
      <c r="L353" s="159"/>
      <c r="M353" s="165"/>
    </row>
    <row r="354" spans="1:13" s="344" customFormat="1">
      <c r="A354" s="180"/>
      <c r="B354" s="180"/>
      <c r="C354" s="352"/>
      <c r="D354" s="768" t="s">
        <v>56</v>
      </c>
      <c r="E354" s="768"/>
      <c r="F354" s="768"/>
      <c r="G354" s="768"/>
      <c r="H354" s="216">
        <f>SUMIF(F349:F352,"&lt;&gt;h",H349:H352)</f>
        <v>43.9</v>
      </c>
      <c r="I354" s="340"/>
      <c r="J354" s="340"/>
      <c r="L354" s="159"/>
      <c r="M354" s="165"/>
    </row>
    <row r="355" spans="1:13" s="344" customFormat="1">
      <c r="A355" s="180"/>
      <c r="B355" s="180"/>
      <c r="C355" s="352"/>
      <c r="D355" s="769" t="s">
        <v>57</v>
      </c>
      <c r="E355" s="769"/>
      <c r="F355" s="769"/>
      <c r="G355" s="769"/>
      <c r="H355" s="353">
        <f>SUM(H353:H354)</f>
        <v>94.86</v>
      </c>
      <c r="I355" s="340"/>
      <c r="J355" s="340"/>
      <c r="L355" s="159"/>
      <c r="M355" s="165"/>
    </row>
    <row r="356" spans="1:13" s="344" customFormat="1">
      <c r="A356" s="180"/>
      <c r="B356" s="180"/>
      <c r="C356" s="352"/>
      <c r="D356" s="768" t="s">
        <v>25</v>
      </c>
      <c r="E356" s="768"/>
      <c r="F356" s="768"/>
      <c r="G356" s="768"/>
      <c r="H356" s="217">
        <f>E348</f>
        <v>46.89</v>
      </c>
      <c r="I356" s="340"/>
      <c r="J356" s="340"/>
      <c r="L356" s="159"/>
      <c r="M356" s="165"/>
    </row>
    <row r="357" spans="1:13" s="344" customFormat="1">
      <c r="A357" s="180"/>
      <c r="B357" s="180"/>
      <c r="C357" s="352"/>
      <c r="D357" s="769" t="s">
        <v>58</v>
      </c>
      <c r="E357" s="769"/>
      <c r="F357" s="769"/>
      <c r="G357" s="769"/>
      <c r="H357" s="353">
        <f>ROUND(H355*H356,2)</f>
        <v>4447.99</v>
      </c>
      <c r="I357" s="340"/>
      <c r="J357" s="340"/>
      <c r="L357" s="159"/>
      <c r="M357" s="165"/>
    </row>
    <row r="358" spans="1:13" s="344" customFormat="1">
      <c r="A358" s="180"/>
      <c r="B358" s="180"/>
      <c r="C358" s="352"/>
      <c r="D358" s="768" t="s">
        <v>1149</v>
      </c>
      <c r="E358" s="768"/>
      <c r="F358" s="768"/>
      <c r="G358" s="768"/>
      <c r="H358" s="216">
        <f>ROUND(H355*$B$13,2)</f>
        <v>25.55</v>
      </c>
      <c r="I358" s="340"/>
      <c r="J358" s="340"/>
      <c r="L358" s="159"/>
      <c r="M358" s="165"/>
    </row>
    <row r="359" spans="1:13" s="334" customFormat="1">
      <c r="A359" s="180"/>
      <c r="B359" s="180"/>
      <c r="C359" s="352"/>
      <c r="D359" s="769" t="s">
        <v>563</v>
      </c>
      <c r="E359" s="769"/>
      <c r="F359" s="769"/>
      <c r="G359" s="769"/>
      <c r="H359" s="353">
        <f>H358+H357</f>
        <v>4473.54</v>
      </c>
    </row>
    <row r="360" spans="1:13" s="334" customFormat="1">
      <c r="D360" s="176"/>
      <c r="E360" s="642"/>
      <c r="F360" s="354"/>
      <c r="G360" s="355"/>
    </row>
    <row r="361" spans="1:13" s="344" customFormat="1">
      <c r="A361" s="152" t="s">
        <v>5</v>
      </c>
      <c r="B361" s="766" t="s">
        <v>6</v>
      </c>
      <c r="C361" s="766"/>
      <c r="D361" s="341" t="s">
        <v>52</v>
      </c>
      <c r="E361" s="639" t="s">
        <v>249</v>
      </c>
      <c r="F361" s="341" t="s">
        <v>28</v>
      </c>
      <c r="G361" s="342" t="s">
        <v>53</v>
      </c>
      <c r="H361" s="343" t="s">
        <v>54</v>
      </c>
      <c r="I361" s="340"/>
      <c r="J361" s="340"/>
      <c r="L361" s="159"/>
      <c r="M361" s="165"/>
    </row>
    <row r="362" spans="1:13" s="349" customFormat="1" ht="45">
      <c r="A362" s="427" t="str">
        <f>Orçamento!A89</f>
        <v>04.01.540.01</v>
      </c>
      <c r="B362" s="427" t="str">
        <f>Orçamento!B89</f>
        <v>SBC</v>
      </c>
      <c r="C362" s="427" t="str">
        <f>Orçamento!C89</f>
        <v>110100 MOD 1</v>
      </c>
      <c r="D362" s="428" t="s">
        <v>785</v>
      </c>
      <c r="E362" s="640">
        <v>15.99</v>
      </c>
      <c r="F362" s="427" t="s">
        <v>253</v>
      </c>
      <c r="G362" s="347">
        <v>611.62</v>
      </c>
      <c r="H362" s="348">
        <f>H370</f>
        <v>9779.7999999999993</v>
      </c>
      <c r="I362" s="349" t="s">
        <v>859</v>
      </c>
      <c r="L362" s="146"/>
      <c r="M362" s="336"/>
    </row>
    <row r="363" spans="1:13" s="424" customFormat="1" ht="30">
      <c r="A363" s="767" t="s">
        <v>271</v>
      </c>
      <c r="B363" s="767"/>
      <c r="C363" s="767"/>
      <c r="D363" s="423" t="s">
        <v>788</v>
      </c>
      <c r="E363" s="641">
        <v>1.05</v>
      </c>
      <c r="F363" s="617" t="s">
        <v>66</v>
      </c>
      <c r="G363" s="448">
        <v>527.48</v>
      </c>
      <c r="H363" s="447">
        <f>ROUNDDOWN(G363*E363,2)</f>
        <v>553.85</v>
      </c>
      <c r="I363" s="157"/>
      <c r="J363" s="157"/>
      <c r="L363" s="177"/>
      <c r="M363" s="184"/>
    </row>
    <row r="364" spans="1:13" s="424" customFormat="1" ht="30">
      <c r="A364" s="767">
        <v>88239</v>
      </c>
      <c r="B364" s="767"/>
      <c r="C364" s="425" t="s">
        <v>87</v>
      </c>
      <c r="D364" s="423" t="s">
        <v>74</v>
      </c>
      <c r="E364" s="641">
        <v>1.538</v>
      </c>
      <c r="F364" s="668" t="s">
        <v>40</v>
      </c>
      <c r="G364" s="421">
        <v>20.52</v>
      </c>
      <c r="H364" s="447">
        <f>ROUNDDOWN(G364*E364,2)</f>
        <v>31.55</v>
      </c>
      <c r="I364" s="157"/>
      <c r="J364" s="157"/>
      <c r="L364" s="177"/>
      <c r="M364" s="184"/>
    </row>
    <row r="365" spans="1:13" s="424" customFormat="1" ht="30">
      <c r="A365" s="767">
        <v>88261</v>
      </c>
      <c r="B365" s="767"/>
      <c r="C365" s="425" t="s">
        <v>87</v>
      </c>
      <c r="D365" s="423" t="s">
        <v>75</v>
      </c>
      <c r="E365" s="641">
        <v>1.0549999999999999</v>
      </c>
      <c r="F365" s="617" t="s">
        <v>40</v>
      </c>
      <c r="G365" s="421">
        <v>24.86</v>
      </c>
      <c r="H365" s="447">
        <f>ROUNDDOWN(G365*E365,2)</f>
        <v>26.22</v>
      </c>
      <c r="I365" s="157"/>
      <c r="J365" s="157"/>
      <c r="L365" s="177"/>
      <c r="M365" s="184"/>
    </row>
    <row r="366" spans="1:13" s="344" customFormat="1">
      <c r="A366" s="180"/>
      <c r="B366" s="180"/>
      <c r="C366" s="352"/>
      <c r="D366" s="768" t="s">
        <v>55</v>
      </c>
      <c r="E366" s="768"/>
      <c r="F366" s="768"/>
      <c r="G366" s="768"/>
      <c r="H366" s="216">
        <f>SUMIF(F363:F365,("h"),H363:H365)</f>
        <v>57.769999999999996</v>
      </c>
      <c r="I366" s="340"/>
      <c r="J366" s="340"/>
      <c r="L366" s="159"/>
      <c r="M366" s="165"/>
    </row>
    <row r="367" spans="1:13" s="344" customFormat="1">
      <c r="A367" s="180"/>
      <c r="B367" s="180"/>
      <c r="C367" s="352"/>
      <c r="D367" s="768" t="s">
        <v>56</v>
      </c>
      <c r="E367" s="768"/>
      <c r="F367" s="768"/>
      <c r="G367" s="768"/>
      <c r="H367" s="216">
        <f>SUMIF(F363:F365,"&lt;&gt;h",H363:H365)</f>
        <v>553.85</v>
      </c>
      <c r="I367" s="340"/>
      <c r="J367" s="340"/>
      <c r="L367" s="159"/>
      <c r="M367" s="165"/>
    </row>
    <row r="368" spans="1:13" s="344" customFormat="1">
      <c r="A368" s="180"/>
      <c r="B368" s="180"/>
      <c r="C368" s="352"/>
      <c r="D368" s="769" t="s">
        <v>57</v>
      </c>
      <c r="E368" s="769"/>
      <c r="F368" s="769"/>
      <c r="G368" s="769"/>
      <c r="H368" s="353">
        <f>SUM(H366:H367)</f>
        <v>611.62</v>
      </c>
      <c r="I368" s="340"/>
      <c r="J368" s="340"/>
      <c r="L368" s="159"/>
      <c r="M368" s="165"/>
    </row>
    <row r="369" spans="1:13" s="344" customFormat="1">
      <c r="A369" s="180"/>
      <c r="B369" s="180"/>
      <c r="C369" s="352"/>
      <c r="D369" s="768" t="s">
        <v>25</v>
      </c>
      <c r="E369" s="768"/>
      <c r="F369" s="768"/>
      <c r="G369" s="768"/>
      <c r="H369" s="217">
        <f>E362</f>
        <v>15.99</v>
      </c>
      <c r="I369" s="340"/>
      <c r="J369" s="340"/>
      <c r="L369" s="159"/>
      <c r="M369" s="165"/>
    </row>
    <row r="370" spans="1:13" s="344" customFormat="1">
      <c r="A370" s="180"/>
      <c r="B370" s="180"/>
      <c r="C370" s="352"/>
      <c r="D370" s="769" t="s">
        <v>58</v>
      </c>
      <c r="E370" s="769"/>
      <c r="F370" s="769"/>
      <c r="G370" s="769"/>
      <c r="H370" s="353">
        <f>ROUND(H368*H369,2)</f>
        <v>9779.7999999999993</v>
      </c>
      <c r="I370" s="340"/>
      <c r="J370" s="340"/>
      <c r="L370" s="159"/>
      <c r="M370" s="165"/>
    </row>
    <row r="371" spans="1:13" s="344" customFormat="1">
      <c r="A371" s="180"/>
      <c r="B371" s="180"/>
      <c r="C371" s="352"/>
      <c r="D371" s="768" t="s">
        <v>1149</v>
      </c>
      <c r="E371" s="768"/>
      <c r="F371" s="768"/>
      <c r="G371" s="768"/>
      <c r="H371" s="216">
        <f>ROUND(H368*$B$13,2)</f>
        <v>164.71</v>
      </c>
      <c r="I371" s="340"/>
      <c r="J371" s="340"/>
      <c r="L371" s="159"/>
      <c r="M371" s="165"/>
    </row>
    <row r="372" spans="1:13" s="334" customFormat="1">
      <c r="A372" s="180"/>
      <c r="B372" s="180"/>
      <c r="C372" s="352"/>
      <c r="D372" s="769" t="s">
        <v>563</v>
      </c>
      <c r="E372" s="769"/>
      <c r="F372" s="769"/>
      <c r="G372" s="769"/>
      <c r="H372" s="353">
        <f>H371+H370</f>
        <v>9944.5099999999984</v>
      </c>
    </row>
    <row r="373" spans="1:13" s="334" customFormat="1">
      <c r="D373" s="176"/>
      <c r="E373" s="642"/>
      <c r="F373" s="354"/>
      <c r="G373" s="355"/>
    </row>
    <row r="374" spans="1:13" s="344" customFormat="1">
      <c r="A374" s="152" t="s">
        <v>5</v>
      </c>
      <c r="B374" s="766" t="s">
        <v>6</v>
      </c>
      <c r="C374" s="766"/>
      <c r="D374" s="341" t="s">
        <v>52</v>
      </c>
      <c r="E374" s="639" t="s">
        <v>249</v>
      </c>
      <c r="F374" s="341" t="s">
        <v>28</v>
      </c>
      <c r="G374" s="342" t="s">
        <v>53</v>
      </c>
      <c r="H374" s="343" t="s">
        <v>54</v>
      </c>
      <c r="I374" s="340"/>
      <c r="J374" s="340"/>
      <c r="L374" s="159"/>
      <c r="M374" s="165"/>
    </row>
    <row r="375" spans="1:13" s="349" customFormat="1" ht="60">
      <c r="A375" s="427" t="str">
        <f>Orçamento!A90</f>
        <v>04.01.540.02</v>
      </c>
      <c r="B375" s="427" t="str">
        <f>Orçamento!B90</f>
        <v>SBC</v>
      </c>
      <c r="C375" s="427" t="str">
        <f>Orçamento!C90</f>
        <v>110100 MOD 2</v>
      </c>
      <c r="D375" s="428" t="s">
        <v>786</v>
      </c>
      <c r="E375" s="640">
        <v>21.53</v>
      </c>
      <c r="F375" s="427" t="s">
        <v>253</v>
      </c>
      <c r="G375" s="347">
        <v>482.71999999999997</v>
      </c>
      <c r="H375" s="348">
        <f>H383</f>
        <v>10392.959999999999</v>
      </c>
      <c r="I375" s="349" t="s">
        <v>859</v>
      </c>
      <c r="L375" s="146"/>
      <c r="M375" s="336"/>
    </row>
    <row r="376" spans="1:13" s="424" customFormat="1" ht="30">
      <c r="A376" s="767" t="s">
        <v>271</v>
      </c>
      <c r="B376" s="767"/>
      <c r="C376" s="767"/>
      <c r="D376" s="423" t="s">
        <v>789</v>
      </c>
      <c r="E376" s="641">
        <v>1.05</v>
      </c>
      <c r="F376" s="617" t="s">
        <v>66</v>
      </c>
      <c r="G376" s="448">
        <v>404.72</v>
      </c>
      <c r="H376" s="447">
        <f>ROUNDDOWN(G376*E376,2)</f>
        <v>424.95</v>
      </c>
      <c r="I376" s="157"/>
      <c r="J376" s="157"/>
      <c r="L376" s="177"/>
      <c r="M376" s="184"/>
    </row>
    <row r="377" spans="1:13" s="424" customFormat="1" ht="30">
      <c r="A377" s="767">
        <v>88239</v>
      </c>
      <c r="B377" s="767"/>
      <c r="C377" s="425" t="s">
        <v>87</v>
      </c>
      <c r="D377" s="423" t="s">
        <v>74</v>
      </c>
      <c r="E377" s="641">
        <v>1.538</v>
      </c>
      <c r="F377" s="668" t="s">
        <v>40</v>
      </c>
      <c r="G377" s="421">
        <v>20.52</v>
      </c>
      <c r="H377" s="447">
        <f>ROUNDDOWN(G377*E377,2)</f>
        <v>31.55</v>
      </c>
      <c r="I377" s="157"/>
      <c r="J377" s="157"/>
      <c r="L377" s="177"/>
      <c r="M377" s="184"/>
    </row>
    <row r="378" spans="1:13" s="424" customFormat="1" ht="30">
      <c r="A378" s="767">
        <v>88261</v>
      </c>
      <c r="B378" s="767"/>
      <c r="C378" s="425" t="s">
        <v>87</v>
      </c>
      <c r="D378" s="423" t="s">
        <v>75</v>
      </c>
      <c r="E378" s="641">
        <v>1.0549999999999999</v>
      </c>
      <c r="F378" s="617" t="s">
        <v>40</v>
      </c>
      <c r="G378" s="421">
        <v>24.86</v>
      </c>
      <c r="H378" s="447">
        <f>ROUNDDOWN(G378*E378,2)</f>
        <v>26.22</v>
      </c>
      <c r="I378" s="157"/>
      <c r="J378" s="157"/>
      <c r="L378" s="177"/>
      <c r="M378" s="184"/>
    </row>
    <row r="379" spans="1:13" s="344" customFormat="1">
      <c r="A379" s="180"/>
      <c r="B379" s="180"/>
      <c r="C379" s="352"/>
      <c r="D379" s="768" t="s">
        <v>55</v>
      </c>
      <c r="E379" s="768"/>
      <c r="F379" s="768"/>
      <c r="G379" s="768"/>
      <c r="H379" s="216">
        <f>SUMIF(F376:F378,("h"),H376:H378)</f>
        <v>57.769999999999996</v>
      </c>
      <c r="I379" s="340"/>
      <c r="J379" s="340"/>
      <c r="L379" s="159"/>
      <c r="M379" s="165"/>
    </row>
    <row r="380" spans="1:13" s="344" customFormat="1">
      <c r="A380" s="180"/>
      <c r="B380" s="180"/>
      <c r="C380" s="352"/>
      <c r="D380" s="768" t="s">
        <v>56</v>
      </c>
      <c r="E380" s="768"/>
      <c r="F380" s="768"/>
      <c r="G380" s="768"/>
      <c r="H380" s="216">
        <f>SUMIF(F376:F378,"&lt;&gt;h",H376:H378)</f>
        <v>424.95</v>
      </c>
      <c r="I380" s="340"/>
      <c r="J380" s="340"/>
      <c r="L380" s="159"/>
      <c r="M380" s="165"/>
    </row>
    <row r="381" spans="1:13" s="344" customFormat="1">
      <c r="A381" s="180"/>
      <c r="B381" s="180"/>
      <c r="C381" s="352"/>
      <c r="D381" s="769" t="s">
        <v>57</v>
      </c>
      <c r="E381" s="769"/>
      <c r="F381" s="769"/>
      <c r="G381" s="769"/>
      <c r="H381" s="353">
        <f>SUM(H379:H380)</f>
        <v>482.71999999999997</v>
      </c>
      <c r="I381" s="340"/>
      <c r="J381" s="340"/>
      <c r="L381" s="159"/>
      <c r="M381" s="165"/>
    </row>
    <row r="382" spans="1:13" s="344" customFormat="1">
      <c r="A382" s="180"/>
      <c r="B382" s="180"/>
      <c r="C382" s="352"/>
      <c r="D382" s="768" t="s">
        <v>25</v>
      </c>
      <c r="E382" s="768"/>
      <c r="F382" s="768"/>
      <c r="G382" s="768"/>
      <c r="H382" s="217">
        <f>E375</f>
        <v>21.53</v>
      </c>
      <c r="I382" s="340"/>
      <c r="J382" s="340"/>
      <c r="L382" s="159"/>
      <c r="M382" s="165"/>
    </row>
    <row r="383" spans="1:13" s="344" customFormat="1">
      <c r="A383" s="180"/>
      <c r="B383" s="180"/>
      <c r="C383" s="352"/>
      <c r="D383" s="769" t="s">
        <v>58</v>
      </c>
      <c r="E383" s="769"/>
      <c r="F383" s="769"/>
      <c r="G383" s="769"/>
      <c r="H383" s="353">
        <f>ROUND(H381*H382,2)</f>
        <v>10392.959999999999</v>
      </c>
      <c r="I383" s="340"/>
      <c r="J383" s="340"/>
      <c r="L383" s="159"/>
      <c r="M383" s="165"/>
    </row>
    <row r="384" spans="1:13" s="344" customFormat="1">
      <c r="A384" s="180"/>
      <c r="B384" s="180"/>
      <c r="C384" s="352"/>
      <c r="D384" s="768" t="s">
        <v>1149</v>
      </c>
      <c r="E384" s="768"/>
      <c r="F384" s="768"/>
      <c r="G384" s="768"/>
      <c r="H384" s="216">
        <f>ROUND(H381*$B$13,2)</f>
        <v>130</v>
      </c>
      <c r="I384" s="340"/>
      <c r="J384" s="340"/>
      <c r="L384" s="159"/>
      <c r="M384" s="165"/>
    </row>
    <row r="385" spans="1:13" s="334" customFormat="1">
      <c r="A385" s="180"/>
      <c r="B385" s="180"/>
      <c r="C385" s="352"/>
      <c r="D385" s="769" t="s">
        <v>563</v>
      </c>
      <c r="E385" s="769"/>
      <c r="F385" s="769"/>
      <c r="G385" s="769"/>
      <c r="H385" s="353">
        <f>H384+H383</f>
        <v>10522.96</v>
      </c>
    </row>
    <row r="386" spans="1:13" s="334" customFormat="1">
      <c r="D386" s="176"/>
      <c r="E386" s="642"/>
      <c r="F386" s="354"/>
      <c r="G386" s="355"/>
    </row>
    <row r="387" spans="1:13" s="344" customFormat="1">
      <c r="A387" s="152" t="s">
        <v>5</v>
      </c>
      <c r="B387" s="766" t="s">
        <v>6</v>
      </c>
      <c r="C387" s="766"/>
      <c r="D387" s="341" t="s">
        <v>52</v>
      </c>
      <c r="E387" s="639" t="s">
        <v>249</v>
      </c>
      <c r="F387" s="341" t="s">
        <v>28</v>
      </c>
      <c r="G387" s="342" t="s">
        <v>53</v>
      </c>
      <c r="H387" s="343" t="s">
        <v>54</v>
      </c>
      <c r="I387" s="340"/>
      <c r="J387" s="340"/>
      <c r="L387" s="159"/>
      <c r="M387" s="165"/>
    </row>
    <row r="388" spans="1:13" s="349" customFormat="1" ht="75">
      <c r="A388" s="427" t="str">
        <f>Orçamento!A91</f>
        <v>04.01.549</v>
      </c>
      <c r="B388" s="427" t="str">
        <f>Orçamento!B91</f>
        <v>SBC</v>
      </c>
      <c r="C388" s="427" t="str">
        <f>Orçamento!C91</f>
        <v>110100 MOD 3</v>
      </c>
      <c r="D388" s="428" t="s">
        <v>787</v>
      </c>
      <c r="E388" s="640">
        <v>7.04</v>
      </c>
      <c r="F388" s="427" t="s">
        <v>253</v>
      </c>
      <c r="G388" s="347">
        <v>503.83</v>
      </c>
      <c r="H388" s="348">
        <f>H396</f>
        <v>3546.96</v>
      </c>
      <c r="I388" s="349" t="s">
        <v>859</v>
      </c>
      <c r="L388" s="146"/>
      <c r="M388" s="336"/>
    </row>
    <row r="389" spans="1:13" s="424" customFormat="1" ht="30">
      <c r="A389" s="767" t="s">
        <v>271</v>
      </c>
      <c r="B389" s="767"/>
      <c r="C389" s="767"/>
      <c r="D389" s="423" t="s">
        <v>784</v>
      </c>
      <c r="E389" s="641">
        <v>1</v>
      </c>
      <c r="F389" s="617" t="s">
        <v>1143</v>
      </c>
      <c r="G389" s="448">
        <v>446.06</v>
      </c>
      <c r="H389" s="447">
        <f>ROUNDDOWN(G389*E389,2)</f>
        <v>446.06</v>
      </c>
      <c r="I389" s="618"/>
      <c r="J389" s="157"/>
      <c r="L389" s="177"/>
      <c r="M389" s="184"/>
    </row>
    <row r="390" spans="1:13" s="424" customFormat="1" ht="30">
      <c r="A390" s="767">
        <v>88239</v>
      </c>
      <c r="B390" s="767"/>
      <c r="C390" s="425" t="s">
        <v>87</v>
      </c>
      <c r="D390" s="423" t="s">
        <v>74</v>
      </c>
      <c r="E390" s="641">
        <v>1.538</v>
      </c>
      <c r="F390" s="668" t="s">
        <v>40</v>
      </c>
      <c r="G390" s="421">
        <v>20.52</v>
      </c>
      <c r="H390" s="447">
        <f>ROUNDDOWN(G390*E390,2)</f>
        <v>31.55</v>
      </c>
      <c r="I390" s="157"/>
      <c r="J390" s="157"/>
      <c r="L390" s="177"/>
      <c r="M390" s="184"/>
    </row>
    <row r="391" spans="1:13" s="424" customFormat="1" ht="30">
      <c r="A391" s="767">
        <v>88261</v>
      </c>
      <c r="B391" s="767"/>
      <c r="C391" s="425" t="s">
        <v>87</v>
      </c>
      <c r="D391" s="423" t="s">
        <v>75</v>
      </c>
      <c r="E391" s="641">
        <v>1.0549999999999999</v>
      </c>
      <c r="F391" s="617" t="s">
        <v>40</v>
      </c>
      <c r="G391" s="421">
        <v>24.86</v>
      </c>
      <c r="H391" s="447">
        <f>ROUNDDOWN(G391*E391,2)</f>
        <v>26.22</v>
      </c>
      <c r="I391" s="619"/>
      <c r="J391" s="157"/>
      <c r="L391" s="177"/>
      <c r="M391" s="184"/>
    </row>
    <row r="392" spans="1:13" s="344" customFormat="1">
      <c r="A392" s="180"/>
      <c r="B392" s="180"/>
      <c r="C392" s="352"/>
      <c r="D392" s="768" t="s">
        <v>55</v>
      </c>
      <c r="E392" s="768"/>
      <c r="F392" s="768"/>
      <c r="G392" s="768"/>
      <c r="H392" s="216">
        <f>SUMIF(F389:F391,("h"),H389:H391)</f>
        <v>57.769999999999996</v>
      </c>
      <c r="I392" s="340"/>
      <c r="J392" s="340"/>
      <c r="L392" s="159"/>
      <c r="M392" s="165"/>
    </row>
    <row r="393" spans="1:13" s="344" customFormat="1">
      <c r="A393" s="180"/>
      <c r="B393" s="180"/>
      <c r="C393" s="352"/>
      <c r="D393" s="768" t="s">
        <v>56</v>
      </c>
      <c r="E393" s="768"/>
      <c r="F393" s="768"/>
      <c r="G393" s="768"/>
      <c r="H393" s="216">
        <f>SUMIF(F389:F391,"&lt;&gt;h",H389:H391)</f>
        <v>446.06</v>
      </c>
      <c r="I393" s="340"/>
      <c r="J393" s="340"/>
      <c r="L393" s="159"/>
      <c r="M393" s="165"/>
    </row>
    <row r="394" spans="1:13" s="344" customFormat="1">
      <c r="A394" s="180"/>
      <c r="B394" s="180"/>
      <c r="C394" s="352"/>
      <c r="D394" s="769" t="s">
        <v>57</v>
      </c>
      <c r="E394" s="769"/>
      <c r="F394" s="769"/>
      <c r="G394" s="769"/>
      <c r="H394" s="353">
        <f>SUM(H392:H393)</f>
        <v>503.83</v>
      </c>
      <c r="I394" s="340"/>
      <c r="J394" s="340"/>
      <c r="L394" s="159"/>
      <c r="M394" s="165"/>
    </row>
    <row r="395" spans="1:13" s="344" customFormat="1">
      <c r="A395" s="180"/>
      <c r="B395" s="180"/>
      <c r="C395" s="352"/>
      <c r="D395" s="768" t="s">
        <v>25</v>
      </c>
      <c r="E395" s="768"/>
      <c r="F395" s="768"/>
      <c r="G395" s="768"/>
      <c r="H395" s="217">
        <f>E388</f>
        <v>7.04</v>
      </c>
      <c r="I395" s="340"/>
      <c r="J395" s="340"/>
      <c r="L395" s="159"/>
      <c r="M395" s="165"/>
    </row>
    <row r="396" spans="1:13" s="344" customFormat="1">
      <c r="A396" s="180"/>
      <c r="B396" s="180"/>
      <c r="C396" s="352"/>
      <c r="D396" s="769" t="s">
        <v>58</v>
      </c>
      <c r="E396" s="769"/>
      <c r="F396" s="769"/>
      <c r="G396" s="769"/>
      <c r="H396" s="353">
        <f>ROUND(H394*H395,2)</f>
        <v>3546.96</v>
      </c>
      <c r="I396" s="340"/>
      <c r="J396" s="340"/>
      <c r="L396" s="159"/>
      <c r="M396" s="165"/>
    </row>
    <row r="397" spans="1:13" s="344" customFormat="1">
      <c r="A397" s="180"/>
      <c r="B397" s="180"/>
      <c r="C397" s="352"/>
      <c r="D397" s="768" t="s">
        <v>1149</v>
      </c>
      <c r="E397" s="768"/>
      <c r="F397" s="768"/>
      <c r="G397" s="768"/>
      <c r="H397" s="216">
        <f>ROUND(H394*$B$13,2)</f>
        <v>135.68</v>
      </c>
      <c r="I397" s="340"/>
      <c r="J397" s="340"/>
      <c r="L397" s="159"/>
      <c r="M397" s="165"/>
    </row>
    <row r="398" spans="1:13" s="334" customFormat="1">
      <c r="A398" s="180"/>
      <c r="B398" s="180"/>
      <c r="C398" s="352"/>
      <c r="D398" s="769" t="s">
        <v>563</v>
      </c>
      <c r="E398" s="769"/>
      <c r="F398" s="769"/>
      <c r="G398" s="769"/>
      <c r="H398" s="353">
        <f>H397+H396</f>
        <v>3682.64</v>
      </c>
    </row>
    <row r="399" spans="1:13" s="334" customFormat="1">
      <c r="D399" s="176"/>
      <c r="E399" s="642"/>
      <c r="F399" s="354"/>
      <c r="G399" s="355"/>
    </row>
    <row r="400" spans="1:13" s="344" customFormat="1">
      <c r="A400" s="152" t="s">
        <v>5</v>
      </c>
      <c r="B400" s="766" t="s">
        <v>6</v>
      </c>
      <c r="C400" s="766"/>
      <c r="D400" s="341" t="s">
        <v>52</v>
      </c>
      <c r="E400" s="639" t="s">
        <v>249</v>
      </c>
      <c r="F400" s="341" t="s">
        <v>28</v>
      </c>
      <c r="G400" s="342" t="s">
        <v>53</v>
      </c>
      <c r="H400" s="343" t="s">
        <v>54</v>
      </c>
      <c r="I400" s="340"/>
      <c r="J400" s="340"/>
      <c r="L400" s="159"/>
      <c r="M400" s="165"/>
    </row>
    <row r="401" spans="1:13" s="349" customFormat="1" ht="60">
      <c r="A401" s="427" t="str">
        <f>Orçamento!A93</f>
        <v>04.01.552.01</v>
      </c>
      <c r="B401" s="427" t="str">
        <f>Orçamento!B93</f>
        <v>SBC</v>
      </c>
      <c r="C401" s="427" t="str">
        <f>Orçamento!C93</f>
        <v>110100 MOD 4</v>
      </c>
      <c r="D401" s="428" t="s">
        <v>611</v>
      </c>
      <c r="E401" s="640">
        <v>27.05</v>
      </c>
      <c r="F401" s="427" t="s">
        <v>253</v>
      </c>
      <c r="G401" s="347">
        <v>611.62</v>
      </c>
      <c r="H401" s="348">
        <f>H409</f>
        <v>16544.32</v>
      </c>
      <c r="I401" s="349" t="s">
        <v>859</v>
      </c>
      <c r="L401" s="146"/>
      <c r="M401" s="336"/>
    </row>
    <row r="402" spans="1:13" s="424" customFormat="1" ht="30">
      <c r="A402" s="767" t="s">
        <v>271</v>
      </c>
      <c r="B402" s="767"/>
      <c r="C402" s="767"/>
      <c r="D402" s="423" t="s">
        <v>790</v>
      </c>
      <c r="E402" s="641">
        <v>1.05</v>
      </c>
      <c r="F402" s="617" t="s">
        <v>66</v>
      </c>
      <c r="G402" s="448">
        <v>527.48</v>
      </c>
      <c r="H402" s="447">
        <f>ROUNDDOWN(G402*E402,2)</f>
        <v>553.85</v>
      </c>
      <c r="I402" s="157"/>
      <c r="J402" s="157"/>
      <c r="L402" s="177"/>
      <c r="M402" s="184"/>
    </row>
    <row r="403" spans="1:13" s="424" customFormat="1" ht="30">
      <c r="A403" s="767">
        <v>88239</v>
      </c>
      <c r="B403" s="767"/>
      <c r="C403" s="425" t="s">
        <v>87</v>
      </c>
      <c r="D403" s="423" t="s">
        <v>74</v>
      </c>
      <c r="E403" s="641">
        <v>1.538</v>
      </c>
      <c r="F403" s="668" t="s">
        <v>40</v>
      </c>
      <c r="G403" s="421">
        <v>20.52</v>
      </c>
      <c r="H403" s="447">
        <f>ROUNDDOWN(G403*E403,2)</f>
        <v>31.55</v>
      </c>
      <c r="I403" s="157"/>
      <c r="J403" s="157"/>
      <c r="L403" s="177"/>
      <c r="M403" s="184"/>
    </row>
    <row r="404" spans="1:13" s="424" customFormat="1" ht="30">
      <c r="A404" s="767">
        <v>88261</v>
      </c>
      <c r="B404" s="767"/>
      <c r="C404" s="425" t="s">
        <v>87</v>
      </c>
      <c r="D404" s="423" t="s">
        <v>75</v>
      </c>
      <c r="E404" s="641">
        <v>1.0549999999999999</v>
      </c>
      <c r="F404" s="617" t="s">
        <v>40</v>
      </c>
      <c r="G404" s="421">
        <v>24.86</v>
      </c>
      <c r="H404" s="447">
        <f>ROUNDDOWN(G404*E404,2)</f>
        <v>26.22</v>
      </c>
      <c r="I404" s="157"/>
      <c r="J404" s="157"/>
      <c r="L404" s="177"/>
      <c r="M404" s="184"/>
    </row>
    <row r="405" spans="1:13" s="344" customFormat="1">
      <c r="A405" s="180"/>
      <c r="B405" s="180"/>
      <c r="C405" s="352"/>
      <c r="D405" s="768" t="s">
        <v>55</v>
      </c>
      <c r="E405" s="768"/>
      <c r="F405" s="768"/>
      <c r="G405" s="768"/>
      <c r="H405" s="216">
        <f>SUMIF(F402:F404,("h"),H402:H404)</f>
        <v>57.769999999999996</v>
      </c>
      <c r="I405" s="340"/>
      <c r="J405" s="340"/>
      <c r="L405" s="159"/>
      <c r="M405" s="165"/>
    </row>
    <row r="406" spans="1:13" s="344" customFormat="1">
      <c r="A406" s="180"/>
      <c r="B406" s="180"/>
      <c r="C406" s="352"/>
      <c r="D406" s="768" t="s">
        <v>56</v>
      </c>
      <c r="E406" s="768"/>
      <c r="F406" s="768"/>
      <c r="G406" s="768"/>
      <c r="H406" s="216">
        <f>SUMIF(F402:F404,"&lt;&gt;h",H402:H404)</f>
        <v>553.85</v>
      </c>
      <c r="I406" s="340"/>
      <c r="J406" s="340"/>
      <c r="L406" s="159"/>
      <c r="M406" s="165"/>
    </row>
    <row r="407" spans="1:13" s="344" customFormat="1">
      <c r="A407" s="180"/>
      <c r="B407" s="180"/>
      <c r="C407" s="352"/>
      <c r="D407" s="769" t="s">
        <v>57</v>
      </c>
      <c r="E407" s="769"/>
      <c r="F407" s="769"/>
      <c r="G407" s="769"/>
      <c r="H407" s="353">
        <f>SUM(H405:H406)</f>
        <v>611.62</v>
      </c>
      <c r="I407" s="340"/>
      <c r="J407" s="340"/>
      <c r="L407" s="159"/>
      <c r="M407" s="165"/>
    </row>
    <row r="408" spans="1:13" s="344" customFormat="1">
      <c r="A408" s="180"/>
      <c r="B408" s="180"/>
      <c r="C408" s="352"/>
      <c r="D408" s="768" t="s">
        <v>25</v>
      </c>
      <c r="E408" s="768"/>
      <c r="F408" s="768"/>
      <c r="G408" s="768"/>
      <c r="H408" s="217">
        <f>E401</f>
        <v>27.05</v>
      </c>
      <c r="I408" s="340"/>
      <c r="J408" s="340"/>
      <c r="L408" s="159"/>
      <c r="M408" s="165"/>
    </row>
    <row r="409" spans="1:13" s="344" customFormat="1">
      <c r="A409" s="180"/>
      <c r="B409" s="180"/>
      <c r="C409" s="352"/>
      <c r="D409" s="769" t="s">
        <v>58</v>
      </c>
      <c r="E409" s="769"/>
      <c r="F409" s="769"/>
      <c r="G409" s="769"/>
      <c r="H409" s="353">
        <f>ROUND(H407*H408,2)</f>
        <v>16544.32</v>
      </c>
      <c r="I409" s="340"/>
      <c r="J409" s="340"/>
      <c r="L409" s="159"/>
      <c r="M409" s="165"/>
    </row>
    <row r="410" spans="1:13" s="344" customFormat="1">
      <c r="A410" s="180"/>
      <c r="B410" s="180"/>
      <c r="C410" s="352"/>
      <c r="D410" s="768" t="s">
        <v>1149</v>
      </c>
      <c r="E410" s="768"/>
      <c r="F410" s="768"/>
      <c r="G410" s="768"/>
      <c r="H410" s="216">
        <f>ROUND(H407*$B$13,2)</f>
        <v>164.71</v>
      </c>
      <c r="I410" s="340"/>
      <c r="J410" s="340"/>
      <c r="L410" s="159"/>
      <c r="M410" s="165"/>
    </row>
    <row r="411" spans="1:13" s="334" customFormat="1">
      <c r="A411" s="180"/>
      <c r="B411" s="180"/>
      <c r="C411" s="352"/>
      <c r="D411" s="769" t="s">
        <v>563</v>
      </c>
      <c r="E411" s="769"/>
      <c r="F411" s="769"/>
      <c r="G411" s="769"/>
      <c r="H411" s="353">
        <f>H410+H409</f>
        <v>16709.03</v>
      </c>
    </row>
    <row r="412" spans="1:13" s="334" customFormat="1">
      <c r="D412" s="176"/>
      <c r="E412" s="642"/>
      <c r="F412" s="354"/>
      <c r="G412" s="355"/>
    </row>
    <row r="413" spans="1:13" s="344" customFormat="1">
      <c r="A413" s="152" t="s">
        <v>5</v>
      </c>
      <c r="B413" s="766" t="s">
        <v>6</v>
      </c>
      <c r="C413" s="766"/>
      <c r="D413" s="341" t="s">
        <v>52</v>
      </c>
      <c r="E413" s="639" t="s">
        <v>249</v>
      </c>
      <c r="F413" s="341" t="s">
        <v>28</v>
      </c>
      <c r="G413" s="342" t="s">
        <v>53</v>
      </c>
      <c r="H413" s="343" t="s">
        <v>54</v>
      </c>
      <c r="I413" s="340"/>
      <c r="J413" s="340"/>
      <c r="L413" s="159"/>
      <c r="M413" s="165"/>
    </row>
    <row r="414" spans="1:13" s="349" customFormat="1" ht="90">
      <c r="A414" s="427" t="str">
        <f>Orçamento!A94</f>
        <v>04.01.552.02</v>
      </c>
      <c r="B414" s="427" t="str">
        <f>Orçamento!B94</f>
        <v>SBC</v>
      </c>
      <c r="C414" s="427" t="str">
        <f>Orçamento!C94</f>
        <v>110100 MOD 5</v>
      </c>
      <c r="D414" s="428" t="s">
        <v>612</v>
      </c>
      <c r="E414" s="640">
        <v>102.13</v>
      </c>
      <c r="F414" s="427" t="s">
        <v>253</v>
      </c>
      <c r="G414" s="347">
        <v>482.71999999999997</v>
      </c>
      <c r="H414" s="348">
        <f>H422</f>
        <v>49300.19</v>
      </c>
      <c r="I414" s="349" t="s">
        <v>859</v>
      </c>
      <c r="L414" s="146"/>
      <c r="M414" s="336"/>
    </row>
    <row r="415" spans="1:13" s="424" customFormat="1" ht="30">
      <c r="A415" s="767" t="s">
        <v>271</v>
      </c>
      <c r="B415" s="767"/>
      <c r="C415" s="767"/>
      <c r="D415" s="423" t="s">
        <v>789</v>
      </c>
      <c r="E415" s="641">
        <v>1.05</v>
      </c>
      <c r="F415" s="617" t="s">
        <v>66</v>
      </c>
      <c r="G415" s="448">
        <v>404.72</v>
      </c>
      <c r="H415" s="447">
        <f>ROUNDDOWN(G415*E415,2)</f>
        <v>424.95</v>
      </c>
      <c r="I415" s="157"/>
      <c r="J415" s="157"/>
      <c r="L415" s="177"/>
      <c r="M415" s="184"/>
    </row>
    <row r="416" spans="1:13" s="424" customFormat="1" ht="30">
      <c r="A416" s="767">
        <v>88239</v>
      </c>
      <c r="B416" s="767"/>
      <c r="C416" s="425" t="s">
        <v>87</v>
      </c>
      <c r="D416" s="423" t="s">
        <v>74</v>
      </c>
      <c r="E416" s="641">
        <v>1.538</v>
      </c>
      <c r="F416" s="668" t="s">
        <v>40</v>
      </c>
      <c r="G416" s="421">
        <v>20.52</v>
      </c>
      <c r="H416" s="447">
        <f>ROUNDDOWN(G416*E416,2)</f>
        <v>31.55</v>
      </c>
      <c r="I416" s="157"/>
      <c r="J416" s="157"/>
      <c r="L416" s="177"/>
      <c r="M416" s="184"/>
    </row>
    <row r="417" spans="1:13" s="424" customFormat="1" ht="30">
      <c r="A417" s="767">
        <v>88261</v>
      </c>
      <c r="B417" s="767"/>
      <c r="C417" s="425" t="s">
        <v>87</v>
      </c>
      <c r="D417" s="423" t="s">
        <v>75</v>
      </c>
      <c r="E417" s="641">
        <v>1.0549999999999999</v>
      </c>
      <c r="F417" s="617" t="s">
        <v>40</v>
      </c>
      <c r="G417" s="421">
        <v>24.86</v>
      </c>
      <c r="H417" s="447">
        <f>ROUNDDOWN(G417*E417,2)</f>
        <v>26.22</v>
      </c>
      <c r="I417" s="157"/>
      <c r="J417" s="157"/>
      <c r="L417" s="177"/>
      <c r="M417" s="184"/>
    </row>
    <row r="418" spans="1:13" s="344" customFormat="1">
      <c r="A418" s="180"/>
      <c r="B418" s="180"/>
      <c r="C418" s="352"/>
      <c r="D418" s="768" t="s">
        <v>55</v>
      </c>
      <c r="E418" s="768"/>
      <c r="F418" s="768"/>
      <c r="G418" s="768"/>
      <c r="H418" s="216">
        <f>SUMIF(F415:F417,("h"),H415:H417)</f>
        <v>57.769999999999996</v>
      </c>
      <c r="I418" s="340"/>
      <c r="J418" s="340"/>
      <c r="L418" s="159"/>
      <c r="M418" s="165"/>
    </row>
    <row r="419" spans="1:13" s="344" customFormat="1">
      <c r="A419" s="180"/>
      <c r="B419" s="180"/>
      <c r="C419" s="352"/>
      <c r="D419" s="768" t="s">
        <v>56</v>
      </c>
      <c r="E419" s="768"/>
      <c r="F419" s="768"/>
      <c r="G419" s="768"/>
      <c r="H419" s="216">
        <f>SUMIF(F415:F417,"&lt;&gt;h",H415:H417)</f>
        <v>424.95</v>
      </c>
      <c r="I419" s="340"/>
      <c r="J419" s="340"/>
      <c r="L419" s="159"/>
      <c r="M419" s="165"/>
    </row>
    <row r="420" spans="1:13" s="344" customFormat="1">
      <c r="A420" s="180"/>
      <c r="B420" s="180"/>
      <c r="C420" s="352"/>
      <c r="D420" s="769" t="s">
        <v>57</v>
      </c>
      <c r="E420" s="769"/>
      <c r="F420" s="769"/>
      <c r="G420" s="769"/>
      <c r="H420" s="353">
        <f>SUM(H418:H419)</f>
        <v>482.71999999999997</v>
      </c>
      <c r="I420" s="340"/>
      <c r="J420" s="340"/>
      <c r="L420" s="159"/>
      <c r="M420" s="165"/>
    </row>
    <row r="421" spans="1:13" s="344" customFormat="1">
      <c r="A421" s="180"/>
      <c r="B421" s="180"/>
      <c r="C421" s="352"/>
      <c r="D421" s="768" t="s">
        <v>25</v>
      </c>
      <c r="E421" s="768"/>
      <c r="F421" s="768"/>
      <c r="G421" s="768"/>
      <c r="H421" s="217">
        <f>E414</f>
        <v>102.13</v>
      </c>
      <c r="I421" s="340"/>
      <c r="J421" s="340"/>
      <c r="L421" s="159"/>
      <c r="M421" s="165"/>
    </row>
    <row r="422" spans="1:13" s="344" customFormat="1">
      <c r="A422" s="180"/>
      <c r="B422" s="180"/>
      <c r="C422" s="352"/>
      <c r="D422" s="769" t="s">
        <v>58</v>
      </c>
      <c r="E422" s="769"/>
      <c r="F422" s="769"/>
      <c r="G422" s="769"/>
      <c r="H422" s="353">
        <f>ROUND(H420*H421,2)</f>
        <v>49300.19</v>
      </c>
      <c r="I422" s="340"/>
      <c r="J422" s="340"/>
      <c r="L422" s="159"/>
      <c r="M422" s="165"/>
    </row>
    <row r="423" spans="1:13" s="344" customFormat="1">
      <c r="A423" s="180"/>
      <c r="B423" s="180"/>
      <c r="C423" s="352"/>
      <c r="D423" s="768" t="s">
        <v>1149</v>
      </c>
      <c r="E423" s="768"/>
      <c r="F423" s="768"/>
      <c r="G423" s="768"/>
      <c r="H423" s="216">
        <f>ROUND(H420*$B$13,2)</f>
        <v>130</v>
      </c>
      <c r="I423" s="340"/>
      <c r="J423" s="340"/>
      <c r="L423" s="159"/>
      <c r="M423" s="165"/>
    </row>
    <row r="424" spans="1:13" s="334" customFormat="1">
      <c r="A424" s="180"/>
      <c r="B424" s="180"/>
      <c r="C424" s="352"/>
      <c r="D424" s="769" t="s">
        <v>563</v>
      </c>
      <c r="E424" s="769"/>
      <c r="F424" s="769"/>
      <c r="G424" s="769"/>
      <c r="H424" s="353">
        <f>H423+H422</f>
        <v>49430.19</v>
      </c>
    </row>
    <row r="425" spans="1:13" s="334" customFormat="1">
      <c r="D425" s="176"/>
      <c r="E425" s="642"/>
      <c r="F425" s="354"/>
      <c r="G425" s="355"/>
    </row>
    <row r="426" spans="1:13" s="344" customFormat="1">
      <c r="A426" s="152" t="s">
        <v>5</v>
      </c>
      <c r="B426" s="766" t="s">
        <v>6</v>
      </c>
      <c r="C426" s="766"/>
      <c r="D426" s="341" t="s">
        <v>52</v>
      </c>
      <c r="E426" s="639" t="s">
        <v>249</v>
      </c>
      <c r="F426" s="341" t="s">
        <v>28</v>
      </c>
      <c r="G426" s="342" t="s">
        <v>53</v>
      </c>
      <c r="H426" s="343" t="s">
        <v>54</v>
      </c>
      <c r="I426" s="340"/>
      <c r="J426" s="340"/>
      <c r="L426" s="159"/>
      <c r="M426" s="165"/>
    </row>
    <row r="427" spans="1:13" s="349" customFormat="1" ht="120">
      <c r="A427" s="427" t="str">
        <f>Orçamento!A95</f>
        <v>04.01.553</v>
      </c>
      <c r="B427" s="427" t="str">
        <f>Orçamento!B95</f>
        <v>SBC</v>
      </c>
      <c r="C427" s="427" t="str">
        <f>Orçamento!C95</f>
        <v>110100 MOD 6</v>
      </c>
      <c r="D427" s="428" t="s">
        <v>615</v>
      </c>
      <c r="E427" s="640">
        <v>14.54</v>
      </c>
      <c r="F427" s="427" t="s">
        <v>253</v>
      </c>
      <c r="G427" s="347">
        <v>92.389999999999986</v>
      </c>
      <c r="H427" s="348">
        <f>H435</f>
        <v>1343.35</v>
      </c>
      <c r="I427" s="349" t="s">
        <v>859</v>
      </c>
      <c r="L427" s="146"/>
      <c r="M427" s="336"/>
    </row>
    <row r="428" spans="1:13" s="424" customFormat="1">
      <c r="A428" s="767" t="s">
        <v>271</v>
      </c>
      <c r="B428" s="767"/>
      <c r="C428" s="767"/>
      <c r="D428" s="423" t="s">
        <v>791</v>
      </c>
      <c r="E428" s="641">
        <v>1.05</v>
      </c>
      <c r="F428" s="617" t="s">
        <v>66</v>
      </c>
      <c r="G428" s="448">
        <v>32.979999999999997</v>
      </c>
      <c r="H428" s="447">
        <f>ROUNDDOWN(G428*E428,2)</f>
        <v>34.619999999999997</v>
      </c>
      <c r="I428" s="157"/>
      <c r="J428" s="157"/>
      <c r="L428" s="177"/>
      <c r="M428" s="184"/>
    </row>
    <row r="429" spans="1:13" s="424" customFormat="1" ht="30">
      <c r="A429" s="767">
        <v>88239</v>
      </c>
      <c r="B429" s="767"/>
      <c r="C429" s="425" t="s">
        <v>87</v>
      </c>
      <c r="D429" s="423" t="s">
        <v>74</v>
      </c>
      <c r="E429" s="641">
        <v>1.538</v>
      </c>
      <c r="F429" s="668" t="s">
        <v>40</v>
      </c>
      <c r="G429" s="421">
        <v>20.52</v>
      </c>
      <c r="H429" s="447">
        <f>ROUNDDOWN(G429*E429,2)</f>
        <v>31.55</v>
      </c>
      <c r="I429" s="157"/>
      <c r="J429" s="157"/>
      <c r="L429" s="177"/>
      <c r="M429" s="184"/>
    </row>
    <row r="430" spans="1:13" s="424" customFormat="1" ht="30">
      <c r="A430" s="767">
        <v>88261</v>
      </c>
      <c r="B430" s="767"/>
      <c r="C430" s="425" t="s">
        <v>87</v>
      </c>
      <c r="D430" s="423" t="s">
        <v>75</v>
      </c>
      <c r="E430" s="641">
        <v>1.0549999999999999</v>
      </c>
      <c r="F430" s="617" t="s">
        <v>40</v>
      </c>
      <c r="G430" s="421">
        <v>24.86</v>
      </c>
      <c r="H430" s="447">
        <f>ROUNDDOWN(G430*E430,2)</f>
        <v>26.22</v>
      </c>
      <c r="I430" s="157"/>
      <c r="J430" s="157"/>
      <c r="L430" s="177"/>
      <c r="M430" s="184"/>
    </row>
    <row r="431" spans="1:13" s="344" customFormat="1">
      <c r="A431" s="180"/>
      <c r="B431" s="180"/>
      <c r="C431" s="352"/>
      <c r="D431" s="768" t="s">
        <v>55</v>
      </c>
      <c r="E431" s="768"/>
      <c r="F431" s="768"/>
      <c r="G431" s="768"/>
      <c r="H431" s="216">
        <f>SUMIF(F428:F430,("h"),H428:H430)</f>
        <v>57.769999999999996</v>
      </c>
      <c r="I431" s="340"/>
      <c r="J431" s="340"/>
      <c r="L431" s="159"/>
      <c r="M431" s="165"/>
    </row>
    <row r="432" spans="1:13" s="344" customFormat="1">
      <c r="A432" s="180"/>
      <c r="B432" s="180"/>
      <c r="C432" s="352"/>
      <c r="D432" s="768" t="s">
        <v>56</v>
      </c>
      <c r="E432" s="768"/>
      <c r="F432" s="768"/>
      <c r="G432" s="768"/>
      <c r="H432" s="216">
        <f>SUMIF(F428:F430,"&lt;&gt;h",H428:H430)</f>
        <v>34.619999999999997</v>
      </c>
      <c r="I432" s="340"/>
      <c r="J432" s="340"/>
      <c r="L432" s="159"/>
      <c r="M432" s="165"/>
    </row>
    <row r="433" spans="1:13" s="344" customFormat="1">
      <c r="A433" s="180"/>
      <c r="B433" s="180"/>
      <c r="C433" s="352"/>
      <c r="D433" s="769" t="s">
        <v>57</v>
      </c>
      <c r="E433" s="769"/>
      <c r="F433" s="769"/>
      <c r="G433" s="769"/>
      <c r="H433" s="353">
        <f>SUM(H431:H432)</f>
        <v>92.389999999999986</v>
      </c>
      <c r="I433" s="340"/>
      <c r="J433" s="340"/>
      <c r="L433" s="159"/>
      <c r="M433" s="165"/>
    </row>
    <row r="434" spans="1:13" s="344" customFormat="1">
      <c r="A434" s="180"/>
      <c r="B434" s="180"/>
      <c r="C434" s="352"/>
      <c r="D434" s="768" t="s">
        <v>25</v>
      </c>
      <c r="E434" s="768"/>
      <c r="F434" s="768"/>
      <c r="G434" s="768"/>
      <c r="H434" s="217">
        <f>E427</f>
        <v>14.54</v>
      </c>
      <c r="I434" s="340"/>
      <c r="J434" s="340"/>
      <c r="L434" s="159"/>
      <c r="M434" s="165"/>
    </row>
    <row r="435" spans="1:13" s="344" customFormat="1">
      <c r="A435" s="180"/>
      <c r="B435" s="180"/>
      <c r="C435" s="352"/>
      <c r="D435" s="769" t="s">
        <v>58</v>
      </c>
      <c r="E435" s="769"/>
      <c r="F435" s="769"/>
      <c r="G435" s="769"/>
      <c r="H435" s="353">
        <f>ROUND(H433*H434,2)</f>
        <v>1343.35</v>
      </c>
      <c r="I435" s="340"/>
      <c r="J435" s="340"/>
      <c r="L435" s="159"/>
      <c r="M435" s="165"/>
    </row>
    <row r="436" spans="1:13" s="344" customFormat="1">
      <c r="A436" s="180"/>
      <c r="B436" s="180"/>
      <c r="C436" s="352"/>
      <c r="D436" s="768" t="s">
        <v>1149</v>
      </c>
      <c r="E436" s="768"/>
      <c r="F436" s="768"/>
      <c r="G436" s="768"/>
      <c r="H436" s="216">
        <f>ROUND(H433*$B$13,2)</f>
        <v>24.88</v>
      </c>
      <c r="I436" s="340"/>
      <c r="J436" s="340"/>
      <c r="L436" s="159"/>
      <c r="M436" s="165"/>
    </row>
    <row r="437" spans="1:13" s="334" customFormat="1">
      <c r="A437" s="180"/>
      <c r="B437" s="180"/>
      <c r="C437" s="352"/>
      <c r="D437" s="769" t="s">
        <v>563</v>
      </c>
      <c r="E437" s="769"/>
      <c r="F437" s="769"/>
      <c r="G437" s="769"/>
      <c r="H437" s="353">
        <f>H436+H435</f>
        <v>1368.23</v>
      </c>
    </row>
    <row r="438" spans="1:13" s="334" customFormat="1">
      <c r="D438" s="176"/>
      <c r="E438" s="642"/>
      <c r="F438" s="354"/>
      <c r="G438" s="355"/>
    </row>
    <row r="439" spans="1:13" s="344" customFormat="1">
      <c r="A439" s="152" t="s">
        <v>5</v>
      </c>
      <c r="B439" s="766" t="s">
        <v>6</v>
      </c>
      <c r="C439" s="766"/>
      <c r="D439" s="341" t="s">
        <v>52</v>
      </c>
      <c r="E439" s="639" t="s">
        <v>249</v>
      </c>
      <c r="F439" s="341" t="s">
        <v>28</v>
      </c>
      <c r="G439" s="342" t="s">
        <v>53</v>
      </c>
      <c r="H439" s="343" t="s">
        <v>54</v>
      </c>
      <c r="I439" s="340"/>
      <c r="J439" s="340"/>
      <c r="L439" s="159"/>
      <c r="M439" s="165"/>
    </row>
    <row r="440" spans="1:13" s="349" customFormat="1" ht="30">
      <c r="A440" s="427" t="str">
        <f>Orçamento!A110</f>
        <v>04.01.710</v>
      </c>
      <c r="B440" s="427" t="str">
        <f>Orçamento!B110</f>
        <v>ORSE</v>
      </c>
      <c r="C440" s="427">
        <f>Orçamento!C110</f>
        <v>228</v>
      </c>
      <c r="D440" s="428" t="s">
        <v>1054</v>
      </c>
      <c r="E440" s="640">
        <v>6.4</v>
      </c>
      <c r="F440" s="427" t="s">
        <v>266</v>
      </c>
      <c r="G440" s="347">
        <v>10.930000000000001</v>
      </c>
      <c r="H440" s="348">
        <f>H447</f>
        <v>69.95</v>
      </c>
      <c r="I440" s="349" t="s">
        <v>859</v>
      </c>
      <c r="L440" s="146"/>
      <c r="M440" s="336"/>
    </row>
    <row r="441" spans="1:13" s="424" customFormat="1" ht="30">
      <c r="A441" s="767">
        <v>976</v>
      </c>
      <c r="B441" s="767"/>
      <c r="C441" s="425" t="s">
        <v>248</v>
      </c>
      <c r="D441" s="423" t="s">
        <v>687</v>
      </c>
      <c r="E441" s="641">
        <v>1</v>
      </c>
      <c r="F441" s="422" t="s">
        <v>266</v>
      </c>
      <c r="G441" s="218">
        <v>9.3800000000000008</v>
      </c>
      <c r="H441" s="420">
        <f>ROUNDDOWN(G441*E441,2)</f>
        <v>9.3800000000000008</v>
      </c>
      <c r="I441" s="157"/>
      <c r="J441" s="157"/>
      <c r="L441" s="177"/>
      <c r="M441" s="184"/>
    </row>
    <row r="442" spans="1:13" s="424" customFormat="1" ht="30">
      <c r="A442" s="767">
        <v>88316</v>
      </c>
      <c r="B442" s="767"/>
      <c r="C442" s="425" t="s">
        <v>87</v>
      </c>
      <c r="D442" s="423" t="s">
        <v>39</v>
      </c>
      <c r="E442" s="641">
        <v>0.08</v>
      </c>
      <c r="F442" s="422" t="s">
        <v>40</v>
      </c>
      <c r="G442" s="421">
        <v>19.39</v>
      </c>
      <c r="H442" s="420">
        <f>ROUNDDOWN(G442*E442,2)</f>
        <v>1.55</v>
      </c>
      <c r="I442" s="157"/>
      <c r="J442" s="157"/>
      <c r="L442" s="177"/>
      <c r="M442" s="184"/>
    </row>
    <row r="443" spans="1:13" s="344" customFormat="1">
      <c r="A443" s="180"/>
      <c r="B443" s="180"/>
      <c r="C443" s="352"/>
      <c r="D443" s="768" t="s">
        <v>55</v>
      </c>
      <c r="E443" s="768"/>
      <c r="F443" s="768"/>
      <c r="G443" s="768"/>
      <c r="H443" s="216">
        <f>SUMIF(F441:F442,("h"),H441:H442)</f>
        <v>1.55</v>
      </c>
      <c r="I443" s="340"/>
      <c r="J443" s="340"/>
      <c r="L443" s="159"/>
      <c r="M443" s="165"/>
    </row>
    <row r="444" spans="1:13" s="344" customFormat="1">
      <c r="A444" s="180"/>
      <c r="B444" s="180"/>
      <c r="C444" s="352"/>
      <c r="D444" s="768" t="s">
        <v>56</v>
      </c>
      <c r="E444" s="768"/>
      <c r="F444" s="768"/>
      <c r="G444" s="768"/>
      <c r="H444" s="216">
        <f>SUMIF(F441:F442,"&lt;&gt;h",H441:H442)</f>
        <v>9.3800000000000008</v>
      </c>
      <c r="I444" s="340"/>
      <c r="J444" s="340"/>
      <c r="L444" s="159"/>
      <c r="M444" s="165"/>
    </row>
    <row r="445" spans="1:13" s="344" customFormat="1">
      <c r="A445" s="180"/>
      <c r="B445" s="180"/>
      <c r="C445" s="352"/>
      <c r="D445" s="769" t="s">
        <v>57</v>
      </c>
      <c r="E445" s="769"/>
      <c r="F445" s="769"/>
      <c r="G445" s="769"/>
      <c r="H445" s="353">
        <f>SUM(H443:H444)</f>
        <v>10.930000000000001</v>
      </c>
      <c r="I445" s="340"/>
      <c r="J445" s="340"/>
      <c r="L445" s="159"/>
      <c r="M445" s="165"/>
    </row>
    <row r="446" spans="1:13" s="344" customFormat="1">
      <c r="A446" s="180"/>
      <c r="B446" s="180"/>
      <c r="C446" s="352"/>
      <c r="D446" s="768" t="s">
        <v>25</v>
      </c>
      <c r="E446" s="768"/>
      <c r="F446" s="768"/>
      <c r="G446" s="768"/>
      <c r="H446" s="217">
        <f>E440</f>
        <v>6.4</v>
      </c>
      <c r="I446" s="340"/>
      <c r="J446" s="340"/>
      <c r="L446" s="159"/>
      <c r="M446" s="165"/>
    </row>
    <row r="447" spans="1:13" s="344" customFormat="1">
      <c r="A447" s="180"/>
      <c r="B447" s="180"/>
      <c r="C447" s="352"/>
      <c r="D447" s="769" t="s">
        <v>58</v>
      </c>
      <c r="E447" s="769"/>
      <c r="F447" s="769"/>
      <c r="G447" s="769"/>
      <c r="H447" s="353">
        <f>ROUND(H445*H446,2)</f>
        <v>69.95</v>
      </c>
      <c r="I447" s="340"/>
      <c r="J447" s="340"/>
      <c r="L447" s="159"/>
      <c r="M447" s="165"/>
    </row>
    <row r="448" spans="1:13" s="344" customFormat="1">
      <c r="A448" s="180"/>
      <c r="B448" s="180"/>
      <c r="C448" s="352"/>
      <c r="D448" s="768" t="s">
        <v>1149</v>
      </c>
      <c r="E448" s="768"/>
      <c r="F448" s="768"/>
      <c r="G448" s="768"/>
      <c r="H448" s="216">
        <f>ROUND(H445*$B$13,2)</f>
        <v>2.94</v>
      </c>
      <c r="I448" s="340"/>
      <c r="J448" s="340"/>
      <c r="L448" s="159"/>
      <c r="M448" s="165"/>
    </row>
    <row r="449" spans="1:13" s="334" customFormat="1">
      <c r="A449" s="180"/>
      <c r="B449" s="180"/>
      <c r="C449" s="352"/>
      <c r="D449" s="769" t="s">
        <v>563</v>
      </c>
      <c r="E449" s="769"/>
      <c r="F449" s="769"/>
      <c r="G449" s="769"/>
      <c r="H449" s="353">
        <f>H448+H447</f>
        <v>72.89</v>
      </c>
    </row>
    <row r="450" spans="1:13" s="334" customFormat="1">
      <c r="D450" s="176"/>
      <c r="E450" s="642"/>
      <c r="F450" s="354"/>
      <c r="G450" s="355"/>
    </row>
    <row r="451" spans="1:13" s="344" customFormat="1">
      <c r="A451" s="152" t="s">
        <v>5</v>
      </c>
      <c r="B451" s="766" t="s">
        <v>6</v>
      </c>
      <c r="C451" s="766"/>
      <c r="D451" s="341" t="s">
        <v>52</v>
      </c>
      <c r="E451" s="639" t="s">
        <v>249</v>
      </c>
      <c r="F451" s="341" t="s">
        <v>28</v>
      </c>
      <c r="G451" s="342" t="s">
        <v>53</v>
      </c>
      <c r="H451" s="343" t="s">
        <v>54</v>
      </c>
      <c r="I451" s="340"/>
      <c r="J451" s="340"/>
      <c r="L451" s="159"/>
      <c r="M451" s="165"/>
    </row>
    <row r="452" spans="1:13" s="349" customFormat="1">
      <c r="A452" s="427" t="str">
        <f>Orçamento!A112</f>
        <v>04.01.808</v>
      </c>
      <c r="B452" s="427" t="str">
        <f>Orçamento!B112</f>
        <v>SINAPI</v>
      </c>
      <c r="C452" s="427" t="str">
        <f>Orçamento!C112</f>
        <v>86895 MOD</v>
      </c>
      <c r="D452" s="428" t="s">
        <v>622</v>
      </c>
      <c r="E452" s="640">
        <v>0.97</v>
      </c>
      <c r="F452" s="427" t="s">
        <v>253</v>
      </c>
      <c r="G452" s="347">
        <v>794.42000000000007</v>
      </c>
      <c r="H452" s="348">
        <f>H464</f>
        <v>770.59</v>
      </c>
      <c r="I452" s="349" t="s">
        <v>859</v>
      </c>
      <c r="L452" s="146"/>
      <c r="M452" s="336"/>
    </row>
    <row r="453" spans="1:13" s="424" customFormat="1" ht="30">
      <c r="A453" s="767">
        <v>4823</v>
      </c>
      <c r="B453" s="767"/>
      <c r="C453" s="425" t="s">
        <v>87</v>
      </c>
      <c r="D453" s="423" t="s">
        <v>1116</v>
      </c>
      <c r="E453" s="641">
        <v>1.0196286472148541</v>
      </c>
      <c r="F453" s="561" t="s">
        <v>35</v>
      </c>
      <c r="G453" s="448">
        <v>33.97</v>
      </c>
      <c r="H453" s="447">
        <f t="shared" ref="H453:H459" si="9">ROUNDDOWN(G453*E453,2)</f>
        <v>34.630000000000003</v>
      </c>
      <c r="I453" s="157"/>
      <c r="J453" s="157"/>
      <c r="L453" s="177"/>
      <c r="M453" s="184"/>
    </row>
    <row r="454" spans="1:13" s="424" customFormat="1" ht="60">
      <c r="A454" s="767">
        <v>7568</v>
      </c>
      <c r="B454" s="767"/>
      <c r="C454" s="425" t="s">
        <v>87</v>
      </c>
      <c r="D454" s="423" t="s">
        <v>1095</v>
      </c>
      <c r="E454" s="641">
        <v>6</v>
      </c>
      <c r="F454" s="469" t="s">
        <v>32</v>
      </c>
      <c r="G454" s="448">
        <v>1.1000000000000001</v>
      </c>
      <c r="H454" s="447">
        <f t="shared" si="9"/>
        <v>6.6</v>
      </c>
      <c r="I454" s="157"/>
      <c r="J454" s="157"/>
      <c r="L454" s="177"/>
      <c r="M454" s="184"/>
    </row>
    <row r="455" spans="1:13" s="424" customFormat="1" ht="60">
      <c r="A455" s="767">
        <v>11795</v>
      </c>
      <c r="B455" s="767"/>
      <c r="C455" s="425" t="s">
        <v>87</v>
      </c>
      <c r="D455" s="423" t="s">
        <v>1113</v>
      </c>
      <c r="E455" s="641">
        <v>1</v>
      </c>
      <c r="F455" s="561" t="s">
        <v>33</v>
      </c>
      <c r="G455" s="448">
        <v>484.42</v>
      </c>
      <c r="H455" s="447">
        <f t="shared" si="9"/>
        <v>484.42</v>
      </c>
      <c r="I455" s="157"/>
      <c r="J455" s="157"/>
      <c r="L455" s="177"/>
      <c r="M455" s="184"/>
    </row>
    <row r="456" spans="1:13" s="424" customFormat="1">
      <c r="A456" s="767">
        <v>37329</v>
      </c>
      <c r="B456" s="767"/>
      <c r="C456" s="425" t="s">
        <v>87</v>
      </c>
      <c r="D456" s="423" t="s">
        <v>1125</v>
      </c>
      <c r="E456" s="641">
        <v>4.0848806366047749E-2</v>
      </c>
      <c r="F456" s="561" t="s">
        <v>35</v>
      </c>
      <c r="G456" s="448">
        <v>68.02</v>
      </c>
      <c r="H456" s="447">
        <f t="shared" si="9"/>
        <v>2.77</v>
      </c>
      <c r="I456" s="157"/>
      <c r="J456" s="157"/>
      <c r="L456" s="177"/>
      <c r="M456" s="184"/>
    </row>
    <row r="457" spans="1:13" s="424" customFormat="1" ht="45">
      <c r="A457" s="767">
        <v>37591</v>
      </c>
      <c r="B457" s="767"/>
      <c r="C457" s="425" t="s">
        <v>87</v>
      </c>
      <c r="D457" s="423" t="s">
        <v>1130</v>
      </c>
      <c r="E457" s="641">
        <v>3</v>
      </c>
      <c r="F457" s="561" t="s">
        <v>32</v>
      </c>
      <c r="G457" s="448">
        <v>27.52</v>
      </c>
      <c r="H457" s="447">
        <f t="shared" si="9"/>
        <v>82.56</v>
      </c>
      <c r="I457" s="157"/>
      <c r="J457" s="157"/>
      <c r="L457" s="177"/>
      <c r="M457" s="184"/>
    </row>
    <row r="458" spans="1:13" s="424" customFormat="1" ht="30">
      <c r="A458" s="767">
        <v>88274</v>
      </c>
      <c r="B458" s="767"/>
      <c r="C458" s="425" t="s">
        <v>87</v>
      </c>
      <c r="D458" s="423" t="s">
        <v>77</v>
      </c>
      <c r="E458" s="641">
        <v>5.0952254641909818</v>
      </c>
      <c r="F458" s="439" t="s">
        <v>40</v>
      </c>
      <c r="G458" s="421">
        <v>26.1</v>
      </c>
      <c r="H458" s="420">
        <f t="shared" si="9"/>
        <v>132.97999999999999</v>
      </c>
      <c r="I458" s="157"/>
      <c r="J458" s="157"/>
      <c r="L458" s="177"/>
      <c r="M458" s="184"/>
    </row>
    <row r="459" spans="1:13" s="424" customFormat="1" ht="30">
      <c r="A459" s="767">
        <v>88316</v>
      </c>
      <c r="B459" s="767"/>
      <c r="C459" s="425" t="s">
        <v>87</v>
      </c>
      <c r="D459" s="423" t="s">
        <v>39</v>
      </c>
      <c r="E459" s="641">
        <v>2.602387267904509</v>
      </c>
      <c r="F459" s="439" t="s">
        <v>40</v>
      </c>
      <c r="G459" s="421">
        <v>19.39</v>
      </c>
      <c r="H459" s="420">
        <f t="shared" si="9"/>
        <v>50.46</v>
      </c>
      <c r="I459" s="157"/>
      <c r="J459" s="157"/>
      <c r="L459" s="177"/>
      <c r="M459" s="184"/>
    </row>
    <row r="460" spans="1:13" s="344" customFormat="1">
      <c r="A460" s="180"/>
      <c r="B460" s="180"/>
      <c r="C460" s="352"/>
      <c r="D460" s="768" t="s">
        <v>55</v>
      </c>
      <c r="E460" s="768"/>
      <c r="F460" s="768"/>
      <c r="G460" s="768"/>
      <c r="H460" s="216">
        <f>SUMIF(F453:F459,("h"),H453:H459)</f>
        <v>183.44</v>
      </c>
      <c r="I460" s="340"/>
      <c r="J460" s="340"/>
      <c r="L460" s="159"/>
      <c r="M460" s="165"/>
    </row>
    <row r="461" spans="1:13" s="344" customFormat="1">
      <c r="A461" s="180"/>
      <c r="B461" s="180"/>
      <c r="C461" s="352"/>
      <c r="D461" s="768" t="s">
        <v>56</v>
      </c>
      <c r="E461" s="768"/>
      <c r="F461" s="768"/>
      <c r="G461" s="768"/>
      <c r="H461" s="216">
        <f>SUMIF(F453:F459,"&lt;&gt;h",H453:H459)</f>
        <v>610.98</v>
      </c>
      <c r="I461" s="340"/>
      <c r="J461" s="340"/>
      <c r="L461" s="159"/>
      <c r="M461" s="165"/>
    </row>
    <row r="462" spans="1:13" s="344" customFormat="1">
      <c r="A462" s="180"/>
      <c r="B462" s="180"/>
      <c r="C462" s="352"/>
      <c r="D462" s="769" t="s">
        <v>57</v>
      </c>
      <c r="E462" s="769"/>
      <c r="F462" s="769"/>
      <c r="G462" s="769"/>
      <c r="H462" s="353">
        <f>SUM(H460:H461)</f>
        <v>794.42000000000007</v>
      </c>
      <c r="I462" s="340"/>
      <c r="J462" s="340"/>
      <c r="L462" s="159"/>
      <c r="M462" s="165"/>
    </row>
    <row r="463" spans="1:13" s="344" customFormat="1">
      <c r="A463" s="180"/>
      <c r="B463" s="180"/>
      <c r="C463" s="352"/>
      <c r="D463" s="768" t="s">
        <v>25</v>
      </c>
      <c r="E463" s="768"/>
      <c r="F463" s="768"/>
      <c r="G463" s="768"/>
      <c r="H463" s="217">
        <f>E452</f>
        <v>0.97</v>
      </c>
      <c r="I463" s="340"/>
      <c r="J463" s="340"/>
      <c r="L463" s="159"/>
      <c r="M463" s="165"/>
    </row>
    <row r="464" spans="1:13" s="344" customFormat="1">
      <c r="A464" s="180"/>
      <c r="B464" s="180"/>
      <c r="C464" s="352"/>
      <c r="D464" s="769" t="s">
        <v>58</v>
      </c>
      <c r="E464" s="769"/>
      <c r="F464" s="769"/>
      <c r="G464" s="769"/>
      <c r="H464" s="353">
        <f>ROUND(H462*H463,2)</f>
        <v>770.59</v>
      </c>
      <c r="I464" s="340"/>
      <c r="J464" s="340"/>
      <c r="L464" s="159"/>
      <c r="M464" s="165"/>
    </row>
    <row r="465" spans="1:13" s="344" customFormat="1">
      <c r="A465" s="180"/>
      <c r="B465" s="180"/>
      <c r="C465" s="352"/>
      <c r="D465" s="768" t="s">
        <v>1149</v>
      </c>
      <c r="E465" s="768"/>
      <c r="F465" s="768"/>
      <c r="G465" s="768"/>
      <c r="H465" s="216">
        <f>ROUND(H462*$B$13,2)</f>
        <v>213.94</v>
      </c>
      <c r="I465" s="340"/>
      <c r="J465" s="340"/>
      <c r="L465" s="159"/>
      <c r="M465" s="165"/>
    </row>
    <row r="466" spans="1:13" s="334" customFormat="1">
      <c r="A466" s="180"/>
      <c r="B466" s="180"/>
      <c r="C466" s="352"/>
      <c r="D466" s="769" t="s">
        <v>563</v>
      </c>
      <c r="E466" s="769"/>
      <c r="F466" s="769"/>
      <c r="G466" s="769"/>
      <c r="H466" s="353">
        <f>H465+H464</f>
        <v>984.53</v>
      </c>
    </row>
    <row r="467" spans="1:13" s="334" customFormat="1">
      <c r="D467" s="176"/>
      <c r="E467" s="642"/>
      <c r="F467" s="354"/>
      <c r="G467" s="355"/>
    </row>
    <row r="468" spans="1:13" s="344" customFormat="1">
      <c r="A468" s="152" t="s">
        <v>5</v>
      </c>
      <c r="B468" s="766" t="s">
        <v>6</v>
      </c>
      <c r="C468" s="766"/>
      <c r="D468" s="341" t="s">
        <v>52</v>
      </c>
      <c r="E468" s="639" t="s">
        <v>249</v>
      </c>
      <c r="F468" s="341" t="s">
        <v>28</v>
      </c>
      <c r="G468" s="342" t="s">
        <v>53</v>
      </c>
      <c r="H468" s="343" t="s">
        <v>54</v>
      </c>
      <c r="I468" s="340"/>
      <c r="J468" s="340"/>
      <c r="L468" s="159"/>
      <c r="M468" s="165"/>
    </row>
    <row r="469" spans="1:13" s="349" customFormat="1" ht="45">
      <c r="A469" s="345" t="str">
        <f>Orçamento!A109</f>
        <v>04.01.702.01</v>
      </c>
      <c r="B469" s="345" t="str">
        <f>Orçamento!B109</f>
        <v>SINAPI</v>
      </c>
      <c r="C469" s="345" t="str">
        <f>Orçamento!C109</f>
        <v>98689 MOD</v>
      </c>
      <c r="D469" s="346" t="s">
        <v>1006</v>
      </c>
      <c r="E469" s="640">
        <v>0.68</v>
      </c>
      <c r="F469" s="345" t="s">
        <v>253</v>
      </c>
      <c r="G469" s="347">
        <v>629.4</v>
      </c>
      <c r="H469" s="348">
        <f>H478</f>
        <v>427.99</v>
      </c>
      <c r="I469" s="349" t="s">
        <v>859</v>
      </c>
      <c r="L469" s="146"/>
      <c r="M469" s="336"/>
    </row>
    <row r="470" spans="1:13" s="424" customFormat="1" ht="60">
      <c r="A470" s="767">
        <v>11795</v>
      </c>
      <c r="B470" s="767"/>
      <c r="C470" s="425" t="s">
        <v>87</v>
      </c>
      <c r="D470" s="423" t="s">
        <v>1113</v>
      </c>
      <c r="E470" s="641">
        <v>1</v>
      </c>
      <c r="F470" s="595" t="s">
        <v>33</v>
      </c>
      <c r="G470" s="421">
        <v>484.42</v>
      </c>
      <c r="H470" s="447">
        <f>ROUNDDOWN(G470*E470,2)</f>
        <v>484.42</v>
      </c>
      <c r="I470" s="157"/>
      <c r="J470" s="157"/>
      <c r="L470" s="177"/>
      <c r="M470" s="184"/>
    </row>
    <row r="471" spans="1:13" s="424" customFormat="1">
      <c r="A471" s="767">
        <v>37595</v>
      </c>
      <c r="B471" s="767"/>
      <c r="C471" s="425" t="s">
        <v>87</v>
      </c>
      <c r="D471" s="423" t="s">
        <v>1094</v>
      </c>
      <c r="E471" s="641">
        <v>8.6000000000000014</v>
      </c>
      <c r="F471" s="595" t="s">
        <v>35</v>
      </c>
      <c r="G471" s="421">
        <v>1.69</v>
      </c>
      <c r="H471" s="447">
        <f>ROUNDDOWN(G471*E471,2)</f>
        <v>14.53</v>
      </c>
      <c r="I471" s="157"/>
      <c r="J471" s="157"/>
      <c r="L471" s="177"/>
      <c r="M471" s="184"/>
    </row>
    <row r="472" spans="1:13" s="424" customFormat="1" ht="30">
      <c r="A472" s="767">
        <v>88274</v>
      </c>
      <c r="B472" s="767"/>
      <c r="C472" s="425" t="s">
        <v>87</v>
      </c>
      <c r="D472" s="423" t="s">
        <v>77</v>
      </c>
      <c r="E472" s="641">
        <v>3.6466666666666669</v>
      </c>
      <c r="F472" s="595" t="s">
        <v>40</v>
      </c>
      <c r="G472" s="421">
        <v>26.1</v>
      </c>
      <c r="H472" s="447">
        <f>ROUNDDOWN(G472*E472,2)</f>
        <v>95.17</v>
      </c>
      <c r="I472" s="157"/>
      <c r="J472" s="157"/>
      <c r="L472" s="177"/>
      <c r="M472" s="184"/>
    </row>
    <row r="473" spans="1:13" s="424" customFormat="1" ht="30">
      <c r="A473" s="767">
        <v>88316</v>
      </c>
      <c r="B473" s="767"/>
      <c r="C473" s="425" t="s">
        <v>87</v>
      </c>
      <c r="D473" s="423" t="s">
        <v>39</v>
      </c>
      <c r="E473" s="641">
        <v>1.8200000000000003</v>
      </c>
      <c r="F473" s="595" t="s">
        <v>40</v>
      </c>
      <c r="G473" s="421">
        <v>19.39</v>
      </c>
      <c r="H473" s="447">
        <f>ROUNDDOWN(G473*E473,2)</f>
        <v>35.28</v>
      </c>
      <c r="I473" s="157"/>
      <c r="J473" s="157"/>
      <c r="L473" s="177"/>
      <c r="M473" s="184"/>
    </row>
    <row r="474" spans="1:13" s="344" customFormat="1">
      <c r="A474" s="180"/>
      <c r="B474" s="180"/>
      <c r="C474" s="352"/>
      <c r="D474" s="768" t="s">
        <v>55</v>
      </c>
      <c r="E474" s="768"/>
      <c r="F474" s="768"/>
      <c r="G474" s="768"/>
      <c r="H474" s="216">
        <f>SUMIF(F470:F473,("h"),H470:H473)</f>
        <v>130.44999999999999</v>
      </c>
      <c r="I474" s="340"/>
      <c r="J474" s="340"/>
      <c r="L474" s="159"/>
      <c r="M474" s="165"/>
    </row>
    <row r="475" spans="1:13" s="344" customFormat="1">
      <c r="A475" s="180"/>
      <c r="B475" s="180"/>
      <c r="C475" s="352"/>
      <c r="D475" s="768" t="s">
        <v>56</v>
      </c>
      <c r="E475" s="768"/>
      <c r="F475" s="768"/>
      <c r="G475" s="768"/>
      <c r="H475" s="216">
        <f>SUMIF(F470:F473,"&lt;&gt;h",H470:H473)</f>
        <v>498.95</v>
      </c>
      <c r="I475" s="340"/>
      <c r="J475" s="340"/>
      <c r="L475" s="159"/>
      <c r="M475" s="165"/>
    </row>
    <row r="476" spans="1:13" s="344" customFormat="1">
      <c r="A476" s="180"/>
      <c r="B476" s="180"/>
      <c r="C476" s="352"/>
      <c r="D476" s="769" t="s">
        <v>57</v>
      </c>
      <c r="E476" s="769"/>
      <c r="F476" s="769"/>
      <c r="G476" s="769"/>
      <c r="H476" s="353">
        <f>SUM(H474:H475)</f>
        <v>629.4</v>
      </c>
      <c r="I476" s="340"/>
      <c r="J476" s="340"/>
      <c r="L476" s="159"/>
      <c r="M476" s="165"/>
    </row>
    <row r="477" spans="1:13" s="344" customFormat="1">
      <c r="A477" s="180"/>
      <c r="B477" s="180"/>
      <c r="C477" s="352"/>
      <c r="D477" s="768" t="s">
        <v>25</v>
      </c>
      <c r="E477" s="768"/>
      <c r="F477" s="768"/>
      <c r="G477" s="768"/>
      <c r="H477" s="217">
        <f>E469</f>
        <v>0.68</v>
      </c>
      <c r="I477" s="340"/>
      <c r="J477" s="340"/>
      <c r="L477" s="159"/>
      <c r="M477" s="165"/>
    </row>
    <row r="478" spans="1:13" s="344" customFormat="1">
      <c r="A478" s="180"/>
      <c r="B478" s="180"/>
      <c r="C478" s="352"/>
      <c r="D478" s="769" t="s">
        <v>58</v>
      </c>
      <c r="E478" s="769"/>
      <c r="F478" s="769"/>
      <c r="G478" s="769"/>
      <c r="H478" s="353">
        <f>ROUND(H476*H477,2)</f>
        <v>427.99</v>
      </c>
      <c r="I478" s="340"/>
      <c r="J478" s="340"/>
      <c r="L478" s="159"/>
      <c r="M478" s="165"/>
    </row>
    <row r="479" spans="1:13" s="344" customFormat="1">
      <c r="A479" s="180"/>
      <c r="B479" s="180"/>
      <c r="C479" s="352"/>
      <c r="D479" s="768" t="s">
        <v>1149</v>
      </c>
      <c r="E479" s="768"/>
      <c r="F479" s="768"/>
      <c r="G479" s="768"/>
      <c r="H479" s="216">
        <f>ROUND(H476*$B$13,2)</f>
        <v>169.5</v>
      </c>
      <c r="I479" s="340"/>
      <c r="J479" s="340"/>
      <c r="L479" s="159"/>
      <c r="M479" s="165"/>
    </row>
    <row r="480" spans="1:13" s="334" customFormat="1">
      <c r="A480" s="180"/>
      <c r="B480" s="180"/>
      <c r="C480" s="352"/>
      <c r="D480" s="769" t="s">
        <v>563</v>
      </c>
      <c r="E480" s="769"/>
      <c r="F480" s="769"/>
      <c r="G480" s="769"/>
      <c r="H480" s="353">
        <f>H479+H478</f>
        <v>597.49</v>
      </c>
    </row>
    <row r="481" spans="1:13" s="334" customFormat="1">
      <c r="D481" s="176"/>
      <c r="E481" s="642"/>
      <c r="F481" s="354"/>
      <c r="G481" s="355"/>
    </row>
    <row r="482" spans="1:13" s="344" customFormat="1">
      <c r="A482" s="152" t="s">
        <v>5</v>
      </c>
      <c r="B482" s="766" t="s">
        <v>6</v>
      </c>
      <c r="C482" s="766"/>
      <c r="D482" s="341" t="s">
        <v>52</v>
      </c>
      <c r="E482" s="639" t="s">
        <v>249</v>
      </c>
      <c r="F482" s="341" t="s">
        <v>28</v>
      </c>
      <c r="G482" s="342" t="s">
        <v>53</v>
      </c>
      <c r="H482" s="343" t="s">
        <v>54</v>
      </c>
      <c r="I482" s="340"/>
      <c r="J482" s="340"/>
      <c r="L482" s="159"/>
      <c r="M482" s="165"/>
    </row>
    <row r="483" spans="1:13" s="349" customFormat="1">
      <c r="A483" s="345" t="str">
        <f>Orçamento!A112</f>
        <v>04.01.808</v>
      </c>
      <c r="B483" s="345" t="str">
        <f>Orçamento!B112</f>
        <v>SINAPI</v>
      </c>
      <c r="C483" s="345" t="str">
        <f>Orçamento!C112</f>
        <v>86895 MOD</v>
      </c>
      <c r="D483" s="346" t="s">
        <v>622</v>
      </c>
      <c r="E483" s="640">
        <v>0.97</v>
      </c>
      <c r="F483" s="345" t="s">
        <v>253</v>
      </c>
      <c r="G483" s="347">
        <v>782.57999999999993</v>
      </c>
      <c r="H483" s="348">
        <f>H495</f>
        <v>759.1</v>
      </c>
      <c r="I483" s="349" t="s">
        <v>859</v>
      </c>
      <c r="L483" s="146"/>
      <c r="M483" s="336"/>
    </row>
    <row r="484" spans="1:13" s="337" customFormat="1" ht="30">
      <c r="A484" s="767">
        <v>4823</v>
      </c>
      <c r="B484" s="767"/>
      <c r="C484" s="425" t="s">
        <v>87</v>
      </c>
      <c r="D484" s="423" t="s">
        <v>1116</v>
      </c>
      <c r="E484" s="641">
        <v>1.0196286472148541</v>
      </c>
      <c r="F484" s="595" t="s">
        <v>35</v>
      </c>
      <c r="G484" s="421">
        <v>33.97</v>
      </c>
      <c r="H484" s="447">
        <f t="shared" ref="H484:H490" si="10">ROUNDDOWN(G484*E484,2)</f>
        <v>34.630000000000003</v>
      </c>
      <c r="I484" s="157"/>
      <c r="J484" s="157"/>
      <c r="L484" s="177"/>
      <c r="M484" s="184"/>
    </row>
    <row r="485" spans="1:13" s="424" customFormat="1" ht="60">
      <c r="A485" s="767">
        <v>7568</v>
      </c>
      <c r="B485" s="767"/>
      <c r="C485" s="425" t="s">
        <v>87</v>
      </c>
      <c r="D485" s="423" t="s">
        <v>1095</v>
      </c>
      <c r="E485" s="641">
        <v>6</v>
      </c>
      <c r="F485" s="595" t="s">
        <v>32</v>
      </c>
      <c r="G485" s="421">
        <v>1.1000000000000001</v>
      </c>
      <c r="H485" s="447">
        <f t="shared" si="10"/>
        <v>6.6</v>
      </c>
      <c r="I485" s="157"/>
      <c r="J485" s="157"/>
      <c r="L485" s="177"/>
      <c r="M485" s="184"/>
    </row>
    <row r="486" spans="1:13" s="337" customFormat="1" ht="60">
      <c r="A486" s="767">
        <v>11795</v>
      </c>
      <c r="B486" s="767"/>
      <c r="C486" s="425" t="s">
        <v>87</v>
      </c>
      <c r="D486" s="423" t="s">
        <v>1113</v>
      </c>
      <c r="E486" s="641">
        <v>1</v>
      </c>
      <c r="F486" s="595" t="s">
        <v>33</v>
      </c>
      <c r="G486" s="421">
        <v>484.42</v>
      </c>
      <c r="H486" s="447">
        <f t="shared" si="10"/>
        <v>484.42</v>
      </c>
      <c r="I486" s="157"/>
      <c r="J486" s="157"/>
      <c r="L486" s="177"/>
      <c r="M486" s="184"/>
    </row>
    <row r="487" spans="1:13" s="337" customFormat="1">
      <c r="A487" s="767">
        <v>37329</v>
      </c>
      <c r="B487" s="767"/>
      <c r="C487" s="425" t="s">
        <v>87</v>
      </c>
      <c r="D487" s="423" t="s">
        <v>1125</v>
      </c>
      <c r="E487" s="641">
        <v>4.0848806366047749E-2</v>
      </c>
      <c r="F487" s="595" t="s">
        <v>35</v>
      </c>
      <c r="G487" s="421">
        <v>68.02</v>
      </c>
      <c r="H487" s="447">
        <f t="shared" si="10"/>
        <v>2.77</v>
      </c>
      <c r="I487" s="157"/>
      <c r="J487" s="157"/>
      <c r="L487" s="177"/>
      <c r="M487" s="184"/>
    </row>
    <row r="488" spans="1:13" s="337" customFormat="1" ht="45">
      <c r="A488" s="767">
        <v>37590</v>
      </c>
      <c r="B488" s="767"/>
      <c r="C488" s="425" t="s">
        <v>87</v>
      </c>
      <c r="D488" s="423" t="s">
        <v>1129</v>
      </c>
      <c r="E488" s="641">
        <v>3.0927835051546393</v>
      </c>
      <c r="F488" s="595" t="s">
        <v>32</v>
      </c>
      <c r="G488" s="421">
        <v>22.9</v>
      </c>
      <c r="H488" s="447">
        <f t="shared" si="10"/>
        <v>70.819999999999993</v>
      </c>
      <c r="I488" s="157"/>
      <c r="J488" s="157"/>
      <c r="L488" s="177"/>
      <c r="M488" s="184"/>
    </row>
    <row r="489" spans="1:13" s="337" customFormat="1" ht="30">
      <c r="A489" s="767">
        <v>88274</v>
      </c>
      <c r="B489" s="767"/>
      <c r="C489" s="425" t="s">
        <v>87</v>
      </c>
      <c r="D489" s="423" t="s">
        <v>77</v>
      </c>
      <c r="E489" s="641">
        <v>5.0952254641909818</v>
      </c>
      <c r="F489" s="595" t="s">
        <v>40</v>
      </c>
      <c r="G489" s="421">
        <v>26.1</v>
      </c>
      <c r="H489" s="447">
        <f t="shared" si="10"/>
        <v>132.97999999999999</v>
      </c>
      <c r="I489" s="157"/>
      <c r="J489" s="157"/>
      <c r="L489" s="177"/>
      <c r="M489" s="184"/>
    </row>
    <row r="490" spans="1:13" s="337" customFormat="1" ht="30">
      <c r="A490" s="767">
        <v>88316</v>
      </c>
      <c r="B490" s="767"/>
      <c r="C490" s="425" t="s">
        <v>87</v>
      </c>
      <c r="D490" s="423" t="s">
        <v>39</v>
      </c>
      <c r="E490" s="641">
        <v>2.5975642043950224</v>
      </c>
      <c r="F490" s="595" t="s">
        <v>40</v>
      </c>
      <c r="G490" s="421">
        <v>19.39</v>
      </c>
      <c r="H490" s="447">
        <f t="shared" si="10"/>
        <v>50.36</v>
      </c>
      <c r="I490" s="157"/>
      <c r="J490" s="157"/>
      <c r="L490" s="177"/>
      <c r="M490" s="184"/>
    </row>
    <row r="491" spans="1:13" s="344" customFormat="1">
      <c r="A491" s="180"/>
      <c r="B491" s="180"/>
      <c r="C491" s="352"/>
      <c r="D491" s="768" t="s">
        <v>55</v>
      </c>
      <c r="E491" s="768"/>
      <c r="F491" s="768"/>
      <c r="G491" s="768"/>
      <c r="H491" s="216">
        <f>SUMIF(F484:F490,("h"),H484:H490)</f>
        <v>183.33999999999997</v>
      </c>
      <c r="I491" s="340"/>
      <c r="J491" s="340"/>
      <c r="L491" s="159"/>
      <c r="M491" s="165"/>
    </row>
    <row r="492" spans="1:13" s="344" customFormat="1">
      <c r="A492" s="180"/>
      <c r="B492" s="180"/>
      <c r="C492" s="352"/>
      <c r="D492" s="768" t="s">
        <v>56</v>
      </c>
      <c r="E492" s="768"/>
      <c r="F492" s="768"/>
      <c r="G492" s="768"/>
      <c r="H492" s="216">
        <f>SUMIF(F484:F490,"&lt;&gt;h",H484:H490)</f>
        <v>599.24</v>
      </c>
      <c r="I492" s="340"/>
      <c r="J492" s="340"/>
      <c r="L492" s="159"/>
      <c r="M492" s="165"/>
    </row>
    <row r="493" spans="1:13" s="344" customFormat="1">
      <c r="A493" s="180"/>
      <c r="B493" s="180"/>
      <c r="C493" s="352"/>
      <c r="D493" s="769" t="s">
        <v>57</v>
      </c>
      <c r="E493" s="769"/>
      <c r="F493" s="769"/>
      <c r="G493" s="769"/>
      <c r="H493" s="353">
        <f>SUM(H491:H492)</f>
        <v>782.57999999999993</v>
      </c>
      <c r="I493" s="340"/>
      <c r="J493" s="340"/>
      <c r="L493" s="159"/>
      <c r="M493" s="165"/>
    </row>
    <row r="494" spans="1:13" s="344" customFormat="1">
      <c r="A494" s="180"/>
      <c r="B494" s="180"/>
      <c r="C494" s="352"/>
      <c r="D494" s="768" t="s">
        <v>25</v>
      </c>
      <c r="E494" s="768"/>
      <c r="F494" s="768"/>
      <c r="G494" s="768"/>
      <c r="H494" s="217">
        <f>E483</f>
        <v>0.97</v>
      </c>
      <c r="I494" s="340"/>
      <c r="J494" s="340"/>
      <c r="L494" s="159"/>
      <c r="M494" s="165"/>
    </row>
    <row r="495" spans="1:13" s="344" customFormat="1">
      <c r="A495" s="180"/>
      <c r="B495" s="180"/>
      <c r="C495" s="352"/>
      <c r="D495" s="769" t="s">
        <v>58</v>
      </c>
      <c r="E495" s="769"/>
      <c r="F495" s="769"/>
      <c r="G495" s="769"/>
      <c r="H495" s="353">
        <f>ROUND(H493*H494,2)</f>
        <v>759.1</v>
      </c>
      <c r="I495" s="340"/>
      <c r="J495" s="340"/>
      <c r="L495" s="159"/>
      <c r="M495" s="165"/>
    </row>
    <row r="496" spans="1:13" s="344" customFormat="1">
      <c r="A496" s="180"/>
      <c r="B496" s="180"/>
      <c r="C496" s="352"/>
      <c r="D496" s="768" t="s">
        <v>1149</v>
      </c>
      <c r="E496" s="768"/>
      <c r="F496" s="768"/>
      <c r="G496" s="768"/>
      <c r="H496" s="216">
        <f>ROUND(H493*$B$13,2)</f>
        <v>210.75</v>
      </c>
      <c r="I496" s="340"/>
      <c r="J496" s="340"/>
      <c r="L496" s="159"/>
      <c r="M496" s="165"/>
    </row>
    <row r="497" spans="1:13" s="334" customFormat="1">
      <c r="A497" s="180"/>
      <c r="B497" s="180"/>
      <c r="C497" s="352"/>
      <c r="D497" s="769" t="s">
        <v>563</v>
      </c>
      <c r="E497" s="769"/>
      <c r="F497" s="769"/>
      <c r="G497" s="769"/>
      <c r="H497" s="353">
        <f>H496+H495</f>
        <v>969.85</v>
      </c>
    </row>
    <row r="498" spans="1:13" s="334" customFormat="1">
      <c r="D498" s="176"/>
      <c r="E498" s="642"/>
      <c r="F498" s="354"/>
      <c r="G498" s="355"/>
    </row>
    <row r="499" spans="1:13" s="344" customFormat="1">
      <c r="A499" s="152" t="s">
        <v>5</v>
      </c>
      <c r="B499" s="766" t="s">
        <v>6</v>
      </c>
      <c r="C499" s="766"/>
      <c r="D499" s="341" t="s">
        <v>52</v>
      </c>
      <c r="E499" s="639" t="s">
        <v>249</v>
      </c>
      <c r="F499" s="341" t="s">
        <v>28</v>
      </c>
      <c r="G499" s="342" t="s">
        <v>53</v>
      </c>
      <c r="H499" s="343" t="s">
        <v>54</v>
      </c>
      <c r="I499" s="340"/>
      <c r="J499" s="340"/>
      <c r="L499" s="159"/>
      <c r="M499" s="165"/>
    </row>
    <row r="500" spans="1:13" s="349" customFormat="1" ht="30">
      <c r="A500" s="427" t="str">
        <f>Orçamento!A115</f>
        <v>04.01.833.02</v>
      </c>
      <c r="B500" s="427" t="str">
        <f>Orçamento!B115</f>
        <v>COTAÇÃO</v>
      </c>
      <c r="C500" s="427">
        <f>Orçamento!C115</f>
        <v>1</v>
      </c>
      <c r="D500" s="428" t="s">
        <v>1031</v>
      </c>
      <c r="E500" s="427">
        <v>97</v>
      </c>
      <c r="F500" s="427" t="s">
        <v>251</v>
      </c>
      <c r="G500" s="347">
        <v>1395.33</v>
      </c>
      <c r="H500" s="348">
        <f>H506</f>
        <v>135347.01</v>
      </c>
      <c r="I500" s="349" t="s">
        <v>859</v>
      </c>
      <c r="L500" s="146"/>
      <c r="M500" s="336"/>
    </row>
    <row r="501" spans="1:13" s="424" customFormat="1" ht="30">
      <c r="A501" s="767" t="s">
        <v>271</v>
      </c>
      <c r="B501" s="767"/>
      <c r="C501" s="767"/>
      <c r="D501" s="730" t="s">
        <v>1031</v>
      </c>
      <c r="E501" s="641">
        <v>1</v>
      </c>
      <c r="F501" s="728" t="s">
        <v>28</v>
      </c>
      <c r="G501" s="448">
        <v>1395.33</v>
      </c>
      <c r="H501" s="447">
        <f>ROUNDDOWN(G501*E501,2)</f>
        <v>1395.33</v>
      </c>
      <c r="I501" s="157"/>
      <c r="J501" s="157"/>
      <c r="L501" s="177"/>
      <c r="M501" s="184"/>
    </row>
    <row r="502" spans="1:13" s="344" customFormat="1">
      <c r="A502" s="180"/>
      <c r="B502" s="180"/>
      <c r="C502" s="352"/>
      <c r="D502" s="768" t="s">
        <v>55</v>
      </c>
      <c r="E502" s="768"/>
      <c r="F502" s="768"/>
      <c r="G502" s="768"/>
      <c r="H502" s="216">
        <f>SUMIF(F501:F501,("h"),H501:H501)</f>
        <v>0</v>
      </c>
      <c r="I502" s="340"/>
      <c r="J502" s="340"/>
      <c r="L502" s="159"/>
      <c r="M502" s="165"/>
    </row>
    <row r="503" spans="1:13" s="344" customFormat="1">
      <c r="A503" s="180"/>
      <c r="B503" s="180"/>
      <c r="C503" s="352"/>
      <c r="D503" s="768" t="s">
        <v>56</v>
      </c>
      <c r="E503" s="768"/>
      <c r="F503" s="768"/>
      <c r="G503" s="768"/>
      <c r="H503" s="216">
        <f>SUMIF(F501:F501,"&lt;&gt;h",H501:H501)</f>
        <v>1395.33</v>
      </c>
      <c r="I503" s="340"/>
      <c r="J503" s="340"/>
      <c r="L503" s="159"/>
      <c r="M503" s="165"/>
    </row>
    <row r="504" spans="1:13" s="344" customFormat="1">
      <c r="A504" s="180"/>
      <c r="B504" s="180"/>
      <c r="C504" s="352"/>
      <c r="D504" s="769" t="s">
        <v>57</v>
      </c>
      <c r="E504" s="769"/>
      <c r="F504" s="769"/>
      <c r="G504" s="769"/>
      <c r="H504" s="353">
        <f>SUM(H502:H503)</f>
        <v>1395.33</v>
      </c>
      <c r="I504" s="340"/>
      <c r="J504" s="340"/>
      <c r="L504" s="159"/>
      <c r="M504" s="165"/>
    </row>
    <row r="505" spans="1:13" s="344" customFormat="1">
      <c r="A505" s="180"/>
      <c r="B505" s="180"/>
      <c r="C505" s="352"/>
      <c r="D505" s="768" t="s">
        <v>25</v>
      </c>
      <c r="E505" s="768"/>
      <c r="F505" s="768"/>
      <c r="G505" s="768"/>
      <c r="H505" s="217">
        <f>E500</f>
        <v>97</v>
      </c>
      <c r="I505" s="340"/>
      <c r="J505" s="340"/>
      <c r="L505" s="159"/>
      <c r="M505" s="165"/>
    </row>
    <row r="506" spans="1:13" s="344" customFormat="1">
      <c r="A506" s="180"/>
      <c r="B506" s="180"/>
      <c r="C506" s="352"/>
      <c r="D506" s="769" t="s">
        <v>58</v>
      </c>
      <c r="E506" s="769"/>
      <c r="F506" s="769"/>
      <c r="G506" s="769"/>
      <c r="H506" s="353">
        <f>ROUND(H504*H505,2)</f>
        <v>135347.01</v>
      </c>
      <c r="I506" s="340"/>
      <c r="J506" s="340"/>
      <c r="L506" s="159"/>
      <c r="M506" s="165"/>
    </row>
    <row r="507" spans="1:13" s="344" customFormat="1">
      <c r="A507" s="180"/>
      <c r="B507" s="180"/>
      <c r="C507" s="352"/>
      <c r="D507" s="768" t="s">
        <v>1149</v>
      </c>
      <c r="E507" s="768"/>
      <c r="F507" s="768"/>
      <c r="G507" s="768"/>
      <c r="H507" s="216">
        <f>ROUND(H504*$B$13,2)</f>
        <v>375.76</v>
      </c>
      <c r="I507" s="340"/>
      <c r="J507" s="340"/>
      <c r="L507" s="159"/>
      <c r="M507" s="165"/>
    </row>
    <row r="508" spans="1:13" s="334" customFormat="1">
      <c r="A508" s="180"/>
      <c r="B508" s="180"/>
      <c r="C508" s="352"/>
      <c r="D508" s="769" t="s">
        <v>563</v>
      </c>
      <c r="E508" s="769"/>
      <c r="F508" s="769"/>
      <c r="G508" s="769"/>
      <c r="H508" s="353">
        <f>H507+H506</f>
        <v>135722.77000000002</v>
      </c>
    </row>
    <row r="509" spans="1:13" s="334" customFormat="1">
      <c r="D509" s="176"/>
      <c r="E509" s="642"/>
      <c r="F509" s="354"/>
      <c r="G509" s="355"/>
    </row>
    <row r="510" spans="1:13" s="344" customFormat="1">
      <c r="A510" s="152" t="s">
        <v>5</v>
      </c>
      <c r="B510" s="766" t="s">
        <v>6</v>
      </c>
      <c r="C510" s="766"/>
      <c r="D510" s="341" t="s">
        <v>52</v>
      </c>
      <c r="E510" s="639" t="s">
        <v>249</v>
      </c>
      <c r="F510" s="341" t="s">
        <v>28</v>
      </c>
      <c r="G510" s="342" t="s">
        <v>53</v>
      </c>
      <c r="H510" s="343" t="s">
        <v>54</v>
      </c>
      <c r="I510" s="340"/>
      <c r="J510" s="340"/>
      <c r="L510" s="159"/>
      <c r="M510" s="165"/>
    </row>
    <row r="511" spans="1:13" s="349" customFormat="1" ht="30">
      <c r="A511" s="427" t="str">
        <f>Orçamento!A116</f>
        <v>04.01.833.03</v>
      </c>
      <c r="B511" s="427" t="str">
        <f>Orçamento!B116</f>
        <v>COTAÇÃO</v>
      </c>
      <c r="C511" s="427">
        <f>Orçamento!C116</f>
        <v>2</v>
      </c>
      <c r="D511" s="428" t="s">
        <v>1032</v>
      </c>
      <c r="E511" s="427">
        <v>2</v>
      </c>
      <c r="F511" s="427" t="s">
        <v>251</v>
      </c>
      <c r="G511" s="347">
        <v>1395.33</v>
      </c>
      <c r="H511" s="348">
        <f>H517</f>
        <v>2790.66</v>
      </c>
      <c r="I511" s="349" t="s">
        <v>859</v>
      </c>
      <c r="L511" s="146"/>
      <c r="M511" s="336"/>
    </row>
    <row r="512" spans="1:13" s="424" customFormat="1" ht="30">
      <c r="A512" s="767" t="s">
        <v>271</v>
      </c>
      <c r="B512" s="767"/>
      <c r="C512" s="767"/>
      <c r="D512" s="730" t="s">
        <v>1032</v>
      </c>
      <c r="E512" s="641">
        <v>1</v>
      </c>
      <c r="F512" s="728" t="s">
        <v>28</v>
      </c>
      <c r="G512" s="448">
        <v>1395.33</v>
      </c>
      <c r="H512" s="447">
        <f>ROUNDDOWN(G512*E512,2)</f>
        <v>1395.33</v>
      </c>
      <c r="I512" s="157"/>
      <c r="J512" s="157"/>
      <c r="L512" s="177"/>
      <c r="M512" s="184"/>
    </row>
    <row r="513" spans="1:13" s="344" customFormat="1">
      <c r="A513" s="180"/>
      <c r="B513" s="180"/>
      <c r="C513" s="352"/>
      <c r="D513" s="768" t="s">
        <v>55</v>
      </c>
      <c r="E513" s="768"/>
      <c r="F513" s="768"/>
      <c r="G513" s="768"/>
      <c r="H513" s="216">
        <f>SUMIF(F512:F512,("h"),H512:H512)</f>
        <v>0</v>
      </c>
      <c r="I513" s="340"/>
      <c r="J513" s="340"/>
      <c r="L513" s="159"/>
      <c r="M513" s="165"/>
    </row>
    <row r="514" spans="1:13" s="344" customFormat="1">
      <c r="A514" s="180"/>
      <c r="B514" s="180"/>
      <c r="C514" s="352"/>
      <c r="D514" s="768" t="s">
        <v>56</v>
      </c>
      <c r="E514" s="768"/>
      <c r="F514" s="768"/>
      <c r="G514" s="768"/>
      <c r="H514" s="216">
        <f>SUMIF(F512:F512,"&lt;&gt;h",H512:H512)</f>
        <v>1395.33</v>
      </c>
      <c r="I514" s="340"/>
      <c r="J514" s="340"/>
      <c r="L514" s="159"/>
      <c r="M514" s="165"/>
    </row>
    <row r="515" spans="1:13" s="344" customFormat="1">
      <c r="A515" s="180"/>
      <c r="B515" s="180"/>
      <c r="C515" s="352"/>
      <c r="D515" s="769" t="s">
        <v>57</v>
      </c>
      <c r="E515" s="769"/>
      <c r="F515" s="769"/>
      <c r="G515" s="769"/>
      <c r="H515" s="353">
        <f>SUM(H513:H514)</f>
        <v>1395.33</v>
      </c>
      <c r="I515" s="340"/>
      <c r="J515" s="340"/>
      <c r="L515" s="159"/>
      <c r="M515" s="165"/>
    </row>
    <row r="516" spans="1:13" s="344" customFormat="1">
      <c r="A516" s="180"/>
      <c r="B516" s="180"/>
      <c r="C516" s="352"/>
      <c r="D516" s="768" t="s">
        <v>25</v>
      </c>
      <c r="E516" s="768"/>
      <c r="F516" s="768"/>
      <c r="G516" s="768"/>
      <c r="H516" s="217">
        <f>E511</f>
        <v>2</v>
      </c>
      <c r="I516" s="340"/>
      <c r="J516" s="340"/>
      <c r="L516" s="159"/>
      <c r="M516" s="165"/>
    </row>
    <row r="517" spans="1:13" s="344" customFormat="1">
      <c r="A517" s="180"/>
      <c r="B517" s="180"/>
      <c r="C517" s="352"/>
      <c r="D517" s="769" t="s">
        <v>58</v>
      </c>
      <c r="E517" s="769"/>
      <c r="F517" s="769"/>
      <c r="G517" s="769"/>
      <c r="H517" s="353">
        <f>ROUND(H515*H516,2)</f>
        <v>2790.66</v>
      </c>
      <c r="I517" s="340"/>
      <c r="J517" s="340"/>
      <c r="L517" s="159"/>
      <c r="M517" s="165"/>
    </row>
    <row r="518" spans="1:13" s="344" customFormat="1">
      <c r="A518" s="180"/>
      <c r="B518" s="180"/>
      <c r="C518" s="352"/>
      <c r="D518" s="768" t="s">
        <v>1149</v>
      </c>
      <c r="E518" s="768"/>
      <c r="F518" s="768"/>
      <c r="G518" s="768"/>
      <c r="H518" s="216">
        <f>ROUND(H515*$B$13,2)</f>
        <v>375.76</v>
      </c>
      <c r="I518" s="340"/>
      <c r="J518" s="340"/>
      <c r="L518" s="159"/>
      <c r="M518" s="165"/>
    </row>
    <row r="519" spans="1:13" s="334" customFormat="1">
      <c r="A519" s="180"/>
      <c r="B519" s="180"/>
      <c r="C519" s="352"/>
      <c r="D519" s="769" t="s">
        <v>563</v>
      </c>
      <c r="E519" s="769"/>
      <c r="F519" s="769"/>
      <c r="G519" s="769"/>
      <c r="H519" s="353">
        <f>H518+H517</f>
        <v>3166.42</v>
      </c>
    </row>
    <row r="520" spans="1:13" s="334" customFormat="1">
      <c r="D520" s="176"/>
      <c r="E520" s="642"/>
      <c r="F520" s="354"/>
      <c r="G520" s="355"/>
    </row>
    <row r="521" spans="1:13" s="215" customFormat="1">
      <c r="A521" s="211" t="str">
        <f>Orçamento!A122</f>
        <v>05.00.000</v>
      </c>
      <c r="B521" s="211"/>
      <c r="C521" s="212"/>
      <c r="D521" s="775" t="s">
        <v>116</v>
      </c>
      <c r="E521" s="775"/>
      <c r="F521" s="211"/>
      <c r="G521" s="213"/>
      <c r="H521" s="214"/>
      <c r="I521" s="210"/>
      <c r="J521" s="147"/>
      <c r="K521" s="83"/>
      <c r="L521" s="155"/>
      <c r="M521" s="181"/>
    </row>
    <row r="522" spans="1:13" s="344" customFormat="1">
      <c r="A522" s="414"/>
      <c r="B522" s="414"/>
      <c r="C522" s="339"/>
      <c r="D522" s="160"/>
      <c r="E522" s="638"/>
      <c r="F522" s="414"/>
      <c r="G522" s="179"/>
      <c r="H522" s="351"/>
      <c r="I522" s="340"/>
      <c r="J522" s="340"/>
      <c r="L522" s="159"/>
      <c r="M522" s="165"/>
    </row>
    <row r="523" spans="1:13" s="234" customFormat="1">
      <c r="A523" s="152" t="s">
        <v>5</v>
      </c>
      <c r="B523" s="766" t="s">
        <v>6</v>
      </c>
      <c r="C523" s="766"/>
      <c r="D523" s="231" t="s">
        <v>52</v>
      </c>
      <c r="E523" s="639" t="s">
        <v>249</v>
      </c>
      <c r="F523" s="231" t="s">
        <v>28</v>
      </c>
      <c r="G523" s="232" t="s">
        <v>53</v>
      </c>
      <c r="H523" s="233" t="s">
        <v>54</v>
      </c>
      <c r="I523" s="230"/>
      <c r="J523" s="230"/>
      <c r="L523" s="159"/>
      <c r="M523" s="165"/>
    </row>
    <row r="524" spans="1:13" s="238" customFormat="1" ht="30">
      <c r="A524" s="235" t="str">
        <f>Orçamento!A126</f>
        <v>05.01.107</v>
      </c>
      <c r="B524" s="345" t="str">
        <f>Orçamento!B126</f>
        <v>ORSE</v>
      </c>
      <c r="C524" s="345">
        <f>Orçamento!C126</f>
        <v>3195</v>
      </c>
      <c r="D524" s="346" t="s">
        <v>647</v>
      </c>
      <c r="E524" s="640">
        <v>1</v>
      </c>
      <c r="F524" s="345" t="s">
        <v>251</v>
      </c>
      <c r="G524" s="236">
        <v>42.46</v>
      </c>
      <c r="H524" s="237">
        <f>H532</f>
        <v>42.46</v>
      </c>
      <c r="I524" s="238" t="s">
        <v>859</v>
      </c>
      <c r="L524" s="146"/>
      <c r="M524" s="227"/>
    </row>
    <row r="525" spans="1:13" s="228" customFormat="1" ht="45">
      <c r="A525" s="767">
        <v>767</v>
      </c>
      <c r="B525" s="767"/>
      <c r="C525" s="229" t="s">
        <v>87</v>
      </c>
      <c r="D525" s="183" t="s">
        <v>1096</v>
      </c>
      <c r="E525" s="641">
        <v>1</v>
      </c>
      <c r="F525" s="239" t="s">
        <v>32</v>
      </c>
      <c r="G525" s="240">
        <v>24.19</v>
      </c>
      <c r="H525" s="241">
        <f>ROUNDDOWN(G525*E525,2)</f>
        <v>24.19</v>
      </c>
      <c r="I525" s="157"/>
      <c r="J525" s="157"/>
      <c r="L525" s="177"/>
      <c r="M525" s="184"/>
    </row>
    <row r="526" spans="1:13" s="228" customFormat="1" ht="45">
      <c r="A526" s="767">
        <v>88248</v>
      </c>
      <c r="B526" s="767"/>
      <c r="C526" s="229" t="s">
        <v>87</v>
      </c>
      <c r="D526" s="183" t="s">
        <v>43</v>
      </c>
      <c r="E526" s="641">
        <v>0.4</v>
      </c>
      <c r="F526" s="239" t="s">
        <v>40</v>
      </c>
      <c r="G526" s="240">
        <v>20.100000000000001</v>
      </c>
      <c r="H526" s="447">
        <f>ROUNDDOWN(G526*E526,2)</f>
        <v>8.0399999999999991</v>
      </c>
      <c r="I526" s="157"/>
      <c r="J526" s="157"/>
      <c r="L526" s="177"/>
      <c r="M526" s="184"/>
    </row>
    <row r="527" spans="1:13" s="228" customFormat="1" ht="30">
      <c r="A527" s="767">
        <v>88267</v>
      </c>
      <c r="B527" s="767"/>
      <c r="C527" s="229" t="s">
        <v>87</v>
      </c>
      <c r="D527" s="183" t="s">
        <v>48</v>
      </c>
      <c r="E527" s="641">
        <v>0.4</v>
      </c>
      <c r="F527" s="239" t="s">
        <v>40</v>
      </c>
      <c r="G527" s="240">
        <v>25.58</v>
      </c>
      <c r="H527" s="447">
        <f>ROUNDDOWN(G527*E527,2)</f>
        <v>10.23</v>
      </c>
      <c r="I527" s="157"/>
      <c r="J527" s="157"/>
      <c r="L527" s="177"/>
      <c r="M527" s="184"/>
    </row>
    <row r="528" spans="1:13" s="234" customFormat="1">
      <c r="A528" s="180"/>
      <c r="B528" s="180"/>
      <c r="C528" s="242"/>
      <c r="D528" s="768" t="s">
        <v>55</v>
      </c>
      <c r="E528" s="768"/>
      <c r="F528" s="768"/>
      <c r="G528" s="768"/>
      <c r="H528" s="216">
        <f>SUMIF(F525:F527,("h"),H525:H527)</f>
        <v>18.27</v>
      </c>
      <c r="I528" s="230"/>
      <c r="J528" s="230"/>
      <c r="L528" s="159"/>
      <c r="M528" s="165"/>
    </row>
    <row r="529" spans="1:13" s="234" customFormat="1">
      <c r="A529" s="180"/>
      <c r="B529" s="180"/>
      <c r="C529" s="242"/>
      <c r="D529" s="768" t="s">
        <v>56</v>
      </c>
      <c r="E529" s="768"/>
      <c r="F529" s="768"/>
      <c r="G529" s="768"/>
      <c r="H529" s="216">
        <f>SUMIF(F525:F527,"&lt;&gt;h",H525:H527)</f>
        <v>24.19</v>
      </c>
      <c r="I529" s="230"/>
      <c r="J529" s="230"/>
      <c r="L529" s="159"/>
      <c r="M529" s="165"/>
    </row>
    <row r="530" spans="1:13" s="234" customFormat="1">
      <c r="A530" s="180"/>
      <c r="B530" s="180"/>
      <c r="C530" s="242"/>
      <c r="D530" s="769" t="s">
        <v>57</v>
      </c>
      <c r="E530" s="769"/>
      <c r="F530" s="769"/>
      <c r="G530" s="769"/>
      <c r="H530" s="243">
        <f>SUM(H528:H529)</f>
        <v>42.46</v>
      </c>
      <c r="I530" s="230"/>
      <c r="J530" s="230"/>
      <c r="L530" s="159"/>
      <c r="M530" s="165"/>
    </row>
    <row r="531" spans="1:13" s="234" customFormat="1">
      <c r="A531" s="180"/>
      <c r="B531" s="180"/>
      <c r="C531" s="242"/>
      <c r="D531" s="768" t="s">
        <v>25</v>
      </c>
      <c r="E531" s="768"/>
      <c r="F531" s="768"/>
      <c r="G531" s="768"/>
      <c r="H531" s="217">
        <f>E524</f>
        <v>1</v>
      </c>
      <c r="I531" s="230"/>
      <c r="J531" s="230"/>
      <c r="L531" s="159"/>
      <c r="M531" s="165"/>
    </row>
    <row r="532" spans="1:13" s="234" customFormat="1">
      <c r="A532" s="180"/>
      <c r="B532" s="180"/>
      <c r="C532" s="242"/>
      <c r="D532" s="769" t="s">
        <v>58</v>
      </c>
      <c r="E532" s="769"/>
      <c r="F532" s="769"/>
      <c r="G532" s="769"/>
      <c r="H532" s="243">
        <f>ROUND(H530*H531,2)</f>
        <v>42.46</v>
      </c>
      <c r="I532" s="230"/>
      <c r="J532" s="230"/>
      <c r="L532" s="159"/>
      <c r="M532" s="165"/>
    </row>
    <row r="533" spans="1:13" s="234" customFormat="1">
      <c r="A533" s="180"/>
      <c r="B533" s="180"/>
      <c r="C533" s="242"/>
      <c r="D533" s="768" t="s">
        <v>1149</v>
      </c>
      <c r="E533" s="768"/>
      <c r="F533" s="768"/>
      <c r="G533" s="768"/>
      <c r="H533" s="216">
        <f>ROUND(H530*$B$13,2)</f>
        <v>11.43</v>
      </c>
      <c r="I533" s="230"/>
      <c r="J533" s="230"/>
      <c r="L533" s="159"/>
      <c r="M533" s="165"/>
    </row>
    <row r="534" spans="1:13" s="226" customFormat="1">
      <c r="A534" s="180"/>
      <c r="B534" s="180"/>
      <c r="C534" s="242"/>
      <c r="D534" s="769" t="s">
        <v>563</v>
      </c>
      <c r="E534" s="769"/>
      <c r="F534" s="769"/>
      <c r="G534" s="769"/>
      <c r="H534" s="353">
        <f>H533+H532</f>
        <v>53.89</v>
      </c>
    </row>
    <row r="535" spans="1:13" s="244" customFormat="1" ht="18" customHeight="1">
      <c r="D535" s="176"/>
      <c r="E535" s="642"/>
      <c r="F535" s="245"/>
      <c r="G535" s="246"/>
    </row>
    <row r="536" spans="1:13" s="344" customFormat="1">
      <c r="A536" s="152" t="s">
        <v>5</v>
      </c>
      <c r="B536" s="766" t="s">
        <v>6</v>
      </c>
      <c r="C536" s="766"/>
      <c r="D536" s="341" t="s">
        <v>52</v>
      </c>
      <c r="E536" s="639" t="s">
        <v>249</v>
      </c>
      <c r="F536" s="341" t="s">
        <v>28</v>
      </c>
      <c r="G536" s="342" t="s">
        <v>53</v>
      </c>
      <c r="H536" s="343" t="s">
        <v>54</v>
      </c>
      <c r="I536" s="340"/>
      <c r="J536" s="340"/>
      <c r="L536" s="159"/>
      <c r="M536" s="165"/>
    </row>
    <row r="537" spans="1:13" s="349" customFormat="1" ht="30">
      <c r="A537" s="345" t="str">
        <f>Orçamento!A135</f>
        <v>05.01.530.01</v>
      </c>
      <c r="B537" s="345" t="str">
        <f>Orçamento!B135</f>
        <v>SBC</v>
      </c>
      <c r="C537" s="345">
        <f>Orçamento!C135</f>
        <v>56016</v>
      </c>
      <c r="D537" s="346" t="s">
        <v>1014</v>
      </c>
      <c r="E537" s="345">
        <v>1</v>
      </c>
      <c r="F537" s="345" t="s">
        <v>251</v>
      </c>
      <c r="G537" s="347">
        <v>227.2</v>
      </c>
      <c r="H537" s="348">
        <f>H545</f>
        <v>227.2</v>
      </c>
      <c r="I537" s="349" t="s">
        <v>859</v>
      </c>
      <c r="L537" s="146"/>
      <c r="M537" s="336"/>
    </row>
    <row r="538" spans="1:13" s="424" customFormat="1" ht="45">
      <c r="A538" s="767">
        <v>5791</v>
      </c>
      <c r="B538" s="767"/>
      <c r="C538" s="425" t="s">
        <v>270</v>
      </c>
      <c r="D538" s="423" t="s">
        <v>1016</v>
      </c>
      <c r="E538" s="641">
        <v>1</v>
      </c>
      <c r="F538" s="685" t="s">
        <v>28</v>
      </c>
      <c r="G538" s="421">
        <v>189</v>
      </c>
      <c r="H538" s="447">
        <f>ROUNDDOWN(G538*E538,2)</f>
        <v>189</v>
      </c>
      <c r="I538" s="157"/>
      <c r="J538" s="157"/>
      <c r="L538" s="177"/>
      <c r="M538" s="184"/>
    </row>
    <row r="539" spans="1:13" s="424" customFormat="1" ht="45">
      <c r="A539" s="767">
        <v>88248</v>
      </c>
      <c r="B539" s="767"/>
      <c r="C539" s="425" t="s">
        <v>87</v>
      </c>
      <c r="D539" s="423" t="s">
        <v>43</v>
      </c>
      <c r="E539" s="641">
        <v>0.879</v>
      </c>
      <c r="F539" s="685" t="s">
        <v>40</v>
      </c>
      <c r="G539" s="421">
        <v>20.100000000000001</v>
      </c>
      <c r="H539" s="447">
        <f>ROUNDDOWN(G539*E539,2)</f>
        <v>17.66</v>
      </c>
      <c r="I539" s="157"/>
      <c r="J539" s="157"/>
      <c r="L539" s="177"/>
      <c r="M539" s="184"/>
    </row>
    <row r="540" spans="1:13" s="424" customFormat="1" ht="30">
      <c r="A540" s="767">
        <v>88267</v>
      </c>
      <c r="B540" s="767"/>
      <c r="C540" s="425" t="s">
        <v>87</v>
      </c>
      <c r="D540" s="423" t="s">
        <v>48</v>
      </c>
      <c r="E540" s="641">
        <v>0.80300000000000005</v>
      </c>
      <c r="F540" s="685" t="s">
        <v>40</v>
      </c>
      <c r="G540" s="421">
        <v>25.58</v>
      </c>
      <c r="H540" s="447">
        <f>ROUNDDOWN(G540*E540,2)</f>
        <v>20.54</v>
      </c>
      <c r="I540" s="157"/>
      <c r="J540" s="157"/>
      <c r="L540" s="177"/>
      <c r="M540" s="184"/>
    </row>
    <row r="541" spans="1:13" s="344" customFormat="1">
      <c r="A541" s="180"/>
      <c r="B541" s="180"/>
      <c r="C541" s="352"/>
      <c r="D541" s="768" t="s">
        <v>55</v>
      </c>
      <c r="E541" s="768"/>
      <c r="F541" s="768"/>
      <c r="G541" s="768"/>
      <c r="H541" s="216">
        <f>SUMIF(F538:F540,("h"),H538:H540)</f>
        <v>38.200000000000003</v>
      </c>
      <c r="I541" s="340"/>
      <c r="J541" s="340"/>
      <c r="L541" s="159"/>
      <c r="M541" s="165"/>
    </row>
    <row r="542" spans="1:13" s="344" customFormat="1">
      <c r="A542" s="180"/>
      <c r="B542" s="180"/>
      <c r="C542" s="352"/>
      <c r="D542" s="768" t="s">
        <v>56</v>
      </c>
      <c r="E542" s="768"/>
      <c r="F542" s="768"/>
      <c r="G542" s="768"/>
      <c r="H542" s="216">
        <f>SUMIF(F538:F540,"&lt;&gt;h",H538:H540)</f>
        <v>189</v>
      </c>
      <c r="I542" s="340"/>
      <c r="J542" s="340"/>
      <c r="L542" s="159"/>
      <c r="M542" s="165"/>
    </row>
    <row r="543" spans="1:13" s="344" customFormat="1">
      <c r="A543" s="180"/>
      <c r="B543" s="180"/>
      <c r="C543" s="352"/>
      <c r="D543" s="769" t="s">
        <v>57</v>
      </c>
      <c r="E543" s="769"/>
      <c r="F543" s="769"/>
      <c r="G543" s="769"/>
      <c r="H543" s="353">
        <f>SUM(H541:H542)</f>
        <v>227.2</v>
      </c>
      <c r="I543" s="340"/>
      <c r="J543" s="340"/>
      <c r="L543" s="159"/>
      <c r="M543" s="165"/>
    </row>
    <row r="544" spans="1:13" s="344" customFormat="1">
      <c r="A544" s="180"/>
      <c r="B544" s="180"/>
      <c r="C544" s="352"/>
      <c r="D544" s="768" t="s">
        <v>25</v>
      </c>
      <c r="E544" s="768"/>
      <c r="F544" s="768"/>
      <c r="G544" s="768"/>
      <c r="H544" s="217">
        <f>E537</f>
        <v>1</v>
      </c>
      <c r="I544" s="340"/>
      <c r="J544" s="340"/>
      <c r="L544" s="159"/>
      <c r="M544" s="165"/>
    </row>
    <row r="545" spans="1:13" s="344" customFormat="1">
      <c r="A545" s="180"/>
      <c r="B545" s="180"/>
      <c r="C545" s="352"/>
      <c r="D545" s="769" t="s">
        <v>58</v>
      </c>
      <c r="E545" s="769"/>
      <c r="F545" s="769"/>
      <c r="G545" s="769"/>
      <c r="H545" s="353">
        <f>ROUND(H543*H544,2)</f>
        <v>227.2</v>
      </c>
      <c r="I545" s="340"/>
      <c r="J545" s="340"/>
      <c r="L545" s="159"/>
      <c r="M545" s="165"/>
    </row>
    <row r="546" spans="1:13" s="344" customFormat="1">
      <c r="A546" s="180"/>
      <c r="B546" s="180"/>
      <c r="C546" s="352"/>
      <c r="D546" s="768" t="s">
        <v>1149</v>
      </c>
      <c r="E546" s="768"/>
      <c r="F546" s="768"/>
      <c r="G546" s="768"/>
      <c r="H546" s="216">
        <f>ROUND(H543*$B$13,2)</f>
        <v>61.18</v>
      </c>
      <c r="I546" s="340"/>
      <c r="J546" s="340"/>
      <c r="L546" s="159"/>
      <c r="M546" s="165"/>
    </row>
    <row r="547" spans="1:13" s="334" customFormat="1">
      <c r="A547" s="180"/>
      <c r="B547" s="180"/>
      <c r="C547" s="352"/>
      <c r="D547" s="769" t="s">
        <v>563</v>
      </c>
      <c r="E547" s="769"/>
      <c r="F547" s="769"/>
      <c r="G547" s="769"/>
      <c r="H547" s="353">
        <f>H546+H545</f>
        <v>288.38</v>
      </c>
    </row>
    <row r="548" spans="1:13" s="334" customFormat="1">
      <c r="D548" s="176"/>
      <c r="E548" s="642"/>
      <c r="F548" s="354"/>
      <c r="G548" s="355"/>
    </row>
    <row r="549" spans="1:13" s="344" customFormat="1">
      <c r="A549" s="152" t="s">
        <v>5</v>
      </c>
      <c r="B549" s="766" t="s">
        <v>6</v>
      </c>
      <c r="C549" s="766"/>
      <c r="D549" s="341" t="s">
        <v>52</v>
      </c>
      <c r="E549" s="639" t="s">
        <v>249</v>
      </c>
      <c r="F549" s="341" t="s">
        <v>28</v>
      </c>
      <c r="G549" s="342" t="s">
        <v>53</v>
      </c>
      <c r="H549" s="343" t="s">
        <v>54</v>
      </c>
      <c r="I549" s="340"/>
      <c r="J549" s="340"/>
      <c r="L549" s="159"/>
      <c r="M549" s="165"/>
    </row>
    <row r="550" spans="1:13" s="349" customFormat="1">
      <c r="A550" s="345" t="str">
        <f>Orçamento!A136</f>
        <v>05.01.532</v>
      </c>
      <c r="B550" s="345" t="str">
        <f>Orçamento!B136</f>
        <v>SINAPI</v>
      </c>
      <c r="C550" s="345" t="str">
        <f>Orçamento!C136</f>
        <v>89362 MOD</v>
      </c>
      <c r="D550" s="346" t="s">
        <v>1015</v>
      </c>
      <c r="E550" s="345">
        <v>1</v>
      </c>
      <c r="F550" s="345" t="s">
        <v>251</v>
      </c>
      <c r="G550" s="347">
        <v>158.03</v>
      </c>
      <c r="H550" s="348">
        <f>H558</f>
        <v>158.03</v>
      </c>
      <c r="I550" s="349" t="s">
        <v>859</v>
      </c>
      <c r="L550" s="146"/>
      <c r="M550" s="336"/>
    </row>
    <row r="551" spans="1:13" s="424" customFormat="1" ht="30">
      <c r="A551" s="767">
        <v>8613</v>
      </c>
      <c r="B551" s="767"/>
      <c r="C551" s="425" t="s">
        <v>248</v>
      </c>
      <c r="D551" s="423" t="s">
        <v>1018</v>
      </c>
      <c r="E551" s="641">
        <v>1</v>
      </c>
      <c r="F551" s="685" t="s">
        <v>28</v>
      </c>
      <c r="G551" s="421">
        <v>119.83</v>
      </c>
      <c r="H551" s="447">
        <f>ROUNDDOWN(G551*E551,2)</f>
        <v>119.83</v>
      </c>
      <c r="I551" s="157"/>
      <c r="J551" s="157"/>
      <c r="L551" s="177"/>
      <c r="M551" s="184"/>
    </row>
    <row r="552" spans="1:13" s="424" customFormat="1" ht="45">
      <c r="A552" s="767">
        <v>88248</v>
      </c>
      <c r="B552" s="767"/>
      <c r="C552" s="425" t="s">
        <v>87</v>
      </c>
      <c r="D552" s="423" t="s">
        <v>43</v>
      </c>
      <c r="E552" s="641">
        <v>0.879</v>
      </c>
      <c r="F552" s="685" t="s">
        <v>40</v>
      </c>
      <c r="G552" s="421">
        <v>20.100000000000001</v>
      </c>
      <c r="H552" s="447">
        <f>ROUNDDOWN(G552*E552,2)</f>
        <v>17.66</v>
      </c>
      <c r="I552" s="157"/>
      <c r="J552" s="157"/>
      <c r="L552" s="177"/>
      <c r="M552" s="184"/>
    </row>
    <row r="553" spans="1:13" s="424" customFormat="1" ht="30">
      <c r="A553" s="767">
        <v>88267</v>
      </c>
      <c r="B553" s="767"/>
      <c r="C553" s="425" t="s">
        <v>87</v>
      </c>
      <c r="D553" s="423" t="s">
        <v>48</v>
      </c>
      <c r="E553" s="641">
        <v>0.80300000000000005</v>
      </c>
      <c r="F553" s="685" t="s">
        <v>40</v>
      </c>
      <c r="G553" s="421">
        <v>25.58</v>
      </c>
      <c r="H553" s="447">
        <f>ROUNDDOWN(G553*E553,2)</f>
        <v>20.54</v>
      </c>
      <c r="I553" s="157"/>
      <c r="J553" s="157"/>
      <c r="L553" s="177"/>
      <c r="M553" s="184"/>
    </row>
    <row r="554" spans="1:13" s="344" customFormat="1">
      <c r="A554" s="180"/>
      <c r="B554" s="180"/>
      <c r="C554" s="352"/>
      <c r="D554" s="768" t="s">
        <v>55</v>
      </c>
      <c r="E554" s="768"/>
      <c r="F554" s="768"/>
      <c r="G554" s="768"/>
      <c r="H554" s="216">
        <f>SUMIF(F551:F553,("h"),H551:H553)</f>
        <v>38.200000000000003</v>
      </c>
      <c r="I554" s="340"/>
      <c r="J554" s="340"/>
      <c r="L554" s="159"/>
      <c r="M554" s="165"/>
    </row>
    <row r="555" spans="1:13" s="344" customFormat="1">
      <c r="A555" s="180"/>
      <c r="B555" s="180"/>
      <c r="C555" s="352"/>
      <c r="D555" s="768" t="s">
        <v>56</v>
      </c>
      <c r="E555" s="768"/>
      <c r="F555" s="768"/>
      <c r="G555" s="768"/>
      <c r="H555" s="216">
        <f>SUMIF(F551:F553,"&lt;&gt;h",H551:H553)</f>
        <v>119.83</v>
      </c>
      <c r="I555" s="340"/>
      <c r="J555" s="340"/>
      <c r="L555" s="159"/>
      <c r="M555" s="165"/>
    </row>
    <row r="556" spans="1:13" s="344" customFormat="1">
      <c r="A556" s="180"/>
      <c r="B556" s="180"/>
      <c r="C556" s="352"/>
      <c r="D556" s="769" t="s">
        <v>57</v>
      </c>
      <c r="E556" s="769"/>
      <c r="F556" s="769"/>
      <c r="G556" s="769"/>
      <c r="H556" s="353">
        <f>SUM(H554:H555)</f>
        <v>158.03</v>
      </c>
      <c r="I556" s="340"/>
      <c r="J556" s="340"/>
      <c r="L556" s="159"/>
      <c r="M556" s="165"/>
    </row>
    <row r="557" spans="1:13" s="344" customFormat="1">
      <c r="A557" s="180"/>
      <c r="B557" s="180"/>
      <c r="C557" s="352"/>
      <c r="D557" s="768" t="s">
        <v>25</v>
      </c>
      <c r="E557" s="768"/>
      <c r="F557" s="768"/>
      <c r="G557" s="768"/>
      <c r="H557" s="217">
        <f>E550</f>
        <v>1</v>
      </c>
      <c r="I557" s="340"/>
      <c r="J557" s="340"/>
      <c r="L557" s="159"/>
      <c r="M557" s="165"/>
    </row>
    <row r="558" spans="1:13" s="344" customFormat="1">
      <c r="A558" s="180"/>
      <c r="B558" s="180"/>
      <c r="C558" s="352"/>
      <c r="D558" s="769" t="s">
        <v>58</v>
      </c>
      <c r="E558" s="769"/>
      <c r="F558" s="769"/>
      <c r="G558" s="769"/>
      <c r="H558" s="353">
        <f>ROUND(H556*H557,2)</f>
        <v>158.03</v>
      </c>
      <c r="I558" s="340"/>
      <c r="J558" s="340"/>
      <c r="L558" s="159"/>
      <c r="M558" s="165"/>
    </row>
    <row r="559" spans="1:13" s="344" customFormat="1">
      <c r="A559" s="180"/>
      <c r="B559" s="180"/>
      <c r="C559" s="352"/>
      <c r="D559" s="768" t="s">
        <v>1149</v>
      </c>
      <c r="E559" s="768"/>
      <c r="F559" s="768"/>
      <c r="G559" s="768"/>
      <c r="H559" s="216">
        <f>ROUND(H556*$B$13,2)</f>
        <v>42.56</v>
      </c>
      <c r="I559" s="340"/>
      <c r="J559" s="340"/>
      <c r="L559" s="159"/>
      <c r="M559" s="165"/>
    </row>
    <row r="560" spans="1:13" s="334" customFormat="1">
      <c r="A560" s="180"/>
      <c r="B560" s="180"/>
      <c r="C560" s="352"/>
      <c r="D560" s="769" t="s">
        <v>563</v>
      </c>
      <c r="E560" s="769"/>
      <c r="F560" s="769"/>
      <c r="G560" s="769"/>
      <c r="H560" s="353">
        <f>H559+H558</f>
        <v>200.59</v>
      </c>
    </row>
    <row r="561" spans="1:13" s="334" customFormat="1">
      <c r="D561" s="176"/>
      <c r="E561" s="642"/>
      <c r="F561" s="354"/>
      <c r="G561" s="355"/>
    </row>
    <row r="562" spans="1:13" s="344" customFormat="1">
      <c r="A562" s="152" t="s">
        <v>5</v>
      </c>
      <c r="B562" s="766" t="s">
        <v>6</v>
      </c>
      <c r="C562" s="766"/>
      <c r="D562" s="341" t="s">
        <v>52</v>
      </c>
      <c r="E562" s="639" t="s">
        <v>249</v>
      </c>
      <c r="F562" s="341" t="s">
        <v>28</v>
      </c>
      <c r="G562" s="342" t="s">
        <v>53</v>
      </c>
      <c r="H562" s="343" t="s">
        <v>54</v>
      </c>
      <c r="I562" s="340"/>
      <c r="J562" s="340"/>
      <c r="L562" s="159"/>
      <c r="M562" s="165"/>
    </row>
    <row r="563" spans="1:13" s="349" customFormat="1" ht="30">
      <c r="A563" s="345" t="str">
        <f>Orçamento!A145</f>
        <v>05.03.309</v>
      </c>
      <c r="B563" s="345" t="str">
        <f>Orçamento!B145</f>
        <v>ORSE</v>
      </c>
      <c r="C563" s="345">
        <f>Orçamento!C145</f>
        <v>1081</v>
      </c>
      <c r="D563" s="346" t="s">
        <v>918</v>
      </c>
      <c r="E563" s="345">
        <v>2</v>
      </c>
      <c r="F563" s="345" t="s">
        <v>251</v>
      </c>
      <c r="G563" s="347">
        <v>14.969999999999999</v>
      </c>
      <c r="H563" s="348">
        <f>H572</f>
        <v>29.94</v>
      </c>
      <c r="I563" s="349" t="s">
        <v>859</v>
      </c>
      <c r="L563" s="146"/>
      <c r="M563" s="336"/>
    </row>
    <row r="564" spans="1:13" s="424" customFormat="1" ht="45">
      <c r="A564" s="767">
        <v>834</v>
      </c>
      <c r="B564" s="767"/>
      <c r="C564" s="425" t="s">
        <v>87</v>
      </c>
      <c r="D564" s="423" t="s">
        <v>1097</v>
      </c>
      <c r="E564" s="641">
        <v>1</v>
      </c>
      <c r="F564" s="630" t="s">
        <v>32</v>
      </c>
      <c r="G564" s="421">
        <v>4.8</v>
      </c>
      <c r="H564" s="447">
        <f>ROUNDDOWN(G564*E564,2)</f>
        <v>4.8</v>
      </c>
      <c r="I564" s="157"/>
      <c r="J564" s="157"/>
      <c r="L564" s="177"/>
      <c r="M564" s="184"/>
    </row>
    <row r="565" spans="1:13" s="424" customFormat="1" ht="30">
      <c r="A565" s="767">
        <v>122</v>
      </c>
      <c r="B565" s="767"/>
      <c r="C565" s="425" t="s">
        <v>87</v>
      </c>
      <c r="D565" s="423" t="s">
        <v>1091</v>
      </c>
      <c r="E565" s="641">
        <v>2E-3</v>
      </c>
      <c r="F565" s="630" t="s">
        <v>32</v>
      </c>
      <c r="G565" s="421">
        <v>69.17</v>
      </c>
      <c r="H565" s="447">
        <f>ROUNDDOWN(G565*E565,2)</f>
        <v>0.13</v>
      </c>
      <c r="I565" s="157"/>
      <c r="J565" s="157"/>
      <c r="L565" s="177"/>
      <c r="M565" s="184"/>
    </row>
    <row r="566" spans="1:13" s="424" customFormat="1" ht="45">
      <c r="A566" s="767">
        <v>88248</v>
      </c>
      <c r="B566" s="767"/>
      <c r="C566" s="425" t="s">
        <v>87</v>
      </c>
      <c r="D566" s="423" t="s">
        <v>43</v>
      </c>
      <c r="E566" s="641">
        <v>0.22</v>
      </c>
      <c r="F566" s="630" t="s">
        <v>40</v>
      </c>
      <c r="G566" s="421">
        <v>20.100000000000001</v>
      </c>
      <c r="H566" s="447">
        <f>ROUNDDOWN(G566*E566,2)</f>
        <v>4.42</v>
      </c>
      <c r="I566" s="157"/>
      <c r="J566" s="157"/>
      <c r="L566" s="177"/>
      <c r="M566" s="184"/>
    </row>
    <row r="567" spans="1:13" s="424" customFormat="1" ht="30">
      <c r="A567" s="767">
        <v>88267</v>
      </c>
      <c r="B567" s="767"/>
      <c r="C567" s="425" t="s">
        <v>87</v>
      </c>
      <c r="D567" s="423" t="s">
        <v>48</v>
      </c>
      <c r="E567" s="641">
        <v>0.22</v>
      </c>
      <c r="F567" s="630" t="s">
        <v>40</v>
      </c>
      <c r="G567" s="421">
        <v>25.58</v>
      </c>
      <c r="H567" s="447">
        <f>ROUNDDOWN(G567*E567,2)</f>
        <v>5.62</v>
      </c>
      <c r="I567" s="157"/>
      <c r="J567" s="157"/>
      <c r="L567" s="177"/>
      <c r="M567" s="184"/>
    </row>
    <row r="568" spans="1:13" s="344" customFormat="1">
      <c r="A568" s="180"/>
      <c r="B568" s="180"/>
      <c r="C568" s="352"/>
      <c r="D568" s="768" t="s">
        <v>55</v>
      </c>
      <c r="E568" s="768"/>
      <c r="F568" s="768"/>
      <c r="G568" s="768"/>
      <c r="H568" s="216">
        <f>SUMIF(F564:F567,("h"),H564:H567)</f>
        <v>10.039999999999999</v>
      </c>
      <c r="I568" s="340"/>
      <c r="J568" s="340"/>
      <c r="L568" s="159"/>
      <c r="M568" s="165"/>
    </row>
    <row r="569" spans="1:13" s="344" customFormat="1">
      <c r="A569" s="180"/>
      <c r="B569" s="180"/>
      <c r="C569" s="352"/>
      <c r="D569" s="768" t="s">
        <v>56</v>
      </c>
      <c r="E569" s="768"/>
      <c r="F569" s="768"/>
      <c r="G569" s="768"/>
      <c r="H569" s="216">
        <f>SUMIF(F564:F567,"&lt;&gt;h",H564:H567)</f>
        <v>4.93</v>
      </c>
      <c r="I569" s="340"/>
      <c r="J569" s="340"/>
      <c r="L569" s="159"/>
      <c r="M569" s="165"/>
    </row>
    <row r="570" spans="1:13" s="344" customFormat="1">
      <c r="A570" s="180"/>
      <c r="B570" s="180"/>
      <c r="C570" s="352"/>
      <c r="D570" s="769" t="s">
        <v>57</v>
      </c>
      <c r="E570" s="769"/>
      <c r="F570" s="769"/>
      <c r="G570" s="769"/>
      <c r="H570" s="353">
        <f>SUM(H568:H569)</f>
        <v>14.969999999999999</v>
      </c>
      <c r="I570" s="340"/>
      <c r="J570" s="340"/>
      <c r="L570" s="159"/>
      <c r="M570" s="165"/>
    </row>
    <row r="571" spans="1:13" s="344" customFormat="1">
      <c r="A571" s="180"/>
      <c r="B571" s="180"/>
      <c r="C571" s="352"/>
      <c r="D571" s="768" t="s">
        <v>25</v>
      </c>
      <c r="E571" s="768"/>
      <c r="F571" s="768"/>
      <c r="G571" s="768"/>
      <c r="H571" s="217">
        <f>E563</f>
        <v>2</v>
      </c>
      <c r="I571" s="340"/>
      <c r="J571" s="340"/>
      <c r="L571" s="159"/>
      <c r="M571" s="165"/>
    </row>
    <row r="572" spans="1:13" s="344" customFormat="1">
      <c r="A572" s="180"/>
      <c r="B572" s="180"/>
      <c r="C572" s="352"/>
      <c r="D572" s="769" t="s">
        <v>58</v>
      </c>
      <c r="E572" s="769"/>
      <c r="F572" s="769"/>
      <c r="G572" s="769"/>
      <c r="H572" s="353">
        <f>ROUND(H570*H571,2)</f>
        <v>29.94</v>
      </c>
      <c r="I572" s="340"/>
      <c r="J572" s="340"/>
      <c r="L572" s="159"/>
      <c r="M572" s="165"/>
    </row>
    <row r="573" spans="1:13" s="344" customFormat="1">
      <c r="A573" s="180"/>
      <c r="B573" s="180"/>
      <c r="C573" s="352"/>
      <c r="D573" s="768" t="s">
        <v>1149</v>
      </c>
      <c r="E573" s="768"/>
      <c r="F573" s="768"/>
      <c r="G573" s="768"/>
      <c r="H573" s="216">
        <f>ROUND(H570*$B$13,2)</f>
        <v>4.03</v>
      </c>
      <c r="I573" s="340"/>
      <c r="J573" s="340"/>
      <c r="L573" s="159"/>
      <c r="M573" s="165"/>
    </row>
    <row r="574" spans="1:13" s="334" customFormat="1">
      <c r="A574" s="180"/>
      <c r="B574" s="180"/>
      <c r="C574" s="352"/>
      <c r="D574" s="769" t="s">
        <v>563</v>
      </c>
      <c r="E574" s="769"/>
      <c r="F574" s="769"/>
      <c r="G574" s="769"/>
      <c r="H574" s="353">
        <f>H573+H572</f>
        <v>33.97</v>
      </c>
    </row>
    <row r="575" spans="1:13" s="334" customFormat="1">
      <c r="D575" s="176"/>
      <c r="E575" s="642"/>
      <c r="F575" s="354"/>
      <c r="G575" s="355"/>
    </row>
    <row r="576" spans="1:13" s="344" customFormat="1">
      <c r="A576" s="152" t="s">
        <v>5</v>
      </c>
      <c r="B576" s="766" t="s">
        <v>6</v>
      </c>
      <c r="C576" s="766"/>
      <c r="D576" s="341" t="s">
        <v>52</v>
      </c>
      <c r="E576" s="639" t="s">
        <v>249</v>
      </c>
      <c r="F576" s="341" t="s">
        <v>28</v>
      </c>
      <c r="G576" s="342" t="s">
        <v>53</v>
      </c>
      <c r="H576" s="343" t="s">
        <v>54</v>
      </c>
      <c r="I576" s="340"/>
      <c r="J576" s="340"/>
      <c r="L576" s="159"/>
      <c r="M576" s="165"/>
    </row>
    <row r="577" spans="1:13" s="349" customFormat="1" ht="30">
      <c r="A577" s="345" t="str">
        <f>Orçamento!A159</f>
        <v>05.04.316.05</v>
      </c>
      <c r="B577" s="345" t="str">
        <f>Orçamento!B159</f>
        <v>ORSE</v>
      </c>
      <c r="C577" s="345">
        <f>Orçamento!C159</f>
        <v>5214</v>
      </c>
      <c r="D577" s="346" t="s">
        <v>590</v>
      </c>
      <c r="E577" s="640">
        <v>1</v>
      </c>
      <c r="F577" s="345" t="s">
        <v>251</v>
      </c>
      <c r="G577" s="555">
        <v>117.37</v>
      </c>
      <c r="H577" s="348">
        <f>H585</f>
        <v>117.37</v>
      </c>
      <c r="I577" s="349" t="s">
        <v>859</v>
      </c>
      <c r="L577" s="146"/>
      <c r="M577" s="336"/>
    </row>
    <row r="578" spans="1:13" s="424" customFormat="1" ht="30">
      <c r="A578" s="767">
        <v>5169</v>
      </c>
      <c r="B578" s="767"/>
      <c r="C578" s="425" t="s">
        <v>248</v>
      </c>
      <c r="D578" s="423" t="s">
        <v>594</v>
      </c>
      <c r="E578" s="641">
        <v>1</v>
      </c>
      <c r="F578" s="554" t="s">
        <v>28</v>
      </c>
      <c r="G578" s="421">
        <v>2.66</v>
      </c>
      <c r="H578" s="447">
        <f>ROUNDDOWN(G578*E578,2)</f>
        <v>2.66</v>
      </c>
      <c r="I578" s="157"/>
      <c r="J578" s="157"/>
      <c r="L578" s="177"/>
      <c r="M578" s="184"/>
    </row>
    <row r="579" spans="1:13" s="424" customFormat="1" ht="30">
      <c r="A579" s="767">
        <v>5171</v>
      </c>
      <c r="B579" s="767"/>
      <c r="C579" s="425" t="s">
        <v>248</v>
      </c>
      <c r="D579" s="423" t="s">
        <v>595</v>
      </c>
      <c r="E579" s="641">
        <v>2</v>
      </c>
      <c r="F579" s="554" t="s">
        <v>28</v>
      </c>
      <c r="G579" s="421">
        <v>1.19</v>
      </c>
      <c r="H579" s="447">
        <f>ROUNDDOWN(G579*E579,2)</f>
        <v>2.38</v>
      </c>
      <c r="I579" s="157"/>
      <c r="J579" s="157"/>
      <c r="L579" s="177"/>
      <c r="M579" s="184"/>
    </row>
    <row r="580" spans="1:13" s="424" customFormat="1" ht="30">
      <c r="A580" s="767">
        <v>5669</v>
      </c>
      <c r="B580" s="767"/>
      <c r="C580" s="425" t="s">
        <v>248</v>
      </c>
      <c r="D580" s="423" t="s">
        <v>596</v>
      </c>
      <c r="E580" s="641">
        <v>1</v>
      </c>
      <c r="F580" s="554" t="s">
        <v>28</v>
      </c>
      <c r="G580" s="421">
        <v>112.33</v>
      </c>
      <c r="H580" s="447">
        <f>ROUNDDOWN(G580*E580,2)</f>
        <v>112.33</v>
      </c>
      <c r="I580" s="157"/>
      <c r="J580" s="157"/>
      <c r="L580" s="177"/>
      <c r="M580" s="184"/>
    </row>
    <row r="581" spans="1:13" s="344" customFormat="1">
      <c r="A581" s="180"/>
      <c r="B581" s="180"/>
      <c r="C581" s="352"/>
      <c r="D581" s="768" t="s">
        <v>55</v>
      </c>
      <c r="E581" s="768"/>
      <c r="F581" s="768"/>
      <c r="G581" s="768"/>
      <c r="H581" s="216">
        <f>SUMIF(F578:F580,("h"),H578:H580)</f>
        <v>0</v>
      </c>
      <c r="I581" s="340"/>
      <c r="J581" s="340"/>
      <c r="L581" s="159"/>
      <c r="M581" s="165"/>
    </row>
    <row r="582" spans="1:13" s="344" customFormat="1">
      <c r="A582" s="180"/>
      <c r="B582" s="180"/>
      <c r="C582" s="352"/>
      <c r="D582" s="768" t="s">
        <v>56</v>
      </c>
      <c r="E582" s="768"/>
      <c r="F582" s="768"/>
      <c r="G582" s="768"/>
      <c r="H582" s="216">
        <f>SUMIF(F578:F580,"&lt;&gt;h",H578:H580)</f>
        <v>117.37</v>
      </c>
      <c r="I582" s="340"/>
      <c r="J582" s="340"/>
      <c r="L582" s="159"/>
      <c r="M582" s="165"/>
    </row>
    <row r="583" spans="1:13" s="344" customFormat="1">
      <c r="A583" s="180"/>
      <c r="B583" s="180"/>
      <c r="C583" s="352"/>
      <c r="D583" s="769" t="s">
        <v>57</v>
      </c>
      <c r="E583" s="769"/>
      <c r="F583" s="769"/>
      <c r="G583" s="769"/>
      <c r="H583" s="353">
        <f>SUM(H581:H582)</f>
        <v>117.37</v>
      </c>
      <c r="I583" s="340"/>
      <c r="J583" s="340"/>
      <c r="L583" s="159"/>
      <c r="M583" s="165"/>
    </row>
    <row r="584" spans="1:13" s="344" customFormat="1">
      <c r="A584" s="180"/>
      <c r="B584" s="180"/>
      <c r="C584" s="352"/>
      <c r="D584" s="768" t="s">
        <v>25</v>
      </c>
      <c r="E584" s="768"/>
      <c r="F584" s="768"/>
      <c r="G584" s="768"/>
      <c r="H584" s="217">
        <f>E577</f>
        <v>1</v>
      </c>
      <c r="I584" s="340"/>
      <c r="J584" s="340"/>
      <c r="L584" s="159"/>
      <c r="M584" s="165"/>
    </row>
    <row r="585" spans="1:13" s="344" customFormat="1">
      <c r="A585" s="180"/>
      <c r="B585" s="180"/>
      <c r="C585" s="352"/>
      <c r="D585" s="769" t="s">
        <v>58</v>
      </c>
      <c r="E585" s="769"/>
      <c r="F585" s="769"/>
      <c r="G585" s="769"/>
      <c r="H585" s="353">
        <f>ROUND(H583*H584,2)</f>
        <v>117.37</v>
      </c>
      <c r="I585" s="340"/>
      <c r="J585" s="340"/>
      <c r="L585" s="159"/>
      <c r="M585" s="165"/>
    </row>
    <row r="586" spans="1:13" s="344" customFormat="1">
      <c r="A586" s="180"/>
      <c r="B586" s="180"/>
      <c r="C586" s="352"/>
      <c r="D586" s="768" t="s">
        <v>1149</v>
      </c>
      <c r="E586" s="768"/>
      <c r="F586" s="768"/>
      <c r="G586" s="768"/>
      <c r="H586" s="216">
        <f>ROUND(H583*$B$13,2)</f>
        <v>31.61</v>
      </c>
      <c r="I586" s="340"/>
      <c r="J586" s="340"/>
      <c r="L586" s="159"/>
      <c r="M586" s="165"/>
    </row>
    <row r="587" spans="1:13" s="334" customFormat="1">
      <c r="A587" s="180"/>
      <c r="B587" s="180"/>
      <c r="C587" s="352"/>
      <c r="D587" s="769" t="s">
        <v>563</v>
      </c>
      <c r="E587" s="769"/>
      <c r="F587" s="769"/>
      <c r="G587" s="769"/>
      <c r="H587" s="353">
        <f>H586+H585</f>
        <v>148.98000000000002</v>
      </c>
    </row>
    <row r="588" spans="1:13" s="334" customFormat="1">
      <c r="D588" s="176"/>
      <c r="E588" s="642"/>
      <c r="F588" s="354"/>
      <c r="G588" s="355"/>
    </row>
    <row r="589" spans="1:13" s="344" customFormat="1">
      <c r="A589" s="152" t="s">
        <v>5</v>
      </c>
      <c r="B589" s="766" t="s">
        <v>6</v>
      </c>
      <c r="C589" s="766"/>
      <c r="D589" s="341" t="s">
        <v>52</v>
      </c>
      <c r="E589" s="639" t="s">
        <v>249</v>
      </c>
      <c r="F589" s="341" t="s">
        <v>28</v>
      </c>
      <c r="G589" s="342" t="s">
        <v>53</v>
      </c>
      <c r="H589" s="343" t="s">
        <v>54</v>
      </c>
      <c r="I589" s="340"/>
      <c r="J589" s="340"/>
      <c r="L589" s="159"/>
      <c r="M589" s="165"/>
    </row>
    <row r="590" spans="1:13" s="349" customFormat="1" ht="30">
      <c r="A590" s="345" t="str">
        <f>Orçamento!A160</f>
        <v>05.04.317.01</v>
      </c>
      <c r="B590" s="345" t="str">
        <f>Orçamento!B160</f>
        <v>ORSE</v>
      </c>
      <c r="C590" s="345">
        <f>Orçamento!C160</f>
        <v>1594</v>
      </c>
      <c r="D590" s="346" t="s">
        <v>591</v>
      </c>
      <c r="E590" s="640">
        <v>1</v>
      </c>
      <c r="F590" s="345" t="s">
        <v>251</v>
      </c>
      <c r="G590" s="347">
        <v>13.19</v>
      </c>
      <c r="H590" s="348">
        <f>H600</f>
        <v>13.19</v>
      </c>
      <c r="I590" s="349" t="s">
        <v>859</v>
      </c>
      <c r="L590" s="146"/>
      <c r="M590" s="336"/>
    </row>
    <row r="591" spans="1:13" s="424" customFormat="1" ht="30">
      <c r="A591" s="767">
        <v>122</v>
      </c>
      <c r="B591" s="767"/>
      <c r="C591" s="425" t="s">
        <v>87</v>
      </c>
      <c r="D591" s="423" t="s">
        <v>1091</v>
      </c>
      <c r="E591" s="641">
        <v>9.4117647058823521E-3</v>
      </c>
      <c r="F591" s="554" t="s">
        <v>32</v>
      </c>
      <c r="G591" s="421">
        <v>69.17</v>
      </c>
      <c r="H591" s="447">
        <f>ROUNDDOWN(G591*E591,2)</f>
        <v>0.65</v>
      </c>
      <c r="I591" s="157"/>
      <c r="J591" s="157"/>
      <c r="L591" s="177"/>
      <c r="M591" s="184"/>
    </row>
    <row r="592" spans="1:13" s="424" customFormat="1" ht="30">
      <c r="A592" s="767">
        <v>20083</v>
      </c>
      <c r="B592" s="767"/>
      <c r="C592" s="425" t="s">
        <v>87</v>
      </c>
      <c r="D592" s="423" t="s">
        <v>1128</v>
      </c>
      <c r="E592" s="641">
        <v>1.0999999999999999E-2</v>
      </c>
      <c r="F592" s="554" t="s">
        <v>32</v>
      </c>
      <c r="G592" s="421">
        <v>78.37</v>
      </c>
      <c r="H592" s="447">
        <f>ROUNDDOWN(G592*E592,2)</f>
        <v>0.86</v>
      </c>
      <c r="I592" s="157"/>
      <c r="J592" s="157"/>
      <c r="L592" s="177"/>
      <c r="M592" s="184"/>
    </row>
    <row r="593" spans="1:13" s="424" customFormat="1" ht="30">
      <c r="A593" s="767">
        <v>2207</v>
      </c>
      <c r="B593" s="767"/>
      <c r="C593" s="425" t="s">
        <v>248</v>
      </c>
      <c r="D593" s="423" t="s">
        <v>597</v>
      </c>
      <c r="E593" s="641">
        <v>1</v>
      </c>
      <c r="F593" s="554" t="s">
        <v>64</v>
      </c>
      <c r="G593" s="421">
        <v>8.49</v>
      </c>
      <c r="H593" s="447">
        <f>ROUNDDOWN(G593*E593,2)</f>
        <v>8.49</v>
      </c>
      <c r="I593" s="157"/>
      <c r="J593" s="157"/>
      <c r="L593" s="177"/>
      <c r="M593" s="184"/>
    </row>
    <row r="594" spans="1:13" s="424" customFormat="1" ht="45">
      <c r="A594" s="767">
        <v>88248</v>
      </c>
      <c r="B594" s="767"/>
      <c r="C594" s="425" t="s">
        <v>87</v>
      </c>
      <c r="D594" s="423" t="s">
        <v>43</v>
      </c>
      <c r="E594" s="641">
        <v>7.0000000000000007E-2</v>
      </c>
      <c r="F594" s="554" t="s">
        <v>40</v>
      </c>
      <c r="G594" s="421">
        <v>20.100000000000001</v>
      </c>
      <c r="H594" s="447">
        <f>ROUNDDOWN(G594*E594,2)</f>
        <v>1.4</v>
      </c>
      <c r="I594" s="157"/>
      <c r="J594" s="157"/>
      <c r="L594" s="177"/>
      <c r="M594" s="184"/>
    </row>
    <row r="595" spans="1:13" s="424" customFormat="1" ht="30">
      <c r="A595" s="767">
        <v>88267</v>
      </c>
      <c r="B595" s="767"/>
      <c r="C595" s="425" t="s">
        <v>87</v>
      </c>
      <c r="D595" s="423" t="s">
        <v>48</v>
      </c>
      <c r="E595" s="641">
        <v>7.0000000000000007E-2</v>
      </c>
      <c r="F595" s="554" t="s">
        <v>40</v>
      </c>
      <c r="G595" s="421">
        <v>25.58</v>
      </c>
      <c r="H595" s="447">
        <f>ROUNDDOWN(G595*E595,2)</f>
        <v>1.79</v>
      </c>
      <c r="I595" s="157"/>
      <c r="J595" s="157"/>
      <c r="L595" s="177"/>
      <c r="M595" s="184"/>
    </row>
    <row r="596" spans="1:13" s="344" customFormat="1">
      <c r="A596" s="180"/>
      <c r="B596" s="180"/>
      <c r="C596" s="352"/>
      <c r="D596" s="768" t="s">
        <v>55</v>
      </c>
      <c r="E596" s="768"/>
      <c r="F596" s="768"/>
      <c r="G596" s="768"/>
      <c r="H596" s="216">
        <f>SUMIF(F591:F595,("h"),H591:H595)</f>
        <v>3.19</v>
      </c>
      <c r="I596" s="340"/>
      <c r="J596" s="340"/>
      <c r="L596" s="159"/>
      <c r="M596" s="165"/>
    </row>
    <row r="597" spans="1:13" s="344" customFormat="1">
      <c r="A597" s="180"/>
      <c r="B597" s="180"/>
      <c r="C597" s="352"/>
      <c r="D597" s="768" t="s">
        <v>56</v>
      </c>
      <c r="E597" s="768"/>
      <c r="F597" s="768"/>
      <c r="G597" s="768"/>
      <c r="H597" s="216">
        <f>SUMIF(F591:F595,"&lt;&gt;h",H591:H595)</f>
        <v>10</v>
      </c>
      <c r="I597" s="340"/>
      <c r="J597" s="340"/>
      <c r="L597" s="159"/>
      <c r="M597" s="165"/>
    </row>
    <row r="598" spans="1:13" s="344" customFormat="1">
      <c r="A598" s="180"/>
      <c r="B598" s="180"/>
      <c r="C598" s="352"/>
      <c r="D598" s="769" t="s">
        <v>57</v>
      </c>
      <c r="E598" s="769"/>
      <c r="F598" s="769"/>
      <c r="G598" s="769"/>
      <c r="H598" s="353">
        <f>SUM(H596:H597)</f>
        <v>13.19</v>
      </c>
      <c r="I598" s="340"/>
      <c r="J598" s="340"/>
      <c r="L598" s="159"/>
      <c r="M598" s="165"/>
    </row>
    <row r="599" spans="1:13" s="344" customFormat="1">
      <c r="A599" s="180"/>
      <c r="B599" s="180"/>
      <c r="C599" s="352"/>
      <c r="D599" s="768" t="s">
        <v>25</v>
      </c>
      <c r="E599" s="768"/>
      <c r="F599" s="768"/>
      <c r="G599" s="768"/>
      <c r="H599" s="217">
        <f>E590</f>
        <v>1</v>
      </c>
      <c r="I599" s="340"/>
      <c r="J599" s="340"/>
      <c r="L599" s="159"/>
      <c r="M599" s="165"/>
    </row>
    <row r="600" spans="1:13" s="344" customFormat="1">
      <c r="A600" s="180"/>
      <c r="B600" s="180"/>
      <c r="C600" s="352"/>
      <c r="D600" s="769" t="s">
        <v>58</v>
      </c>
      <c r="E600" s="769"/>
      <c r="F600" s="769"/>
      <c r="G600" s="769"/>
      <c r="H600" s="353">
        <f>ROUND(H598*H599,2)</f>
        <v>13.19</v>
      </c>
      <c r="I600" s="340"/>
      <c r="J600" s="340"/>
      <c r="L600" s="159"/>
      <c r="M600" s="165"/>
    </row>
    <row r="601" spans="1:13" s="344" customFormat="1">
      <c r="A601" s="180"/>
      <c r="B601" s="180"/>
      <c r="C601" s="352"/>
      <c r="D601" s="768" t="s">
        <v>1149</v>
      </c>
      <c r="E601" s="768"/>
      <c r="F601" s="768"/>
      <c r="G601" s="768"/>
      <c r="H601" s="216">
        <f>ROUND(H598*$B$13,2)</f>
        <v>3.55</v>
      </c>
      <c r="I601" s="340"/>
      <c r="J601" s="340"/>
      <c r="L601" s="159"/>
      <c r="M601" s="165"/>
    </row>
    <row r="602" spans="1:13" s="334" customFormat="1">
      <c r="A602" s="180"/>
      <c r="B602" s="180"/>
      <c r="C602" s="352"/>
      <c r="D602" s="769" t="s">
        <v>563</v>
      </c>
      <c r="E602" s="769"/>
      <c r="F602" s="769"/>
      <c r="G602" s="769"/>
      <c r="H602" s="353">
        <f>H601+H600</f>
        <v>16.739999999999998</v>
      </c>
    </row>
    <row r="603" spans="1:13" s="334" customFormat="1">
      <c r="D603" s="176"/>
      <c r="E603" s="642"/>
      <c r="F603" s="354"/>
      <c r="G603" s="355"/>
    </row>
    <row r="604" spans="1:13" s="215" customFormat="1">
      <c r="A604" s="211" t="str">
        <f>Orçamento!A167</f>
        <v>06.00.000</v>
      </c>
      <c r="B604" s="211"/>
      <c r="C604" s="212"/>
      <c r="D604" s="175" t="s">
        <v>98</v>
      </c>
      <c r="E604" s="637"/>
      <c r="F604" s="211"/>
      <c r="G604" s="213"/>
      <c r="H604" s="214"/>
      <c r="I604" s="210"/>
      <c r="J604" s="147"/>
      <c r="K604" s="83"/>
      <c r="L604" s="155"/>
      <c r="M604" s="181"/>
    </row>
    <row r="605" spans="1:13" s="215" customFormat="1">
      <c r="A605" s="442"/>
      <c r="B605" s="442"/>
      <c r="C605" s="443"/>
      <c r="D605" s="444"/>
      <c r="E605" s="644"/>
      <c r="F605" s="442"/>
      <c r="G605" s="445"/>
      <c r="H605" s="446"/>
      <c r="I605" s="210"/>
      <c r="J605" s="147"/>
      <c r="K605" s="83"/>
      <c r="L605" s="155"/>
      <c r="M605" s="181"/>
    </row>
    <row r="606" spans="1:13" s="255" customFormat="1">
      <c r="A606" s="152" t="s">
        <v>5</v>
      </c>
      <c r="B606" s="766" t="s">
        <v>6</v>
      </c>
      <c r="C606" s="766"/>
      <c r="D606" s="252" t="s">
        <v>52</v>
      </c>
      <c r="E606" s="639" t="s">
        <v>249</v>
      </c>
      <c r="F606" s="252" t="s">
        <v>28</v>
      </c>
      <c r="G606" s="253" t="s">
        <v>53</v>
      </c>
      <c r="H606" s="254" t="s">
        <v>54</v>
      </c>
      <c r="I606" s="251"/>
      <c r="J606" s="251"/>
      <c r="L606" s="159"/>
      <c r="M606" s="165"/>
    </row>
    <row r="607" spans="1:13" s="259" customFormat="1" ht="60">
      <c r="A607" s="256" t="str">
        <f>Orçamento!A171</f>
        <v>06.01.301.01</v>
      </c>
      <c r="B607" s="345" t="str">
        <f>Orçamento!B171</f>
        <v>SINAPI</v>
      </c>
      <c r="C607" s="345" t="str">
        <f>Orçamento!C171</f>
        <v>101883 MOD</v>
      </c>
      <c r="D607" s="346" t="s">
        <v>793</v>
      </c>
      <c r="E607" s="640">
        <v>1</v>
      </c>
      <c r="F607" s="345" t="s">
        <v>251</v>
      </c>
      <c r="G607" s="257">
        <v>746.87</v>
      </c>
      <c r="H607" s="258">
        <f>H615</f>
        <v>746.87</v>
      </c>
      <c r="I607" s="259" t="s">
        <v>859</v>
      </c>
      <c r="L607" s="146"/>
      <c r="M607" s="248"/>
    </row>
    <row r="608" spans="1:13" s="249" customFormat="1" ht="75">
      <c r="A608" s="767">
        <v>13395</v>
      </c>
      <c r="B608" s="767"/>
      <c r="C608" s="425" t="s">
        <v>87</v>
      </c>
      <c r="D608" s="423" t="s">
        <v>1123</v>
      </c>
      <c r="E608" s="641">
        <v>1</v>
      </c>
      <c r="F608" s="623" t="s">
        <v>32</v>
      </c>
      <c r="G608" s="421">
        <v>721.86</v>
      </c>
      <c r="H608" s="447">
        <f>ROUNDDOWN(G608*E608,2)</f>
        <v>721.86</v>
      </c>
      <c r="I608" s="157"/>
      <c r="J608" s="157"/>
      <c r="L608" s="177"/>
      <c r="M608" s="184"/>
    </row>
    <row r="609" spans="1:13" s="424" customFormat="1" ht="30">
      <c r="A609" s="767">
        <v>88247</v>
      </c>
      <c r="B609" s="767"/>
      <c r="C609" s="425" t="s">
        <v>87</v>
      </c>
      <c r="D609" s="423" t="s">
        <v>42</v>
      </c>
      <c r="E609" s="641">
        <v>0.53349999999999997</v>
      </c>
      <c r="F609" s="623" t="s">
        <v>40</v>
      </c>
      <c r="G609" s="421">
        <v>20.43</v>
      </c>
      <c r="H609" s="447">
        <f>ROUNDDOWN(G609*E609,2)</f>
        <v>10.89</v>
      </c>
      <c r="I609" s="157"/>
      <c r="J609" s="157"/>
      <c r="L609" s="177"/>
      <c r="M609" s="184"/>
    </row>
    <row r="610" spans="1:13" s="249" customFormat="1" ht="30">
      <c r="A610" s="767">
        <v>88264</v>
      </c>
      <c r="B610" s="767"/>
      <c r="C610" s="250" t="s">
        <v>87</v>
      </c>
      <c r="D610" s="183" t="s">
        <v>47</v>
      </c>
      <c r="E610" s="641">
        <v>0.53349999999999997</v>
      </c>
      <c r="F610" s="260" t="s">
        <v>40</v>
      </c>
      <c r="G610" s="261">
        <v>26.47</v>
      </c>
      <c r="H610" s="447">
        <f>ROUNDDOWN(G610*E610,2)</f>
        <v>14.12</v>
      </c>
      <c r="I610" s="157"/>
      <c r="J610" s="157"/>
      <c r="L610" s="177"/>
      <c r="M610" s="184"/>
    </row>
    <row r="611" spans="1:13" s="255" customFormat="1">
      <c r="A611" s="180"/>
      <c r="B611" s="180"/>
      <c r="C611" s="263"/>
      <c r="D611" s="768" t="s">
        <v>55</v>
      </c>
      <c r="E611" s="768"/>
      <c r="F611" s="768"/>
      <c r="G611" s="768"/>
      <c r="H611" s="216">
        <f>SUMIF(F608:F610,("h"),H608:H610)</f>
        <v>25.009999999999998</v>
      </c>
      <c r="I611" s="251"/>
      <c r="J611" s="251"/>
      <c r="L611" s="159"/>
      <c r="M611" s="165"/>
    </row>
    <row r="612" spans="1:13" s="255" customFormat="1">
      <c r="A612" s="180"/>
      <c r="B612" s="180"/>
      <c r="C612" s="263"/>
      <c r="D612" s="768" t="s">
        <v>56</v>
      </c>
      <c r="E612" s="768"/>
      <c r="F612" s="768"/>
      <c r="G612" s="768"/>
      <c r="H612" s="216">
        <f>SUMIF(F608:F610,"&lt;&gt;h",H608:H610)</f>
        <v>721.86</v>
      </c>
      <c r="I612" s="251"/>
      <c r="J612" s="251"/>
      <c r="L612" s="159"/>
      <c r="M612" s="165"/>
    </row>
    <row r="613" spans="1:13" s="255" customFormat="1">
      <c r="A613" s="180"/>
      <c r="B613" s="180"/>
      <c r="C613" s="263"/>
      <c r="D613" s="769" t="s">
        <v>57</v>
      </c>
      <c r="E613" s="769"/>
      <c r="F613" s="769"/>
      <c r="G613" s="769"/>
      <c r="H613" s="264">
        <f>SUM(H611:H612)</f>
        <v>746.87</v>
      </c>
      <c r="I613" s="251"/>
      <c r="J613" s="251"/>
      <c r="L613" s="159"/>
      <c r="M613" s="165"/>
    </row>
    <row r="614" spans="1:13" s="255" customFormat="1">
      <c r="A614" s="180"/>
      <c r="B614" s="180"/>
      <c r="C614" s="263"/>
      <c r="D614" s="768" t="s">
        <v>25</v>
      </c>
      <c r="E614" s="768"/>
      <c r="F614" s="768"/>
      <c r="G614" s="768"/>
      <c r="H614" s="217">
        <f>E607</f>
        <v>1</v>
      </c>
      <c r="I614" s="251"/>
      <c r="J614" s="251"/>
      <c r="L614" s="159"/>
      <c r="M614" s="165"/>
    </row>
    <row r="615" spans="1:13" s="255" customFormat="1">
      <c r="A615" s="180"/>
      <c r="B615" s="180"/>
      <c r="C615" s="263"/>
      <c r="D615" s="769" t="s">
        <v>58</v>
      </c>
      <c r="E615" s="769"/>
      <c r="F615" s="769"/>
      <c r="G615" s="769"/>
      <c r="H615" s="264">
        <f>ROUND(H613*H614,2)</f>
        <v>746.87</v>
      </c>
      <c r="I615" s="251"/>
      <c r="J615" s="251"/>
      <c r="L615" s="159"/>
      <c r="M615" s="165"/>
    </row>
    <row r="616" spans="1:13" s="255" customFormat="1">
      <c r="A616" s="180"/>
      <c r="B616" s="180"/>
      <c r="C616" s="263"/>
      <c r="D616" s="768" t="s">
        <v>1149</v>
      </c>
      <c r="E616" s="768"/>
      <c r="F616" s="768"/>
      <c r="G616" s="768"/>
      <c r="H616" s="216">
        <f>ROUND(H613*$B$13,2)</f>
        <v>201.13</v>
      </c>
      <c r="I616" s="251"/>
      <c r="J616" s="251"/>
      <c r="L616" s="159"/>
      <c r="M616" s="165"/>
    </row>
    <row r="617" spans="1:13" s="247" customFormat="1">
      <c r="A617" s="180"/>
      <c r="B617" s="180"/>
      <c r="C617" s="263"/>
      <c r="D617" s="769" t="s">
        <v>563</v>
      </c>
      <c r="E617" s="769"/>
      <c r="F617" s="769"/>
      <c r="G617" s="769"/>
      <c r="H617" s="353">
        <f>H616+H615</f>
        <v>948</v>
      </c>
    </row>
    <row r="618" spans="1:13" s="247" customFormat="1">
      <c r="D618" s="176"/>
      <c r="E618" s="642"/>
      <c r="F618" s="265"/>
      <c r="G618" s="266"/>
    </row>
    <row r="619" spans="1:13" s="344" customFormat="1">
      <c r="A619" s="152" t="s">
        <v>5</v>
      </c>
      <c r="B619" s="766" t="s">
        <v>6</v>
      </c>
      <c r="C619" s="766"/>
      <c r="D619" s="341" t="s">
        <v>52</v>
      </c>
      <c r="E619" s="639" t="s">
        <v>249</v>
      </c>
      <c r="F619" s="341" t="s">
        <v>28</v>
      </c>
      <c r="G619" s="342" t="s">
        <v>53</v>
      </c>
      <c r="H619" s="343" t="s">
        <v>54</v>
      </c>
      <c r="I619" s="340"/>
      <c r="J619" s="340"/>
      <c r="L619" s="159"/>
      <c r="M619" s="165"/>
    </row>
    <row r="620" spans="1:13" s="349" customFormat="1" ht="48" customHeight="1">
      <c r="A620" s="345" t="str">
        <f>Orçamento!A172</f>
        <v>06.01.301.02</v>
      </c>
      <c r="B620" s="345" t="str">
        <f>Orçamento!B172</f>
        <v>SINAPI</v>
      </c>
      <c r="C620" s="345" t="str">
        <f>Orçamento!C172</f>
        <v>101880 MOD</v>
      </c>
      <c r="D620" s="346" t="s">
        <v>794</v>
      </c>
      <c r="E620" s="640">
        <v>2</v>
      </c>
      <c r="F620" s="345" t="s">
        <v>251</v>
      </c>
      <c r="G620" s="347">
        <v>1096.51</v>
      </c>
      <c r="H620" s="348">
        <f>H628</f>
        <v>2193.02</v>
      </c>
      <c r="I620" s="349" t="s">
        <v>859</v>
      </c>
      <c r="L620" s="146"/>
      <c r="M620" s="336"/>
    </row>
    <row r="621" spans="1:13" s="424" customFormat="1" ht="60">
      <c r="A621" s="767">
        <v>13396</v>
      </c>
      <c r="B621" s="767"/>
      <c r="C621" s="425" t="s">
        <v>87</v>
      </c>
      <c r="D621" s="423" t="s">
        <v>1124</v>
      </c>
      <c r="E621" s="641">
        <v>1</v>
      </c>
      <c r="F621" s="623" t="s">
        <v>32</v>
      </c>
      <c r="G621" s="421">
        <v>1065.4000000000001</v>
      </c>
      <c r="H621" s="447">
        <f>ROUNDDOWN(G621*E621,2)</f>
        <v>1065.4000000000001</v>
      </c>
      <c r="I621" s="157"/>
      <c r="J621" s="157"/>
      <c r="L621" s="177"/>
      <c r="M621" s="184"/>
    </row>
    <row r="622" spans="1:13" s="424" customFormat="1" ht="30">
      <c r="A622" s="767">
        <v>88247</v>
      </c>
      <c r="B622" s="767"/>
      <c r="C622" s="425" t="s">
        <v>87</v>
      </c>
      <c r="D622" s="423" t="s">
        <v>42</v>
      </c>
      <c r="E622" s="641">
        <v>0.66369999999999996</v>
      </c>
      <c r="F622" s="623" t="s">
        <v>40</v>
      </c>
      <c r="G622" s="421">
        <v>20.43</v>
      </c>
      <c r="H622" s="447">
        <f>ROUNDDOWN(G622*E622,2)</f>
        <v>13.55</v>
      </c>
      <c r="I622" s="157"/>
      <c r="J622" s="157"/>
      <c r="L622" s="177"/>
      <c r="M622" s="184"/>
    </row>
    <row r="623" spans="1:13" s="424" customFormat="1" ht="30">
      <c r="A623" s="767">
        <v>88264</v>
      </c>
      <c r="B623" s="767"/>
      <c r="C623" s="425" t="s">
        <v>87</v>
      </c>
      <c r="D623" s="423" t="s">
        <v>47</v>
      </c>
      <c r="E623" s="641">
        <v>0.66369999999999996</v>
      </c>
      <c r="F623" s="623" t="s">
        <v>40</v>
      </c>
      <c r="G623" s="421">
        <v>26.47</v>
      </c>
      <c r="H623" s="447">
        <f>ROUNDDOWN(G623*E623,2)</f>
        <v>17.559999999999999</v>
      </c>
      <c r="I623" s="157"/>
      <c r="J623" s="157"/>
      <c r="L623" s="177"/>
      <c r="M623" s="184"/>
    </row>
    <row r="624" spans="1:13" s="344" customFormat="1">
      <c r="A624" s="180"/>
      <c r="B624" s="180"/>
      <c r="C624" s="352"/>
      <c r="D624" s="768" t="s">
        <v>55</v>
      </c>
      <c r="E624" s="768"/>
      <c r="F624" s="768"/>
      <c r="G624" s="768"/>
      <c r="H624" s="216">
        <f>SUMIF(F621:F623,("h"),H621:H623)</f>
        <v>31.11</v>
      </c>
      <c r="I624" s="340"/>
      <c r="J624" s="340"/>
      <c r="L624" s="159"/>
      <c r="M624" s="165"/>
    </row>
    <row r="625" spans="1:13" s="344" customFormat="1">
      <c r="A625" s="180"/>
      <c r="B625" s="180"/>
      <c r="C625" s="352"/>
      <c r="D625" s="768" t="s">
        <v>56</v>
      </c>
      <c r="E625" s="768"/>
      <c r="F625" s="768"/>
      <c r="G625" s="768"/>
      <c r="H625" s="216">
        <f>SUMIF(F621:F623,"&lt;&gt;h",H621:H623)</f>
        <v>1065.4000000000001</v>
      </c>
      <c r="I625" s="340"/>
      <c r="J625" s="340"/>
      <c r="L625" s="159"/>
      <c r="M625" s="165"/>
    </row>
    <row r="626" spans="1:13" s="344" customFormat="1">
      <c r="A626" s="180"/>
      <c r="B626" s="180"/>
      <c r="C626" s="352"/>
      <c r="D626" s="769" t="s">
        <v>57</v>
      </c>
      <c r="E626" s="769"/>
      <c r="F626" s="769"/>
      <c r="G626" s="769"/>
      <c r="H626" s="353">
        <f>SUM(H624:H625)</f>
        <v>1096.51</v>
      </c>
      <c r="I626" s="340"/>
      <c r="J626" s="340"/>
      <c r="L626" s="159"/>
      <c r="M626" s="165"/>
    </row>
    <row r="627" spans="1:13" s="344" customFormat="1">
      <c r="A627" s="180"/>
      <c r="B627" s="180"/>
      <c r="C627" s="352"/>
      <c r="D627" s="768" t="s">
        <v>25</v>
      </c>
      <c r="E627" s="768"/>
      <c r="F627" s="768"/>
      <c r="G627" s="768"/>
      <c r="H627" s="217">
        <f>E620</f>
        <v>2</v>
      </c>
      <c r="I627" s="340"/>
      <c r="J627" s="340"/>
      <c r="L627" s="159"/>
      <c r="M627" s="165"/>
    </row>
    <row r="628" spans="1:13" s="344" customFormat="1">
      <c r="A628" s="180"/>
      <c r="B628" s="180"/>
      <c r="C628" s="352"/>
      <c r="D628" s="769" t="s">
        <v>58</v>
      </c>
      <c r="E628" s="769"/>
      <c r="F628" s="769"/>
      <c r="G628" s="769"/>
      <c r="H628" s="353">
        <f>ROUND(H626*H627,2)</f>
        <v>2193.02</v>
      </c>
      <c r="I628" s="340"/>
      <c r="J628" s="340"/>
      <c r="L628" s="159"/>
      <c r="M628" s="165"/>
    </row>
    <row r="629" spans="1:13" s="344" customFormat="1">
      <c r="A629" s="180"/>
      <c r="B629" s="180"/>
      <c r="C629" s="352"/>
      <c r="D629" s="768" t="s">
        <v>1149</v>
      </c>
      <c r="E629" s="768"/>
      <c r="F629" s="768"/>
      <c r="G629" s="768"/>
      <c r="H629" s="216">
        <f>ROUND(H626*$B$13,2)</f>
        <v>295.29000000000002</v>
      </c>
      <c r="I629" s="340"/>
      <c r="J629" s="340"/>
      <c r="L629" s="159"/>
      <c r="M629" s="165"/>
    </row>
    <row r="630" spans="1:13" s="334" customFormat="1">
      <c r="A630" s="180"/>
      <c r="B630" s="180"/>
      <c r="C630" s="352"/>
      <c r="D630" s="769" t="s">
        <v>563</v>
      </c>
      <c r="E630" s="769"/>
      <c r="F630" s="769"/>
      <c r="G630" s="769"/>
      <c r="H630" s="353">
        <f>H629+H628</f>
        <v>2488.31</v>
      </c>
    </row>
    <row r="631" spans="1:13" s="334" customFormat="1">
      <c r="D631" s="176"/>
      <c r="E631" s="642"/>
      <c r="F631" s="354"/>
      <c r="G631" s="355"/>
    </row>
    <row r="632" spans="1:13" s="255" customFormat="1">
      <c r="A632" s="152" t="s">
        <v>5</v>
      </c>
      <c r="B632" s="766" t="s">
        <v>6</v>
      </c>
      <c r="C632" s="766"/>
      <c r="D632" s="252" t="s">
        <v>52</v>
      </c>
      <c r="E632" s="639" t="s">
        <v>249</v>
      </c>
      <c r="F632" s="252" t="s">
        <v>28</v>
      </c>
      <c r="G632" s="253" t="s">
        <v>53</v>
      </c>
      <c r="H632" s="254" t="s">
        <v>54</v>
      </c>
      <c r="I632" s="251"/>
      <c r="J632" s="251"/>
      <c r="L632" s="159"/>
      <c r="M632" s="165"/>
    </row>
    <row r="633" spans="1:13" s="259" customFormat="1">
      <c r="A633" s="256" t="str">
        <f>Orçamento!A177</f>
        <v>06.01.304.05</v>
      </c>
      <c r="B633" s="345" t="str">
        <f>Orçamento!B177</f>
        <v>ORSE</v>
      </c>
      <c r="C633" s="345">
        <f>Orçamento!C177</f>
        <v>7892</v>
      </c>
      <c r="D633" s="346" t="s">
        <v>801</v>
      </c>
      <c r="E633" s="640">
        <v>10</v>
      </c>
      <c r="F633" s="345" t="s">
        <v>251</v>
      </c>
      <c r="G633" s="257">
        <v>392.01</v>
      </c>
      <c r="H633" s="258">
        <f>H641</f>
        <v>3920.1</v>
      </c>
      <c r="I633" s="259" t="s">
        <v>859</v>
      </c>
      <c r="L633" s="146"/>
      <c r="M633" s="248"/>
    </row>
    <row r="634" spans="1:13" s="249" customFormat="1" ht="60">
      <c r="A634" s="767">
        <v>3975</v>
      </c>
      <c r="B634" s="767"/>
      <c r="C634" s="250" t="s">
        <v>248</v>
      </c>
      <c r="D634" s="183" t="s">
        <v>809</v>
      </c>
      <c r="E634" s="641">
        <v>1.05</v>
      </c>
      <c r="F634" s="260" t="s">
        <v>28</v>
      </c>
      <c r="G634" s="421">
        <v>339.85</v>
      </c>
      <c r="H634" s="447">
        <f>ROUNDDOWN(G634*E634,2)</f>
        <v>356.84</v>
      </c>
      <c r="I634" s="157"/>
      <c r="J634" s="157"/>
      <c r="L634" s="177"/>
      <c r="M634" s="184"/>
    </row>
    <row r="635" spans="1:13" s="249" customFormat="1" ht="30">
      <c r="A635" s="767">
        <v>88247</v>
      </c>
      <c r="B635" s="767"/>
      <c r="C635" s="250" t="s">
        <v>87</v>
      </c>
      <c r="D635" s="183" t="s">
        <v>42</v>
      </c>
      <c r="E635" s="641">
        <v>0.75</v>
      </c>
      <c r="F635" s="260" t="s">
        <v>40</v>
      </c>
      <c r="G635" s="261">
        <v>20.43</v>
      </c>
      <c r="H635" s="447">
        <f>ROUNDDOWN(G635*E635,2)</f>
        <v>15.32</v>
      </c>
      <c r="I635" s="157"/>
      <c r="J635" s="157"/>
      <c r="L635" s="177"/>
      <c r="M635" s="184"/>
    </row>
    <row r="636" spans="1:13" s="249" customFormat="1" ht="30">
      <c r="A636" s="767">
        <v>88264</v>
      </c>
      <c r="B636" s="767"/>
      <c r="C636" s="250" t="s">
        <v>87</v>
      </c>
      <c r="D636" s="183" t="s">
        <v>47</v>
      </c>
      <c r="E636" s="641">
        <v>0.75</v>
      </c>
      <c r="F636" s="260" t="s">
        <v>40</v>
      </c>
      <c r="G636" s="261">
        <v>26.47</v>
      </c>
      <c r="H636" s="447">
        <f>ROUNDDOWN(G636*E636,2)</f>
        <v>19.850000000000001</v>
      </c>
      <c r="I636" s="157"/>
      <c r="J636" s="157"/>
      <c r="L636" s="177"/>
      <c r="M636" s="184"/>
    </row>
    <row r="637" spans="1:13" s="255" customFormat="1">
      <c r="A637" s="180"/>
      <c r="B637" s="180"/>
      <c r="C637" s="263"/>
      <c r="D637" s="768" t="s">
        <v>55</v>
      </c>
      <c r="E637" s="768"/>
      <c r="F637" s="768"/>
      <c r="G637" s="768"/>
      <c r="H637" s="216">
        <f>SUMIF(F634:F636,("h"),H634:H636)</f>
        <v>35.17</v>
      </c>
      <c r="I637" s="251"/>
      <c r="J637" s="251"/>
      <c r="L637" s="159"/>
      <c r="M637" s="165"/>
    </row>
    <row r="638" spans="1:13" s="255" customFormat="1">
      <c r="A638" s="180"/>
      <c r="B638" s="180"/>
      <c r="C638" s="263"/>
      <c r="D638" s="768" t="s">
        <v>56</v>
      </c>
      <c r="E638" s="768"/>
      <c r="F638" s="768"/>
      <c r="G638" s="768"/>
      <c r="H638" s="216">
        <f>SUMIF(F634:F636,"&lt;&gt;h",H634:H636)</f>
        <v>356.84</v>
      </c>
      <c r="I638" s="251"/>
      <c r="J638" s="251"/>
      <c r="L638" s="159"/>
      <c r="M638" s="165"/>
    </row>
    <row r="639" spans="1:13" s="255" customFormat="1">
      <c r="A639" s="180"/>
      <c r="B639" s="180"/>
      <c r="C639" s="263"/>
      <c r="D639" s="769" t="s">
        <v>57</v>
      </c>
      <c r="E639" s="769"/>
      <c r="F639" s="769"/>
      <c r="G639" s="769"/>
      <c r="H639" s="264">
        <f>SUM(H637:H638)</f>
        <v>392.01</v>
      </c>
      <c r="I639" s="251"/>
      <c r="J639" s="251"/>
      <c r="L639" s="159"/>
      <c r="M639" s="165"/>
    </row>
    <row r="640" spans="1:13" s="255" customFormat="1">
      <c r="A640" s="180"/>
      <c r="B640" s="180"/>
      <c r="C640" s="263"/>
      <c r="D640" s="768" t="s">
        <v>25</v>
      </c>
      <c r="E640" s="768"/>
      <c r="F640" s="768"/>
      <c r="G640" s="768"/>
      <c r="H640" s="217">
        <f>E633</f>
        <v>10</v>
      </c>
      <c r="I640" s="251"/>
      <c r="J640" s="251"/>
      <c r="L640" s="159"/>
      <c r="M640" s="165"/>
    </row>
    <row r="641" spans="1:13" s="255" customFormat="1">
      <c r="A641" s="180"/>
      <c r="B641" s="180"/>
      <c r="C641" s="263"/>
      <c r="D641" s="769" t="s">
        <v>58</v>
      </c>
      <c r="E641" s="769"/>
      <c r="F641" s="769"/>
      <c r="G641" s="769"/>
      <c r="H641" s="264">
        <f>ROUND(H639*H640,2)</f>
        <v>3920.1</v>
      </c>
      <c r="I641" s="251"/>
      <c r="J641" s="251"/>
      <c r="L641" s="159"/>
      <c r="M641" s="165"/>
    </row>
    <row r="642" spans="1:13" s="255" customFormat="1">
      <c r="A642" s="180"/>
      <c r="B642" s="180"/>
      <c r="C642" s="263"/>
      <c r="D642" s="768" t="s">
        <v>1149</v>
      </c>
      <c r="E642" s="768"/>
      <c r="F642" s="768"/>
      <c r="G642" s="768"/>
      <c r="H642" s="216">
        <f>ROUND(H639*$B$13,2)</f>
        <v>105.57</v>
      </c>
      <c r="I642" s="251"/>
      <c r="J642" s="251"/>
      <c r="L642" s="159"/>
      <c r="M642" s="165"/>
    </row>
    <row r="643" spans="1:13" s="247" customFormat="1">
      <c r="A643" s="180"/>
      <c r="B643" s="180"/>
      <c r="C643" s="263"/>
      <c r="D643" s="769" t="s">
        <v>563</v>
      </c>
      <c r="E643" s="769"/>
      <c r="F643" s="769"/>
      <c r="G643" s="769"/>
      <c r="H643" s="353">
        <f>H642+H641</f>
        <v>4025.67</v>
      </c>
    </row>
    <row r="644" spans="1:13" s="247" customFormat="1">
      <c r="D644" s="176"/>
      <c r="E644" s="642"/>
      <c r="F644" s="265"/>
      <c r="G644" s="266"/>
    </row>
    <row r="645" spans="1:13" s="344" customFormat="1">
      <c r="A645" s="152" t="s">
        <v>5</v>
      </c>
      <c r="B645" s="766" t="s">
        <v>6</v>
      </c>
      <c r="C645" s="766"/>
      <c r="D645" s="341" t="s">
        <v>52</v>
      </c>
      <c r="E645" s="639" t="s">
        <v>249</v>
      </c>
      <c r="F645" s="341" t="s">
        <v>28</v>
      </c>
      <c r="G645" s="342" t="s">
        <v>53</v>
      </c>
      <c r="H645" s="343" t="s">
        <v>54</v>
      </c>
      <c r="I645" s="340"/>
      <c r="J645" s="340"/>
      <c r="L645" s="159"/>
      <c r="M645" s="165"/>
    </row>
    <row r="646" spans="1:13" s="349" customFormat="1">
      <c r="A646" s="345" t="str">
        <f>Orçamento!A178</f>
        <v>06.01.304.06</v>
      </c>
      <c r="B646" s="345" t="str">
        <f>Orçamento!B178</f>
        <v>ORSE</v>
      </c>
      <c r="C646" s="345">
        <f>Orçamento!C178</f>
        <v>11749</v>
      </c>
      <c r="D646" s="346" t="s">
        <v>802</v>
      </c>
      <c r="E646" s="640">
        <v>42.45</v>
      </c>
      <c r="F646" s="345" t="s">
        <v>266</v>
      </c>
      <c r="G646" s="347">
        <v>20.87</v>
      </c>
      <c r="H646" s="348">
        <f>H654</f>
        <v>885.93</v>
      </c>
      <c r="L646" s="146"/>
      <c r="M646" s="336"/>
    </row>
    <row r="647" spans="1:13" s="424" customFormat="1" ht="75">
      <c r="A647" s="767">
        <v>2504</v>
      </c>
      <c r="B647" s="767"/>
      <c r="C647" s="425" t="s">
        <v>87</v>
      </c>
      <c r="D647" s="423" t="s">
        <v>1110</v>
      </c>
      <c r="E647" s="641">
        <v>1.05</v>
      </c>
      <c r="F647" s="623" t="s">
        <v>34</v>
      </c>
      <c r="G647" s="421">
        <v>15.42</v>
      </c>
      <c r="H647" s="447">
        <f>ROUNDDOWN(G647*E647,2)</f>
        <v>16.190000000000001</v>
      </c>
      <c r="I647" s="157"/>
      <c r="J647" s="157"/>
      <c r="L647" s="177"/>
      <c r="M647" s="184"/>
    </row>
    <row r="648" spans="1:13" s="424" customFormat="1" ht="30">
      <c r="A648" s="767">
        <v>88247</v>
      </c>
      <c r="B648" s="767"/>
      <c r="C648" s="425" t="s">
        <v>87</v>
      </c>
      <c r="D648" s="423" t="s">
        <v>42</v>
      </c>
      <c r="E648" s="641">
        <v>0.1</v>
      </c>
      <c r="F648" s="623" t="s">
        <v>40</v>
      </c>
      <c r="G648" s="421">
        <v>20.43</v>
      </c>
      <c r="H648" s="447">
        <f>ROUNDDOWN(G648*E648,2)</f>
        <v>2.04</v>
      </c>
      <c r="I648" s="157"/>
      <c r="J648" s="157"/>
      <c r="L648" s="177"/>
      <c r="M648" s="184"/>
    </row>
    <row r="649" spans="1:13" s="424" customFormat="1" ht="30">
      <c r="A649" s="767">
        <v>88264</v>
      </c>
      <c r="B649" s="767"/>
      <c r="C649" s="425" t="s">
        <v>87</v>
      </c>
      <c r="D649" s="423" t="s">
        <v>47</v>
      </c>
      <c r="E649" s="641">
        <v>0.1</v>
      </c>
      <c r="F649" s="623" t="s">
        <v>40</v>
      </c>
      <c r="G649" s="421">
        <v>26.47</v>
      </c>
      <c r="H649" s="447">
        <f>ROUNDDOWN(G649*E649,2)</f>
        <v>2.64</v>
      </c>
      <c r="I649" s="157"/>
      <c r="J649" s="157"/>
      <c r="L649" s="177"/>
      <c r="M649" s="184"/>
    </row>
    <row r="650" spans="1:13" s="344" customFormat="1">
      <c r="A650" s="180"/>
      <c r="B650" s="180"/>
      <c r="C650" s="352"/>
      <c r="D650" s="768" t="s">
        <v>55</v>
      </c>
      <c r="E650" s="768"/>
      <c r="F650" s="768"/>
      <c r="G650" s="768"/>
      <c r="H650" s="216">
        <f>SUMIF(F647:F649,("h"),H647:H649)</f>
        <v>4.68</v>
      </c>
      <c r="I650" s="340"/>
      <c r="J650" s="340"/>
      <c r="L650" s="159"/>
      <c r="M650" s="165"/>
    </row>
    <row r="651" spans="1:13" s="344" customFormat="1">
      <c r="A651" s="180"/>
      <c r="B651" s="180"/>
      <c r="C651" s="352"/>
      <c r="D651" s="768" t="s">
        <v>56</v>
      </c>
      <c r="E651" s="768"/>
      <c r="F651" s="768"/>
      <c r="G651" s="768"/>
      <c r="H651" s="216">
        <f>SUMIF(F647:F649,"&lt;&gt;h",H647:H649)</f>
        <v>16.190000000000001</v>
      </c>
      <c r="I651" s="340"/>
      <c r="J651" s="340"/>
      <c r="L651" s="159"/>
      <c r="M651" s="165"/>
    </row>
    <row r="652" spans="1:13" s="344" customFormat="1">
      <c r="A652" s="180"/>
      <c r="B652" s="180"/>
      <c r="C652" s="352"/>
      <c r="D652" s="769" t="s">
        <v>57</v>
      </c>
      <c r="E652" s="769"/>
      <c r="F652" s="769"/>
      <c r="G652" s="769"/>
      <c r="H652" s="353">
        <f>SUM(H650:H651)</f>
        <v>20.87</v>
      </c>
      <c r="I652" s="340"/>
      <c r="J652" s="340"/>
      <c r="L652" s="159"/>
      <c r="M652" s="165"/>
    </row>
    <row r="653" spans="1:13" s="344" customFormat="1">
      <c r="A653" s="180"/>
      <c r="B653" s="180"/>
      <c r="C653" s="352"/>
      <c r="D653" s="768" t="s">
        <v>25</v>
      </c>
      <c r="E653" s="768"/>
      <c r="F653" s="768"/>
      <c r="G653" s="768"/>
      <c r="H653" s="217">
        <f>E646</f>
        <v>42.45</v>
      </c>
      <c r="I653" s="340"/>
      <c r="J653" s="340"/>
      <c r="L653" s="159"/>
      <c r="M653" s="165"/>
    </row>
    <row r="654" spans="1:13" s="344" customFormat="1">
      <c r="A654" s="180"/>
      <c r="B654" s="180"/>
      <c r="C654" s="352"/>
      <c r="D654" s="769" t="s">
        <v>58</v>
      </c>
      <c r="E654" s="769"/>
      <c r="F654" s="769"/>
      <c r="G654" s="769"/>
      <c r="H654" s="353">
        <f>ROUND(H652*H653,2)</f>
        <v>885.93</v>
      </c>
      <c r="I654" s="340"/>
      <c r="J654" s="340"/>
      <c r="L654" s="159"/>
      <c r="M654" s="165"/>
    </row>
    <row r="655" spans="1:13" s="344" customFormat="1">
      <c r="A655" s="180"/>
      <c r="B655" s="180"/>
      <c r="C655" s="352"/>
      <c r="D655" s="768" t="s">
        <v>1149</v>
      </c>
      <c r="E655" s="768"/>
      <c r="F655" s="768"/>
      <c r="G655" s="768"/>
      <c r="H655" s="216">
        <f>ROUND(H652*$B$13,2)</f>
        <v>5.62</v>
      </c>
      <c r="I655" s="340"/>
      <c r="J655" s="340"/>
      <c r="L655" s="159"/>
      <c r="M655" s="165"/>
    </row>
    <row r="656" spans="1:13" s="334" customFormat="1">
      <c r="A656" s="180"/>
      <c r="B656" s="180"/>
      <c r="C656" s="352"/>
      <c r="D656" s="769" t="s">
        <v>563</v>
      </c>
      <c r="E656" s="769"/>
      <c r="F656" s="769"/>
      <c r="G656" s="769"/>
      <c r="H656" s="353">
        <f>H655+H654</f>
        <v>891.55</v>
      </c>
    </row>
    <row r="657" spans="1:13" s="334" customFormat="1">
      <c r="D657" s="176"/>
      <c r="E657" s="642"/>
      <c r="F657" s="354"/>
      <c r="G657" s="355"/>
    </row>
    <row r="658" spans="1:13" s="344" customFormat="1">
      <c r="A658" s="152" t="s">
        <v>5</v>
      </c>
      <c r="B658" s="766" t="s">
        <v>6</v>
      </c>
      <c r="C658" s="766"/>
      <c r="D658" s="341" t="s">
        <v>52</v>
      </c>
      <c r="E658" s="639" t="s">
        <v>249</v>
      </c>
      <c r="F658" s="341" t="s">
        <v>28</v>
      </c>
      <c r="G658" s="342" t="s">
        <v>53</v>
      </c>
      <c r="H658" s="343" t="s">
        <v>54</v>
      </c>
      <c r="I658" s="340"/>
      <c r="J658" s="340"/>
      <c r="L658" s="159"/>
      <c r="M658" s="165"/>
    </row>
    <row r="659" spans="1:13" s="349" customFormat="1">
      <c r="A659" s="345" t="str">
        <f>Orçamento!A179</f>
        <v>06.01.304.07</v>
      </c>
      <c r="B659" s="345" t="str">
        <f>Orçamento!B179</f>
        <v>ORSE</v>
      </c>
      <c r="C659" s="345" t="str">
        <f>Orçamento!C179</f>
        <v>11749 MOD</v>
      </c>
      <c r="D659" s="346" t="s">
        <v>803</v>
      </c>
      <c r="E659" s="640">
        <v>2</v>
      </c>
      <c r="F659" s="345" t="s">
        <v>266</v>
      </c>
      <c r="G659" s="347">
        <v>45.92</v>
      </c>
      <c r="H659" s="348">
        <f>H667</f>
        <v>91.84</v>
      </c>
      <c r="L659" s="146"/>
      <c r="M659" s="336"/>
    </row>
    <row r="660" spans="1:13" s="424" customFormat="1" ht="75">
      <c r="A660" s="767">
        <v>2503</v>
      </c>
      <c r="B660" s="767"/>
      <c r="C660" s="425" t="s">
        <v>87</v>
      </c>
      <c r="D660" s="423" t="s">
        <v>1111</v>
      </c>
      <c r="E660" s="641">
        <v>1.05</v>
      </c>
      <c r="F660" s="623" t="s">
        <v>34</v>
      </c>
      <c r="G660" s="421">
        <v>39.28</v>
      </c>
      <c r="H660" s="447">
        <f>ROUNDDOWN(G660*E660,2)</f>
        <v>41.24</v>
      </c>
      <c r="I660" s="157"/>
      <c r="J660" s="157"/>
      <c r="L660" s="177"/>
      <c r="M660" s="184"/>
    </row>
    <row r="661" spans="1:13" s="424" customFormat="1" ht="30">
      <c r="A661" s="767">
        <v>88247</v>
      </c>
      <c r="B661" s="767"/>
      <c r="C661" s="425" t="s">
        <v>87</v>
      </c>
      <c r="D661" s="423" t="s">
        <v>42</v>
      </c>
      <c r="E661" s="641">
        <v>0.1</v>
      </c>
      <c r="F661" s="623" t="s">
        <v>40</v>
      </c>
      <c r="G661" s="421">
        <v>20.43</v>
      </c>
      <c r="H661" s="447">
        <f>ROUNDDOWN(G661*E661,2)</f>
        <v>2.04</v>
      </c>
      <c r="I661" s="157"/>
      <c r="J661" s="157"/>
      <c r="L661" s="177"/>
      <c r="M661" s="184"/>
    </row>
    <row r="662" spans="1:13" s="424" customFormat="1" ht="30">
      <c r="A662" s="767">
        <v>88264</v>
      </c>
      <c r="B662" s="767"/>
      <c r="C662" s="425" t="s">
        <v>87</v>
      </c>
      <c r="D662" s="423" t="s">
        <v>47</v>
      </c>
      <c r="E662" s="641">
        <v>0.1</v>
      </c>
      <c r="F662" s="623" t="s">
        <v>40</v>
      </c>
      <c r="G662" s="421">
        <v>26.47</v>
      </c>
      <c r="H662" s="447">
        <f>ROUNDDOWN(G662*E662,2)</f>
        <v>2.64</v>
      </c>
      <c r="I662" s="157"/>
      <c r="J662" s="157"/>
      <c r="L662" s="177"/>
      <c r="M662" s="184"/>
    </row>
    <row r="663" spans="1:13" s="344" customFormat="1">
      <c r="A663" s="180"/>
      <c r="B663" s="180"/>
      <c r="C663" s="352"/>
      <c r="D663" s="768" t="s">
        <v>55</v>
      </c>
      <c r="E663" s="768"/>
      <c r="F663" s="768"/>
      <c r="G663" s="768"/>
      <c r="H663" s="216">
        <f>SUMIF(F660:F662,("h"),H660:H662)</f>
        <v>4.68</v>
      </c>
      <c r="I663" s="340"/>
      <c r="J663" s="340"/>
      <c r="L663" s="159"/>
      <c r="M663" s="165"/>
    </row>
    <row r="664" spans="1:13" s="344" customFormat="1">
      <c r="A664" s="180"/>
      <c r="B664" s="180"/>
      <c r="C664" s="352"/>
      <c r="D664" s="768" t="s">
        <v>56</v>
      </c>
      <c r="E664" s="768"/>
      <c r="F664" s="768"/>
      <c r="G664" s="768"/>
      <c r="H664" s="216">
        <f>SUMIF(F660:F662,"&lt;&gt;h",H660:H662)</f>
        <v>41.24</v>
      </c>
      <c r="I664" s="340"/>
      <c r="J664" s="340"/>
      <c r="L664" s="159"/>
      <c r="M664" s="165"/>
    </row>
    <row r="665" spans="1:13" s="344" customFormat="1">
      <c r="A665" s="180"/>
      <c r="B665" s="180"/>
      <c r="C665" s="352"/>
      <c r="D665" s="769" t="s">
        <v>57</v>
      </c>
      <c r="E665" s="769"/>
      <c r="F665" s="769"/>
      <c r="G665" s="769"/>
      <c r="H665" s="353">
        <f>SUM(H663:H664)</f>
        <v>45.92</v>
      </c>
      <c r="I665" s="340"/>
      <c r="J665" s="340"/>
      <c r="L665" s="159"/>
      <c r="M665" s="165"/>
    </row>
    <row r="666" spans="1:13" s="344" customFormat="1">
      <c r="A666" s="180"/>
      <c r="B666" s="180"/>
      <c r="C666" s="352"/>
      <c r="D666" s="768" t="s">
        <v>25</v>
      </c>
      <c r="E666" s="768"/>
      <c r="F666" s="768"/>
      <c r="G666" s="768"/>
      <c r="H666" s="217">
        <f>E659</f>
        <v>2</v>
      </c>
      <c r="I666" s="340"/>
      <c r="J666" s="340"/>
      <c r="L666" s="159"/>
      <c r="M666" s="165"/>
    </row>
    <row r="667" spans="1:13" s="344" customFormat="1">
      <c r="A667" s="180"/>
      <c r="B667" s="180"/>
      <c r="C667" s="352"/>
      <c r="D667" s="769" t="s">
        <v>58</v>
      </c>
      <c r="E667" s="769"/>
      <c r="F667" s="769"/>
      <c r="G667" s="769"/>
      <c r="H667" s="353">
        <f>ROUND(H665*H666,2)</f>
        <v>91.84</v>
      </c>
      <c r="I667" s="340"/>
      <c r="J667" s="340"/>
      <c r="L667" s="159"/>
      <c r="M667" s="165"/>
    </row>
    <row r="668" spans="1:13" s="344" customFormat="1">
      <c r="A668" s="180"/>
      <c r="B668" s="180"/>
      <c r="C668" s="352"/>
      <c r="D668" s="768" t="s">
        <v>1149</v>
      </c>
      <c r="E668" s="768"/>
      <c r="F668" s="768"/>
      <c r="G668" s="768"/>
      <c r="H668" s="216">
        <f>ROUND(H665*$B$13,2)</f>
        <v>12.37</v>
      </c>
      <c r="I668" s="340"/>
      <c r="J668" s="340"/>
      <c r="L668" s="159"/>
      <c r="M668" s="165"/>
    </row>
    <row r="669" spans="1:13" s="334" customFormat="1">
      <c r="A669" s="180"/>
      <c r="B669" s="180"/>
      <c r="C669" s="352"/>
      <c r="D669" s="769" t="s">
        <v>563</v>
      </c>
      <c r="E669" s="769"/>
      <c r="F669" s="769"/>
      <c r="G669" s="769"/>
      <c r="H669" s="353">
        <f>H668+H667</f>
        <v>104.21000000000001</v>
      </c>
    </row>
    <row r="670" spans="1:13" s="334" customFormat="1">
      <c r="D670" s="176"/>
      <c r="E670" s="642"/>
      <c r="F670" s="354"/>
      <c r="G670" s="355"/>
    </row>
    <row r="671" spans="1:13" s="344" customFormat="1">
      <c r="A671" s="152" t="s">
        <v>5</v>
      </c>
      <c r="B671" s="766" t="s">
        <v>6</v>
      </c>
      <c r="C671" s="766"/>
      <c r="D671" s="341" t="s">
        <v>52</v>
      </c>
      <c r="E671" s="639" t="s">
        <v>249</v>
      </c>
      <c r="F671" s="341" t="s">
        <v>28</v>
      </c>
      <c r="G671" s="342" t="s">
        <v>53</v>
      </c>
      <c r="H671" s="343" t="s">
        <v>54</v>
      </c>
      <c r="I671" s="340"/>
      <c r="J671" s="340"/>
      <c r="L671" s="159"/>
      <c r="M671" s="165"/>
    </row>
    <row r="672" spans="1:13" s="349" customFormat="1" ht="30">
      <c r="A672" s="345" t="str">
        <f>Orçamento!A180</f>
        <v>06.01.304.08</v>
      </c>
      <c r="B672" s="345" t="str">
        <f>Orçamento!B180</f>
        <v>SINAPI</v>
      </c>
      <c r="C672" s="345" t="str">
        <f>Orçamento!C180</f>
        <v>95770 MOD</v>
      </c>
      <c r="D672" s="346" t="s">
        <v>804</v>
      </c>
      <c r="E672" s="640">
        <v>70</v>
      </c>
      <c r="F672" s="345" t="s">
        <v>251</v>
      </c>
      <c r="G672" s="347">
        <v>24.75</v>
      </c>
      <c r="H672" s="348">
        <f>H681</f>
        <v>1732.5</v>
      </c>
      <c r="I672" s="349" t="s">
        <v>859</v>
      </c>
      <c r="L672" s="146"/>
      <c r="M672" s="336"/>
    </row>
    <row r="673" spans="1:13" s="424" customFormat="1" ht="45">
      <c r="A673" s="767">
        <v>2633</v>
      </c>
      <c r="B673" s="767"/>
      <c r="C673" s="425" t="s">
        <v>87</v>
      </c>
      <c r="D673" s="423" t="s">
        <v>1104</v>
      </c>
      <c r="E673" s="641">
        <v>1</v>
      </c>
      <c r="F673" s="623" t="s">
        <v>32</v>
      </c>
      <c r="G673" s="421">
        <v>6.79</v>
      </c>
      <c r="H673" s="447">
        <f>ROUNDDOWN(G673*E673,2)</f>
        <v>6.79</v>
      </c>
      <c r="I673" s="157"/>
      <c r="J673" s="157"/>
      <c r="L673" s="177"/>
      <c r="M673" s="184"/>
    </row>
    <row r="674" spans="1:13" s="424" customFormat="1" ht="45">
      <c r="A674" s="767">
        <v>2637</v>
      </c>
      <c r="B674" s="767"/>
      <c r="C674" s="425" t="s">
        <v>87</v>
      </c>
      <c r="D674" s="423" t="s">
        <v>1114</v>
      </c>
      <c r="E674" s="641">
        <v>2</v>
      </c>
      <c r="F674" s="623" t="s">
        <v>32</v>
      </c>
      <c r="G674" s="421">
        <v>2.56</v>
      </c>
      <c r="H674" s="447">
        <f>ROUNDDOWN(G674*E674,2)</f>
        <v>5.12</v>
      </c>
      <c r="I674" s="157"/>
      <c r="J674" s="157"/>
      <c r="L674" s="177"/>
      <c r="M674" s="184"/>
    </row>
    <row r="675" spans="1:13" s="424" customFormat="1" ht="30">
      <c r="A675" s="767">
        <v>88247</v>
      </c>
      <c r="B675" s="767"/>
      <c r="C675" s="425" t="s">
        <v>87</v>
      </c>
      <c r="D675" s="423" t="s">
        <v>42</v>
      </c>
      <c r="E675" s="641">
        <v>0.27410000000000001</v>
      </c>
      <c r="F675" s="623" t="s">
        <v>40</v>
      </c>
      <c r="G675" s="421">
        <v>20.43</v>
      </c>
      <c r="H675" s="447">
        <f>ROUNDDOWN(G675*E675,2)</f>
        <v>5.59</v>
      </c>
      <c r="I675" s="157"/>
      <c r="J675" s="157"/>
      <c r="L675" s="177"/>
      <c r="M675" s="184"/>
    </row>
    <row r="676" spans="1:13" s="424" customFormat="1" ht="30">
      <c r="A676" s="767">
        <v>88264</v>
      </c>
      <c r="B676" s="767"/>
      <c r="C676" s="425" t="s">
        <v>87</v>
      </c>
      <c r="D676" s="423" t="s">
        <v>47</v>
      </c>
      <c r="E676" s="641">
        <v>0.27410000000000001</v>
      </c>
      <c r="F676" s="623" t="s">
        <v>40</v>
      </c>
      <c r="G676" s="421">
        <v>26.47</v>
      </c>
      <c r="H676" s="447">
        <f>ROUNDDOWN(G676*E676,2)</f>
        <v>7.25</v>
      </c>
      <c r="I676" s="157"/>
      <c r="J676" s="157"/>
      <c r="L676" s="177"/>
      <c r="M676" s="184"/>
    </row>
    <row r="677" spans="1:13" s="344" customFormat="1">
      <c r="A677" s="180"/>
      <c r="B677" s="180"/>
      <c r="C677" s="352"/>
      <c r="D677" s="768" t="s">
        <v>55</v>
      </c>
      <c r="E677" s="768"/>
      <c r="F677" s="768"/>
      <c r="G677" s="768"/>
      <c r="H677" s="216">
        <f>SUMIF(F673:F676,("h"),H673:H676)</f>
        <v>12.84</v>
      </c>
      <c r="I677" s="340"/>
      <c r="J677" s="340"/>
      <c r="L677" s="159"/>
      <c r="M677" s="165"/>
    </row>
    <row r="678" spans="1:13" s="344" customFormat="1">
      <c r="A678" s="180"/>
      <c r="B678" s="180"/>
      <c r="C678" s="352"/>
      <c r="D678" s="768" t="s">
        <v>56</v>
      </c>
      <c r="E678" s="768"/>
      <c r="F678" s="768"/>
      <c r="G678" s="768"/>
      <c r="H678" s="216">
        <f>SUMIF(F673:F676,"&lt;&gt;h",H673:H676)</f>
        <v>11.91</v>
      </c>
      <c r="I678" s="340"/>
      <c r="J678" s="340"/>
      <c r="L678" s="159"/>
      <c r="M678" s="165"/>
    </row>
    <row r="679" spans="1:13" s="344" customFormat="1">
      <c r="A679" s="180"/>
      <c r="B679" s="180"/>
      <c r="C679" s="352"/>
      <c r="D679" s="769" t="s">
        <v>57</v>
      </c>
      <c r="E679" s="769"/>
      <c r="F679" s="769"/>
      <c r="G679" s="769"/>
      <c r="H679" s="353">
        <f>SUM(H677:H678)</f>
        <v>24.75</v>
      </c>
      <c r="I679" s="340"/>
      <c r="J679" s="340"/>
      <c r="L679" s="159"/>
      <c r="M679" s="165"/>
    </row>
    <row r="680" spans="1:13" s="344" customFormat="1">
      <c r="A680" s="180"/>
      <c r="B680" s="180"/>
      <c r="C680" s="352"/>
      <c r="D680" s="768" t="s">
        <v>25</v>
      </c>
      <c r="E680" s="768"/>
      <c r="F680" s="768"/>
      <c r="G680" s="768"/>
      <c r="H680" s="217">
        <f>E672</f>
        <v>70</v>
      </c>
      <c r="I680" s="340"/>
      <c r="J680" s="340"/>
      <c r="L680" s="159"/>
      <c r="M680" s="165"/>
    </row>
    <row r="681" spans="1:13" s="344" customFormat="1">
      <c r="A681" s="180"/>
      <c r="B681" s="180"/>
      <c r="C681" s="352"/>
      <c r="D681" s="769" t="s">
        <v>58</v>
      </c>
      <c r="E681" s="769"/>
      <c r="F681" s="769"/>
      <c r="G681" s="769"/>
      <c r="H681" s="353">
        <f>ROUND(H679*H680,2)</f>
        <v>1732.5</v>
      </c>
      <c r="I681" s="340"/>
      <c r="J681" s="340"/>
      <c r="L681" s="159"/>
      <c r="M681" s="165"/>
    </row>
    <row r="682" spans="1:13" s="344" customFormat="1">
      <c r="A682" s="180"/>
      <c r="B682" s="180"/>
      <c r="C682" s="352"/>
      <c r="D682" s="768" t="s">
        <v>1149</v>
      </c>
      <c r="E682" s="768"/>
      <c r="F682" s="768"/>
      <c r="G682" s="768"/>
      <c r="H682" s="216">
        <f>ROUND(H679*$B$13,2)</f>
        <v>6.67</v>
      </c>
      <c r="I682" s="340"/>
      <c r="J682" s="340"/>
      <c r="L682" s="159"/>
      <c r="M682" s="165"/>
    </row>
    <row r="683" spans="1:13" s="334" customFormat="1">
      <c r="A683" s="180"/>
      <c r="B683" s="180"/>
      <c r="C683" s="352"/>
      <c r="D683" s="769" t="s">
        <v>563</v>
      </c>
      <c r="E683" s="769"/>
      <c r="F683" s="769"/>
      <c r="G683" s="769"/>
      <c r="H683" s="353">
        <f>H682+H681</f>
        <v>1739.17</v>
      </c>
    </row>
    <row r="684" spans="1:13" s="334" customFormat="1">
      <c r="D684" s="176"/>
      <c r="E684" s="642"/>
      <c r="F684" s="354"/>
      <c r="G684" s="355"/>
    </row>
    <row r="685" spans="1:13" s="344" customFormat="1">
      <c r="A685" s="152" t="s">
        <v>5</v>
      </c>
      <c r="B685" s="766" t="s">
        <v>6</v>
      </c>
      <c r="C685" s="766"/>
      <c r="D685" s="341" t="s">
        <v>52</v>
      </c>
      <c r="E685" s="639" t="s">
        <v>249</v>
      </c>
      <c r="F685" s="341" t="s">
        <v>28</v>
      </c>
      <c r="G685" s="342" t="s">
        <v>53</v>
      </c>
      <c r="H685" s="343" t="s">
        <v>54</v>
      </c>
      <c r="I685" s="340"/>
      <c r="J685" s="340"/>
      <c r="L685" s="159"/>
      <c r="M685" s="165"/>
    </row>
    <row r="686" spans="1:13" s="349" customFormat="1" ht="30">
      <c r="A686" s="345" t="str">
        <f>Orçamento!A181</f>
        <v>06.01.304.09</v>
      </c>
      <c r="B686" s="345" t="str">
        <f>Orçamento!B181</f>
        <v>SINAPI</v>
      </c>
      <c r="C686" s="345" t="str">
        <f>Orçamento!C181</f>
        <v>95764 MOD</v>
      </c>
      <c r="D686" s="346" t="s">
        <v>805</v>
      </c>
      <c r="E686" s="640">
        <v>9</v>
      </c>
      <c r="F686" s="345" t="s">
        <v>251</v>
      </c>
      <c r="G686" s="347">
        <v>24.700000000000003</v>
      </c>
      <c r="H686" s="348">
        <f>H695</f>
        <v>222.3</v>
      </c>
      <c r="I686" s="349" t="s">
        <v>859</v>
      </c>
      <c r="L686" s="146"/>
      <c r="M686" s="336"/>
    </row>
    <row r="687" spans="1:13" s="424" customFormat="1" ht="45">
      <c r="A687" s="767">
        <v>2617</v>
      </c>
      <c r="B687" s="767"/>
      <c r="C687" s="425" t="s">
        <v>87</v>
      </c>
      <c r="D687" s="423" t="s">
        <v>1105</v>
      </c>
      <c r="E687" s="641">
        <v>1</v>
      </c>
      <c r="F687" s="623" t="s">
        <v>32</v>
      </c>
      <c r="G687" s="421">
        <v>9.23</v>
      </c>
      <c r="H687" s="447">
        <f>ROUNDDOWN(G687*E687,2)</f>
        <v>9.23</v>
      </c>
      <c r="I687" s="157"/>
      <c r="J687" s="157"/>
      <c r="L687" s="177"/>
      <c r="M687" s="184"/>
    </row>
    <row r="688" spans="1:13" s="424" customFormat="1" ht="45">
      <c r="A688" s="767">
        <v>2638</v>
      </c>
      <c r="B688" s="767"/>
      <c r="C688" s="425" t="s">
        <v>87</v>
      </c>
      <c r="D688" s="423" t="s">
        <v>1115</v>
      </c>
      <c r="E688" s="641">
        <v>2</v>
      </c>
      <c r="F688" s="623" t="s">
        <v>32</v>
      </c>
      <c r="G688" s="421">
        <v>2.98</v>
      </c>
      <c r="H688" s="447">
        <f>ROUNDDOWN(G688*E688,2)</f>
        <v>5.96</v>
      </c>
      <c r="I688" s="157"/>
      <c r="J688" s="157"/>
      <c r="L688" s="177"/>
      <c r="M688" s="184"/>
    </row>
    <row r="689" spans="1:13" s="424" customFormat="1" ht="30">
      <c r="A689" s="767">
        <v>88247</v>
      </c>
      <c r="B689" s="767"/>
      <c r="C689" s="425" t="s">
        <v>87</v>
      </c>
      <c r="D689" s="423" t="s">
        <v>42</v>
      </c>
      <c r="E689" s="641">
        <v>0.2031</v>
      </c>
      <c r="F689" s="623" t="s">
        <v>40</v>
      </c>
      <c r="G689" s="421">
        <v>20.43</v>
      </c>
      <c r="H689" s="447">
        <f>ROUNDDOWN(G689*E689,2)</f>
        <v>4.1399999999999997</v>
      </c>
      <c r="I689" s="157"/>
      <c r="J689" s="157"/>
      <c r="L689" s="177"/>
      <c r="M689" s="184"/>
    </row>
    <row r="690" spans="1:13" s="424" customFormat="1" ht="30">
      <c r="A690" s="767">
        <v>88264</v>
      </c>
      <c r="B690" s="767"/>
      <c r="C690" s="425" t="s">
        <v>87</v>
      </c>
      <c r="D690" s="423" t="s">
        <v>47</v>
      </c>
      <c r="E690" s="641">
        <v>0.2031</v>
      </c>
      <c r="F690" s="623" t="s">
        <v>40</v>
      </c>
      <c r="G690" s="421">
        <v>26.47</v>
      </c>
      <c r="H690" s="447">
        <f>ROUNDDOWN(G690*E690,2)</f>
        <v>5.37</v>
      </c>
      <c r="I690" s="157"/>
      <c r="J690" s="157"/>
      <c r="L690" s="177"/>
      <c r="M690" s="184"/>
    </row>
    <row r="691" spans="1:13" s="344" customFormat="1">
      <c r="A691" s="180"/>
      <c r="B691" s="180"/>
      <c r="C691" s="352"/>
      <c r="D691" s="768" t="s">
        <v>55</v>
      </c>
      <c r="E691" s="768"/>
      <c r="F691" s="768"/>
      <c r="G691" s="768"/>
      <c r="H691" s="216">
        <f>SUMIF(F687:F690,("h"),H687:H690)</f>
        <v>9.51</v>
      </c>
      <c r="I691" s="340"/>
      <c r="J691" s="340"/>
      <c r="L691" s="159"/>
      <c r="M691" s="165"/>
    </row>
    <row r="692" spans="1:13" s="344" customFormat="1">
      <c r="A692" s="180"/>
      <c r="B692" s="180"/>
      <c r="C692" s="352"/>
      <c r="D692" s="768" t="s">
        <v>56</v>
      </c>
      <c r="E692" s="768"/>
      <c r="F692" s="768"/>
      <c r="G692" s="768"/>
      <c r="H692" s="216">
        <f>SUMIF(F687:F690,"&lt;&gt;h",H687:H690)</f>
        <v>15.190000000000001</v>
      </c>
      <c r="I692" s="340"/>
      <c r="J692" s="340"/>
      <c r="L692" s="159"/>
      <c r="M692" s="165"/>
    </row>
    <row r="693" spans="1:13" s="344" customFormat="1">
      <c r="A693" s="180"/>
      <c r="B693" s="180"/>
      <c r="C693" s="352"/>
      <c r="D693" s="769" t="s">
        <v>57</v>
      </c>
      <c r="E693" s="769"/>
      <c r="F693" s="769"/>
      <c r="G693" s="769"/>
      <c r="H693" s="353">
        <f>SUM(H691:H692)</f>
        <v>24.700000000000003</v>
      </c>
      <c r="I693" s="340"/>
      <c r="J693" s="340"/>
      <c r="L693" s="159"/>
      <c r="M693" s="165"/>
    </row>
    <row r="694" spans="1:13" s="344" customFormat="1">
      <c r="A694" s="180"/>
      <c r="B694" s="180"/>
      <c r="C694" s="352"/>
      <c r="D694" s="768" t="s">
        <v>25</v>
      </c>
      <c r="E694" s="768"/>
      <c r="F694" s="768"/>
      <c r="G694" s="768"/>
      <c r="H694" s="217">
        <f>E686</f>
        <v>9</v>
      </c>
      <c r="I694" s="340"/>
      <c r="J694" s="340"/>
      <c r="L694" s="159"/>
      <c r="M694" s="165"/>
    </row>
    <row r="695" spans="1:13" s="344" customFormat="1">
      <c r="A695" s="180"/>
      <c r="B695" s="180"/>
      <c r="C695" s="352"/>
      <c r="D695" s="769" t="s">
        <v>58</v>
      </c>
      <c r="E695" s="769"/>
      <c r="F695" s="769"/>
      <c r="G695" s="769"/>
      <c r="H695" s="353">
        <f>ROUND(H693*H694,2)</f>
        <v>222.3</v>
      </c>
      <c r="I695" s="340"/>
      <c r="J695" s="340"/>
      <c r="L695" s="159"/>
      <c r="M695" s="165"/>
    </row>
    <row r="696" spans="1:13" s="344" customFormat="1">
      <c r="A696" s="180"/>
      <c r="B696" s="180"/>
      <c r="C696" s="352"/>
      <c r="D696" s="768" t="s">
        <v>1149</v>
      </c>
      <c r="E696" s="768"/>
      <c r="F696" s="768"/>
      <c r="G696" s="768"/>
      <c r="H696" s="216">
        <f>ROUND(H693*$B$13,2)</f>
        <v>6.65</v>
      </c>
      <c r="I696" s="340"/>
      <c r="J696" s="340"/>
      <c r="L696" s="159"/>
      <c r="M696" s="165"/>
    </row>
    <row r="697" spans="1:13" s="334" customFormat="1">
      <c r="A697" s="180"/>
      <c r="B697" s="180"/>
      <c r="C697" s="352"/>
      <c r="D697" s="769" t="s">
        <v>563</v>
      </c>
      <c r="E697" s="769"/>
      <c r="F697" s="769"/>
      <c r="G697" s="769"/>
      <c r="H697" s="353">
        <f>H696+H695</f>
        <v>228.95000000000002</v>
      </c>
    </row>
    <row r="698" spans="1:13" s="334" customFormat="1">
      <c r="D698" s="176"/>
      <c r="E698" s="642"/>
      <c r="F698" s="354"/>
      <c r="G698" s="355"/>
    </row>
    <row r="699" spans="1:13" s="344" customFormat="1">
      <c r="A699" s="152" t="s">
        <v>5</v>
      </c>
      <c r="B699" s="766" t="s">
        <v>6</v>
      </c>
      <c r="C699" s="766"/>
      <c r="D699" s="341" t="s">
        <v>52</v>
      </c>
      <c r="E699" s="639" t="s">
        <v>249</v>
      </c>
      <c r="F699" s="341" t="s">
        <v>28</v>
      </c>
      <c r="G699" s="342" t="s">
        <v>53</v>
      </c>
      <c r="H699" s="343" t="s">
        <v>54</v>
      </c>
      <c r="I699" s="340"/>
      <c r="J699" s="340"/>
      <c r="L699" s="159"/>
      <c r="M699" s="165"/>
    </row>
    <row r="700" spans="1:13" s="349" customFormat="1" ht="45">
      <c r="A700" s="345" t="str">
        <f>Orçamento!A186</f>
        <v>06.01.305.01</v>
      </c>
      <c r="B700" s="345" t="str">
        <f>Orçamento!B186</f>
        <v>ORSE</v>
      </c>
      <c r="C700" s="345">
        <f>Orçamento!C186</f>
        <v>11186</v>
      </c>
      <c r="D700" s="346" t="s">
        <v>813</v>
      </c>
      <c r="E700" s="640">
        <v>918.95</v>
      </c>
      <c r="F700" s="345" t="s">
        <v>266</v>
      </c>
      <c r="G700" s="347">
        <v>9.25</v>
      </c>
      <c r="H700" s="348">
        <f>H708</f>
        <v>8500.2900000000009</v>
      </c>
      <c r="I700" s="349" t="s">
        <v>859</v>
      </c>
      <c r="L700" s="146"/>
      <c r="M700" s="336"/>
    </row>
    <row r="701" spans="1:13" s="424" customFormat="1" ht="45">
      <c r="A701" s="767">
        <v>12034</v>
      </c>
      <c r="B701" s="767"/>
      <c r="C701" s="425" t="s">
        <v>248</v>
      </c>
      <c r="D701" s="423" t="s">
        <v>821</v>
      </c>
      <c r="E701" s="641">
        <v>1.02</v>
      </c>
      <c r="F701" s="623" t="s">
        <v>63</v>
      </c>
      <c r="G701" s="421">
        <v>3.1</v>
      </c>
      <c r="H701" s="447">
        <f>ROUNDDOWN(G701*E701,2)</f>
        <v>3.16</v>
      </c>
      <c r="I701" s="157"/>
      <c r="J701" s="157"/>
      <c r="L701" s="177"/>
      <c r="M701" s="184"/>
    </row>
    <row r="702" spans="1:13" s="424" customFormat="1" ht="30">
      <c r="A702" s="767">
        <v>88247</v>
      </c>
      <c r="B702" s="767"/>
      <c r="C702" s="425" t="s">
        <v>87</v>
      </c>
      <c r="D702" s="423" t="s">
        <v>42</v>
      </c>
      <c r="E702" s="641">
        <v>0.13</v>
      </c>
      <c r="F702" s="623" t="s">
        <v>40</v>
      </c>
      <c r="G702" s="421">
        <v>20.43</v>
      </c>
      <c r="H702" s="447">
        <f>ROUNDDOWN(G702*E702,2)</f>
        <v>2.65</v>
      </c>
      <c r="I702" s="157"/>
      <c r="J702" s="157"/>
      <c r="L702" s="177"/>
      <c r="M702" s="184"/>
    </row>
    <row r="703" spans="1:13" s="424" customFormat="1" ht="30">
      <c r="A703" s="767">
        <v>88264</v>
      </c>
      <c r="B703" s="767"/>
      <c r="C703" s="425" t="s">
        <v>87</v>
      </c>
      <c r="D703" s="423" t="s">
        <v>47</v>
      </c>
      <c r="E703" s="641">
        <v>0.13</v>
      </c>
      <c r="F703" s="623" t="s">
        <v>40</v>
      </c>
      <c r="G703" s="421">
        <v>26.47</v>
      </c>
      <c r="H703" s="447">
        <f>ROUNDDOWN(G703*E703,2)</f>
        <v>3.44</v>
      </c>
      <c r="I703" s="157"/>
      <c r="J703" s="157"/>
      <c r="L703" s="177"/>
      <c r="M703" s="184"/>
    </row>
    <row r="704" spans="1:13" s="344" customFormat="1">
      <c r="A704" s="180"/>
      <c r="B704" s="180"/>
      <c r="C704" s="352"/>
      <c r="D704" s="768" t="s">
        <v>55</v>
      </c>
      <c r="E704" s="768"/>
      <c r="F704" s="768"/>
      <c r="G704" s="768"/>
      <c r="H704" s="216">
        <f>SUMIF(F701:F703,("h"),H701:H703)</f>
        <v>6.09</v>
      </c>
      <c r="I704" s="340"/>
      <c r="J704" s="340"/>
      <c r="L704" s="159"/>
      <c r="M704" s="165"/>
    </row>
    <row r="705" spans="1:13" s="344" customFormat="1">
      <c r="A705" s="180"/>
      <c r="B705" s="180"/>
      <c r="C705" s="352"/>
      <c r="D705" s="768" t="s">
        <v>56</v>
      </c>
      <c r="E705" s="768"/>
      <c r="F705" s="768"/>
      <c r="G705" s="768"/>
      <c r="H705" s="216">
        <f>SUMIF(F701:F703,"&lt;&gt;h",H701:H703)</f>
        <v>3.16</v>
      </c>
      <c r="I705" s="340"/>
      <c r="J705" s="340"/>
      <c r="L705" s="159"/>
      <c r="M705" s="165"/>
    </row>
    <row r="706" spans="1:13" s="344" customFormat="1">
      <c r="A706" s="180"/>
      <c r="B706" s="180"/>
      <c r="C706" s="352"/>
      <c r="D706" s="769" t="s">
        <v>57</v>
      </c>
      <c r="E706" s="769"/>
      <c r="F706" s="769"/>
      <c r="G706" s="769"/>
      <c r="H706" s="353">
        <f>SUM(H704:H705)</f>
        <v>9.25</v>
      </c>
      <c r="I706" s="340"/>
      <c r="J706" s="340"/>
      <c r="L706" s="159"/>
      <c r="M706" s="165"/>
    </row>
    <row r="707" spans="1:13" s="344" customFormat="1">
      <c r="A707" s="180"/>
      <c r="B707" s="180"/>
      <c r="C707" s="352"/>
      <c r="D707" s="768" t="s">
        <v>25</v>
      </c>
      <c r="E707" s="768"/>
      <c r="F707" s="768"/>
      <c r="G707" s="768"/>
      <c r="H707" s="217">
        <f>E700</f>
        <v>918.95</v>
      </c>
      <c r="I707" s="340"/>
      <c r="J707" s="340"/>
      <c r="L707" s="159"/>
      <c r="M707" s="165"/>
    </row>
    <row r="708" spans="1:13" s="344" customFormat="1">
      <c r="A708" s="180"/>
      <c r="B708" s="180"/>
      <c r="C708" s="352"/>
      <c r="D708" s="769" t="s">
        <v>58</v>
      </c>
      <c r="E708" s="769"/>
      <c r="F708" s="769"/>
      <c r="G708" s="769"/>
      <c r="H708" s="353">
        <f>ROUND(H706*H707,2)</f>
        <v>8500.2900000000009</v>
      </c>
      <c r="I708" s="340"/>
      <c r="J708" s="340"/>
      <c r="L708" s="159"/>
      <c r="M708" s="165"/>
    </row>
    <row r="709" spans="1:13" s="344" customFormat="1">
      <c r="A709" s="180"/>
      <c r="B709" s="180"/>
      <c r="C709" s="352"/>
      <c r="D709" s="768" t="s">
        <v>1149</v>
      </c>
      <c r="E709" s="768"/>
      <c r="F709" s="768"/>
      <c r="G709" s="768"/>
      <c r="H709" s="216">
        <f>ROUND(H706*$B$13,2)</f>
        <v>2.4900000000000002</v>
      </c>
      <c r="I709" s="340"/>
      <c r="J709" s="340"/>
      <c r="L709" s="159"/>
      <c r="M709" s="165"/>
    </row>
    <row r="710" spans="1:13" s="334" customFormat="1">
      <c r="A710" s="180"/>
      <c r="B710" s="180"/>
      <c r="C710" s="352"/>
      <c r="D710" s="769" t="s">
        <v>563</v>
      </c>
      <c r="E710" s="769"/>
      <c r="F710" s="769"/>
      <c r="G710" s="769"/>
      <c r="H710" s="353">
        <f>H709+H708</f>
        <v>8502.7800000000007</v>
      </c>
    </row>
    <row r="711" spans="1:13" s="334" customFormat="1">
      <c r="D711" s="176"/>
      <c r="E711" s="642"/>
      <c r="F711" s="354"/>
      <c r="G711" s="355"/>
    </row>
    <row r="712" spans="1:13" s="344" customFormat="1">
      <c r="A712" s="152" t="s">
        <v>5</v>
      </c>
      <c r="B712" s="766" t="s">
        <v>6</v>
      </c>
      <c r="C712" s="766"/>
      <c r="D712" s="341" t="s">
        <v>52</v>
      </c>
      <c r="E712" s="639" t="s">
        <v>249</v>
      </c>
      <c r="F712" s="341" t="s">
        <v>28</v>
      </c>
      <c r="G712" s="342" t="s">
        <v>53</v>
      </c>
      <c r="H712" s="343" t="s">
        <v>54</v>
      </c>
      <c r="I712" s="340"/>
      <c r="J712" s="340"/>
      <c r="L712" s="159"/>
      <c r="M712" s="165"/>
    </row>
    <row r="713" spans="1:13" s="349" customFormat="1" ht="45">
      <c r="A713" s="345" t="str">
        <f>Orçamento!A187</f>
        <v>06.01.305.02</v>
      </c>
      <c r="B713" s="345" t="str">
        <f>Orçamento!B187</f>
        <v>ORSE</v>
      </c>
      <c r="C713" s="345">
        <f>Orçamento!C187</f>
        <v>11187</v>
      </c>
      <c r="D713" s="346" t="s">
        <v>814</v>
      </c>
      <c r="E713" s="640">
        <v>1314.44</v>
      </c>
      <c r="F713" s="345" t="s">
        <v>266</v>
      </c>
      <c r="G713" s="347">
        <v>10.57</v>
      </c>
      <c r="H713" s="348">
        <f>H721</f>
        <v>13893.63</v>
      </c>
      <c r="I713" s="349" t="s">
        <v>859</v>
      </c>
      <c r="L713" s="146"/>
      <c r="M713" s="336"/>
    </row>
    <row r="714" spans="1:13" s="424" customFormat="1" ht="45">
      <c r="A714" s="767">
        <v>12035</v>
      </c>
      <c r="B714" s="767"/>
      <c r="C714" s="425" t="s">
        <v>248</v>
      </c>
      <c r="D714" s="423" t="s">
        <v>822</v>
      </c>
      <c r="E714" s="641">
        <v>1.02</v>
      </c>
      <c r="F714" s="623" t="s">
        <v>63</v>
      </c>
      <c r="G714" s="421">
        <v>4.4000000000000004</v>
      </c>
      <c r="H714" s="447">
        <f>ROUNDDOWN(G714*E714,2)</f>
        <v>4.4800000000000004</v>
      </c>
      <c r="I714" s="157"/>
      <c r="J714" s="157"/>
      <c r="L714" s="177"/>
      <c r="M714" s="184"/>
    </row>
    <row r="715" spans="1:13" s="424" customFormat="1" ht="30">
      <c r="A715" s="767">
        <v>88247</v>
      </c>
      <c r="B715" s="767"/>
      <c r="C715" s="425" t="s">
        <v>87</v>
      </c>
      <c r="D715" s="423" t="s">
        <v>42</v>
      </c>
      <c r="E715" s="641">
        <v>0.13</v>
      </c>
      <c r="F715" s="623" t="s">
        <v>40</v>
      </c>
      <c r="G715" s="421">
        <v>20.43</v>
      </c>
      <c r="H715" s="447">
        <f>ROUNDDOWN(G715*E715,2)</f>
        <v>2.65</v>
      </c>
      <c r="I715" s="157"/>
      <c r="J715" s="157"/>
      <c r="L715" s="177"/>
      <c r="M715" s="184"/>
    </row>
    <row r="716" spans="1:13" s="424" customFormat="1" ht="30">
      <c r="A716" s="767">
        <v>88264</v>
      </c>
      <c r="B716" s="767"/>
      <c r="C716" s="425" t="s">
        <v>87</v>
      </c>
      <c r="D716" s="423" t="s">
        <v>47</v>
      </c>
      <c r="E716" s="641">
        <v>0.13</v>
      </c>
      <c r="F716" s="623" t="s">
        <v>40</v>
      </c>
      <c r="G716" s="421">
        <v>26.47</v>
      </c>
      <c r="H716" s="447">
        <f>ROUNDDOWN(G716*E716,2)</f>
        <v>3.44</v>
      </c>
      <c r="I716" s="157"/>
      <c r="J716" s="157"/>
      <c r="L716" s="177"/>
      <c r="M716" s="184"/>
    </row>
    <row r="717" spans="1:13" s="344" customFormat="1">
      <c r="A717" s="180"/>
      <c r="B717" s="180"/>
      <c r="C717" s="352"/>
      <c r="D717" s="768" t="s">
        <v>55</v>
      </c>
      <c r="E717" s="768"/>
      <c r="F717" s="768"/>
      <c r="G717" s="768"/>
      <c r="H717" s="216">
        <f>SUMIF(F714:F716,("h"),H714:H716)</f>
        <v>6.09</v>
      </c>
      <c r="I717" s="340"/>
      <c r="J717" s="340"/>
      <c r="L717" s="159"/>
      <c r="M717" s="165"/>
    </row>
    <row r="718" spans="1:13" s="344" customFormat="1">
      <c r="A718" s="180"/>
      <c r="B718" s="180"/>
      <c r="C718" s="352"/>
      <c r="D718" s="768" t="s">
        <v>56</v>
      </c>
      <c r="E718" s="768"/>
      <c r="F718" s="768"/>
      <c r="G718" s="768"/>
      <c r="H718" s="216">
        <f>SUMIF(F714:F716,"&lt;&gt;h",H714:H716)</f>
        <v>4.4800000000000004</v>
      </c>
      <c r="I718" s="340"/>
      <c r="J718" s="340"/>
      <c r="L718" s="159"/>
      <c r="M718" s="165"/>
    </row>
    <row r="719" spans="1:13" s="344" customFormat="1">
      <c r="A719" s="180"/>
      <c r="B719" s="180"/>
      <c r="C719" s="352"/>
      <c r="D719" s="769" t="s">
        <v>57</v>
      </c>
      <c r="E719" s="769"/>
      <c r="F719" s="769"/>
      <c r="G719" s="769"/>
      <c r="H719" s="353">
        <f>SUM(H717:H718)</f>
        <v>10.57</v>
      </c>
      <c r="I719" s="340"/>
      <c r="J719" s="340"/>
      <c r="L719" s="159"/>
      <c r="M719" s="165"/>
    </row>
    <row r="720" spans="1:13" s="344" customFormat="1">
      <c r="A720" s="180"/>
      <c r="B720" s="180"/>
      <c r="C720" s="352"/>
      <c r="D720" s="768" t="s">
        <v>25</v>
      </c>
      <c r="E720" s="768"/>
      <c r="F720" s="768"/>
      <c r="G720" s="768"/>
      <c r="H720" s="217">
        <f>E713</f>
        <v>1314.44</v>
      </c>
      <c r="I720" s="340"/>
      <c r="J720" s="340"/>
      <c r="L720" s="159"/>
      <c r="M720" s="165"/>
    </row>
    <row r="721" spans="1:13" s="344" customFormat="1">
      <c r="A721" s="180"/>
      <c r="B721" s="180"/>
      <c r="C721" s="352"/>
      <c r="D721" s="769" t="s">
        <v>58</v>
      </c>
      <c r="E721" s="769"/>
      <c r="F721" s="769"/>
      <c r="G721" s="769"/>
      <c r="H721" s="353">
        <f>ROUND(H719*H720,2)</f>
        <v>13893.63</v>
      </c>
      <c r="I721" s="340"/>
      <c r="J721" s="340"/>
      <c r="L721" s="159"/>
      <c r="M721" s="165"/>
    </row>
    <row r="722" spans="1:13" s="344" customFormat="1">
      <c r="A722" s="180"/>
      <c r="B722" s="180"/>
      <c r="C722" s="352"/>
      <c r="D722" s="768" t="s">
        <v>1149</v>
      </c>
      <c r="E722" s="768"/>
      <c r="F722" s="768"/>
      <c r="G722" s="768"/>
      <c r="H722" s="216">
        <f>ROUND(H719*$B$13,2)</f>
        <v>2.85</v>
      </c>
      <c r="I722" s="340"/>
      <c r="J722" s="340"/>
      <c r="L722" s="159"/>
      <c r="M722" s="165"/>
    </row>
    <row r="723" spans="1:13" s="334" customFormat="1">
      <c r="A723" s="180"/>
      <c r="B723" s="180"/>
      <c r="C723" s="352"/>
      <c r="D723" s="769" t="s">
        <v>563</v>
      </c>
      <c r="E723" s="769"/>
      <c r="F723" s="769"/>
      <c r="G723" s="769"/>
      <c r="H723" s="353">
        <f>H722+H721</f>
        <v>13896.48</v>
      </c>
    </row>
    <row r="724" spans="1:13" s="334" customFormat="1">
      <c r="D724" s="176"/>
      <c r="E724" s="642"/>
      <c r="F724" s="354"/>
      <c r="G724" s="355"/>
    </row>
    <row r="725" spans="1:13" s="255" customFormat="1">
      <c r="A725" s="152" t="s">
        <v>5</v>
      </c>
      <c r="B725" s="766" t="s">
        <v>6</v>
      </c>
      <c r="C725" s="766"/>
      <c r="D725" s="252" t="s">
        <v>52</v>
      </c>
      <c r="E725" s="639" t="s">
        <v>249</v>
      </c>
      <c r="F725" s="252" t="s">
        <v>28</v>
      </c>
      <c r="G725" s="253" t="s">
        <v>53</v>
      </c>
      <c r="H725" s="254" t="s">
        <v>54</v>
      </c>
      <c r="I725" s="251"/>
      <c r="J725" s="251"/>
      <c r="L725" s="159"/>
      <c r="M725" s="165"/>
    </row>
    <row r="726" spans="1:13" s="259" customFormat="1">
      <c r="A726" s="256" t="str">
        <f>Orçamento!A194</f>
        <v>06.01.306.03</v>
      </c>
      <c r="B726" s="345" t="str">
        <f>Orçamento!B194</f>
        <v>CDHU</v>
      </c>
      <c r="C726" s="345" t="str">
        <f>Orçamento!C194</f>
        <v>40.06.040</v>
      </c>
      <c r="D726" s="345" t="s">
        <v>825</v>
      </c>
      <c r="E726" s="640">
        <v>3</v>
      </c>
      <c r="F726" s="345" t="s">
        <v>251</v>
      </c>
      <c r="G726" s="257">
        <v>36.760000000000005</v>
      </c>
      <c r="H726" s="258">
        <f>H734</f>
        <v>110.28</v>
      </c>
      <c r="I726" s="349" t="s">
        <v>859</v>
      </c>
      <c r="L726" s="146"/>
      <c r="M726" s="248"/>
    </row>
    <row r="727" spans="1:13" s="249" customFormat="1" ht="90">
      <c r="A727" s="767" t="s">
        <v>852</v>
      </c>
      <c r="B727" s="767"/>
      <c r="C727" s="623" t="s">
        <v>648</v>
      </c>
      <c r="D727" s="449" t="s">
        <v>853</v>
      </c>
      <c r="E727" s="641">
        <v>1</v>
      </c>
      <c r="F727" s="460" t="s">
        <v>28</v>
      </c>
      <c r="G727" s="218">
        <v>13.32</v>
      </c>
      <c r="H727" s="262">
        <f>ROUNDDOWN(G727*E727,2)</f>
        <v>13.32</v>
      </c>
      <c r="I727" s="157"/>
      <c r="J727" s="157"/>
      <c r="L727" s="177"/>
      <c r="M727" s="184"/>
    </row>
    <row r="728" spans="1:13" s="249" customFormat="1" ht="30">
      <c r="A728" s="767">
        <v>88247</v>
      </c>
      <c r="B728" s="767"/>
      <c r="C728" s="250" t="s">
        <v>87</v>
      </c>
      <c r="D728" s="183" t="s">
        <v>42</v>
      </c>
      <c r="E728" s="641">
        <v>0.5</v>
      </c>
      <c r="F728" s="260" t="s">
        <v>40</v>
      </c>
      <c r="G728" s="261">
        <v>20.43</v>
      </c>
      <c r="H728" s="447">
        <f>ROUNDDOWN(G728*E728,2)</f>
        <v>10.210000000000001</v>
      </c>
      <c r="I728" s="157"/>
      <c r="J728" s="157"/>
      <c r="L728" s="177"/>
      <c r="M728" s="184"/>
    </row>
    <row r="729" spans="1:13" s="249" customFormat="1" ht="30">
      <c r="A729" s="767">
        <v>88264</v>
      </c>
      <c r="B729" s="767"/>
      <c r="C729" s="250" t="s">
        <v>87</v>
      </c>
      <c r="D729" s="183" t="s">
        <v>47</v>
      </c>
      <c r="E729" s="641">
        <v>0.5</v>
      </c>
      <c r="F729" s="260" t="s">
        <v>40</v>
      </c>
      <c r="G729" s="261">
        <v>26.47</v>
      </c>
      <c r="H729" s="447">
        <f>ROUNDDOWN(G729*E729,2)</f>
        <v>13.23</v>
      </c>
      <c r="I729" s="157"/>
      <c r="J729" s="157"/>
      <c r="L729" s="177"/>
      <c r="M729" s="184"/>
    </row>
    <row r="730" spans="1:13" s="255" customFormat="1">
      <c r="A730" s="180"/>
      <c r="B730" s="180"/>
      <c r="C730" s="263"/>
      <c r="D730" s="768" t="s">
        <v>55</v>
      </c>
      <c r="E730" s="768"/>
      <c r="F730" s="768"/>
      <c r="G730" s="768"/>
      <c r="H730" s="216">
        <f>SUMIF(F727:F729,("h"),H727:H729)</f>
        <v>23.44</v>
      </c>
      <c r="I730" s="251"/>
      <c r="J730" s="251"/>
      <c r="L730" s="159"/>
      <c r="M730" s="165"/>
    </row>
    <row r="731" spans="1:13" s="255" customFormat="1">
      <c r="A731" s="180"/>
      <c r="B731" s="180"/>
      <c r="C731" s="263"/>
      <c r="D731" s="768" t="s">
        <v>56</v>
      </c>
      <c r="E731" s="768"/>
      <c r="F731" s="768"/>
      <c r="G731" s="768"/>
      <c r="H731" s="216">
        <f>SUMIF(F727:F729,"&lt;&gt;h",H727:H729)</f>
        <v>13.32</v>
      </c>
      <c r="I731" s="251"/>
      <c r="J731" s="251"/>
      <c r="L731" s="159"/>
      <c r="M731" s="165"/>
    </row>
    <row r="732" spans="1:13" s="255" customFormat="1">
      <c r="A732" s="180"/>
      <c r="B732" s="180"/>
      <c r="C732" s="263"/>
      <c r="D732" s="769" t="s">
        <v>57</v>
      </c>
      <c r="E732" s="769"/>
      <c r="F732" s="769"/>
      <c r="G732" s="769"/>
      <c r="H732" s="264">
        <f>SUM(H730:H731)</f>
        <v>36.760000000000005</v>
      </c>
      <c r="I732" s="251"/>
      <c r="J732" s="251"/>
      <c r="L732" s="159"/>
      <c r="M732" s="165"/>
    </row>
    <row r="733" spans="1:13" s="255" customFormat="1">
      <c r="A733" s="180"/>
      <c r="B733" s="180"/>
      <c r="C733" s="263"/>
      <c r="D733" s="768" t="s">
        <v>25</v>
      </c>
      <c r="E733" s="768"/>
      <c r="F733" s="768"/>
      <c r="G733" s="768"/>
      <c r="H733" s="217">
        <f>E726</f>
        <v>3</v>
      </c>
      <c r="I733" s="251"/>
      <c r="J733" s="251"/>
      <c r="L733" s="159"/>
      <c r="M733" s="165"/>
    </row>
    <row r="734" spans="1:13" s="255" customFormat="1">
      <c r="A734" s="180"/>
      <c r="B734" s="180"/>
      <c r="C734" s="263"/>
      <c r="D734" s="769" t="s">
        <v>58</v>
      </c>
      <c r="E734" s="769"/>
      <c r="F734" s="769"/>
      <c r="G734" s="769"/>
      <c r="H734" s="264">
        <f>ROUND(H732*H733,2)</f>
        <v>110.28</v>
      </c>
      <c r="I734" s="251"/>
      <c r="J734" s="251"/>
      <c r="L734" s="159"/>
      <c r="M734" s="165"/>
    </row>
    <row r="735" spans="1:13" s="255" customFormat="1">
      <c r="A735" s="180"/>
      <c r="B735" s="180"/>
      <c r="C735" s="263"/>
      <c r="D735" s="768" t="s">
        <v>1149</v>
      </c>
      <c r="E735" s="768"/>
      <c r="F735" s="768"/>
      <c r="G735" s="768"/>
      <c r="H735" s="216">
        <f>ROUND(H732*$B$13,2)</f>
        <v>9.9</v>
      </c>
      <c r="I735" s="251"/>
      <c r="J735" s="251"/>
      <c r="L735" s="159"/>
      <c r="M735" s="165"/>
    </row>
    <row r="736" spans="1:13" s="247" customFormat="1">
      <c r="A736" s="180"/>
      <c r="B736" s="180"/>
      <c r="C736" s="263"/>
      <c r="D736" s="769" t="s">
        <v>563</v>
      </c>
      <c r="E736" s="769"/>
      <c r="F736" s="769"/>
      <c r="G736" s="769"/>
      <c r="H736" s="353">
        <f>H735+H734</f>
        <v>120.18</v>
      </c>
    </row>
    <row r="737" spans="1:13" s="247" customFormat="1">
      <c r="D737" s="176"/>
      <c r="E737" s="642"/>
      <c r="F737" s="265"/>
      <c r="G737" s="266"/>
    </row>
    <row r="738" spans="1:13" s="344" customFormat="1">
      <c r="A738" s="152" t="s">
        <v>5</v>
      </c>
      <c r="B738" s="766" t="s">
        <v>6</v>
      </c>
      <c r="C738" s="766"/>
      <c r="D738" s="341" t="s">
        <v>52</v>
      </c>
      <c r="E738" s="639" t="s">
        <v>249</v>
      </c>
      <c r="F738" s="341" t="s">
        <v>28</v>
      </c>
      <c r="G738" s="342" t="s">
        <v>53</v>
      </c>
      <c r="H738" s="343" t="s">
        <v>54</v>
      </c>
      <c r="I738" s="340"/>
      <c r="J738" s="340"/>
      <c r="L738" s="159"/>
      <c r="M738" s="165"/>
    </row>
    <row r="739" spans="1:13" s="349" customFormat="1">
      <c r="A739" s="345" t="str">
        <f>Orçamento!A196</f>
        <v>06.01.306.05</v>
      </c>
      <c r="B739" s="345" t="str">
        <f>Orçamento!B196</f>
        <v>CDHU</v>
      </c>
      <c r="C739" s="345" t="str">
        <f>Orçamento!C196</f>
        <v>40.06.040</v>
      </c>
      <c r="D739" s="346" t="s">
        <v>827</v>
      </c>
      <c r="E739" s="640">
        <v>7</v>
      </c>
      <c r="F739" s="345" t="s">
        <v>251</v>
      </c>
      <c r="G739" s="347">
        <v>36.760000000000005</v>
      </c>
      <c r="H739" s="348">
        <f>H747</f>
        <v>257.32</v>
      </c>
      <c r="I739" s="349" t="s">
        <v>859</v>
      </c>
      <c r="L739" s="146"/>
      <c r="M739" s="336"/>
    </row>
    <row r="740" spans="1:13" s="424" customFormat="1" ht="90">
      <c r="A740" s="767" t="s">
        <v>852</v>
      </c>
      <c r="B740" s="767"/>
      <c r="C740" s="623" t="s">
        <v>648</v>
      </c>
      <c r="D740" s="449" t="s">
        <v>853</v>
      </c>
      <c r="E740" s="641">
        <v>1</v>
      </c>
      <c r="F740" s="623" t="s">
        <v>28</v>
      </c>
      <c r="G740" s="448">
        <v>13.32</v>
      </c>
      <c r="H740" s="447">
        <f>ROUNDDOWN(G740*E740,2)</f>
        <v>13.32</v>
      </c>
      <c r="I740" s="157"/>
      <c r="J740" s="157"/>
      <c r="L740" s="177"/>
      <c r="M740" s="184"/>
    </row>
    <row r="741" spans="1:13" s="424" customFormat="1" ht="30">
      <c r="A741" s="767">
        <v>88247</v>
      </c>
      <c r="B741" s="767"/>
      <c r="C741" s="425" t="s">
        <v>87</v>
      </c>
      <c r="D741" s="423" t="s">
        <v>42</v>
      </c>
      <c r="E741" s="641">
        <v>0.5</v>
      </c>
      <c r="F741" s="623" t="s">
        <v>40</v>
      </c>
      <c r="G741" s="421">
        <v>20.43</v>
      </c>
      <c r="H741" s="447">
        <f>ROUNDDOWN(G741*E741,2)</f>
        <v>10.210000000000001</v>
      </c>
      <c r="I741" s="157"/>
      <c r="J741" s="157"/>
      <c r="L741" s="177"/>
      <c r="M741" s="184"/>
    </row>
    <row r="742" spans="1:13" s="424" customFormat="1" ht="30">
      <c r="A742" s="767">
        <v>88264</v>
      </c>
      <c r="B742" s="767"/>
      <c r="C742" s="425" t="s">
        <v>87</v>
      </c>
      <c r="D742" s="423" t="s">
        <v>47</v>
      </c>
      <c r="E742" s="641">
        <v>0.5</v>
      </c>
      <c r="F742" s="623" t="s">
        <v>40</v>
      </c>
      <c r="G742" s="421">
        <v>26.47</v>
      </c>
      <c r="H742" s="447">
        <f>ROUNDDOWN(G742*E742,2)</f>
        <v>13.23</v>
      </c>
      <c r="I742" s="157"/>
      <c r="J742" s="157"/>
      <c r="L742" s="177"/>
      <c r="M742" s="184"/>
    </row>
    <row r="743" spans="1:13" s="344" customFormat="1">
      <c r="A743" s="180"/>
      <c r="B743" s="180"/>
      <c r="C743" s="352"/>
      <c r="D743" s="768" t="s">
        <v>55</v>
      </c>
      <c r="E743" s="768"/>
      <c r="F743" s="768"/>
      <c r="G743" s="768"/>
      <c r="H743" s="216">
        <f>SUMIF(F740:F742,("h"),H740:H742)</f>
        <v>23.44</v>
      </c>
      <c r="I743" s="340"/>
      <c r="J743" s="340"/>
      <c r="L743" s="159"/>
      <c r="M743" s="165"/>
    </row>
    <row r="744" spans="1:13" s="344" customFormat="1">
      <c r="A744" s="180"/>
      <c r="B744" s="180"/>
      <c r="C744" s="352"/>
      <c r="D744" s="768" t="s">
        <v>56</v>
      </c>
      <c r="E744" s="768"/>
      <c r="F744" s="768"/>
      <c r="G744" s="768"/>
      <c r="H744" s="216">
        <f>SUMIF(F740:F742,"&lt;&gt;h",H740:H742)</f>
        <v>13.32</v>
      </c>
      <c r="I744" s="340"/>
      <c r="J744" s="340"/>
      <c r="L744" s="159"/>
      <c r="M744" s="165"/>
    </row>
    <row r="745" spans="1:13" s="344" customFormat="1">
      <c r="A745" s="180"/>
      <c r="B745" s="180"/>
      <c r="C745" s="352"/>
      <c r="D745" s="769" t="s">
        <v>57</v>
      </c>
      <c r="E745" s="769"/>
      <c r="F745" s="769"/>
      <c r="G745" s="769"/>
      <c r="H745" s="353">
        <f>SUM(H743:H744)</f>
        <v>36.760000000000005</v>
      </c>
      <c r="I745" s="340"/>
      <c r="J745" s="340"/>
      <c r="L745" s="159"/>
      <c r="M745" s="165"/>
    </row>
    <row r="746" spans="1:13" s="344" customFormat="1">
      <c r="A746" s="180"/>
      <c r="B746" s="180"/>
      <c r="C746" s="352"/>
      <c r="D746" s="768" t="s">
        <v>25</v>
      </c>
      <c r="E746" s="768"/>
      <c r="F746" s="768"/>
      <c r="G746" s="768"/>
      <c r="H746" s="217">
        <f>E739</f>
        <v>7</v>
      </c>
      <c r="I746" s="340"/>
      <c r="J746" s="340"/>
      <c r="L746" s="159"/>
      <c r="M746" s="165"/>
    </row>
    <row r="747" spans="1:13" s="344" customFormat="1">
      <c r="A747" s="180"/>
      <c r="B747" s="180"/>
      <c r="C747" s="352"/>
      <c r="D747" s="769" t="s">
        <v>58</v>
      </c>
      <c r="E747" s="769"/>
      <c r="F747" s="769"/>
      <c r="G747" s="769"/>
      <c r="H747" s="353">
        <f>ROUND(H745*H746,2)</f>
        <v>257.32</v>
      </c>
      <c r="I747" s="340"/>
      <c r="J747" s="340"/>
      <c r="L747" s="159"/>
      <c r="M747" s="165"/>
    </row>
    <row r="748" spans="1:13" s="344" customFormat="1">
      <c r="A748" s="180"/>
      <c r="B748" s="180"/>
      <c r="C748" s="352"/>
      <c r="D748" s="768" t="s">
        <v>1149</v>
      </c>
      <c r="E748" s="768"/>
      <c r="F748" s="768"/>
      <c r="G748" s="768"/>
      <c r="H748" s="216">
        <f>ROUND(H745*$B$13,2)</f>
        <v>9.9</v>
      </c>
      <c r="I748" s="340"/>
      <c r="J748" s="340"/>
      <c r="L748" s="159"/>
      <c r="M748" s="165"/>
    </row>
    <row r="749" spans="1:13" s="334" customFormat="1">
      <c r="A749" s="180"/>
      <c r="B749" s="180"/>
      <c r="C749" s="352"/>
      <c r="D749" s="769" t="s">
        <v>563</v>
      </c>
      <c r="E749" s="769"/>
      <c r="F749" s="769"/>
      <c r="G749" s="769"/>
      <c r="H749" s="353">
        <f>H748+H747</f>
        <v>267.21999999999997</v>
      </c>
    </row>
    <row r="750" spans="1:13" s="334" customFormat="1">
      <c r="D750" s="176"/>
      <c r="E750" s="642"/>
      <c r="F750" s="354"/>
      <c r="G750" s="355"/>
    </row>
    <row r="751" spans="1:13" s="344" customFormat="1">
      <c r="A751" s="152" t="s">
        <v>5</v>
      </c>
      <c r="B751" s="766" t="s">
        <v>6</v>
      </c>
      <c r="C751" s="766"/>
      <c r="D751" s="341" t="s">
        <v>52</v>
      </c>
      <c r="E751" s="639" t="s">
        <v>249</v>
      </c>
      <c r="F751" s="341" t="s">
        <v>28</v>
      </c>
      <c r="G751" s="342" t="s">
        <v>53</v>
      </c>
      <c r="H751" s="343" t="s">
        <v>54</v>
      </c>
      <c r="I751" s="340"/>
      <c r="J751" s="340"/>
      <c r="L751" s="159"/>
      <c r="M751" s="165"/>
    </row>
    <row r="752" spans="1:13" s="349" customFormat="1" ht="30">
      <c r="A752" s="345" t="str">
        <f>Orçamento!A198</f>
        <v>06.01.306.07</v>
      </c>
      <c r="B752" s="345" t="str">
        <f>Orçamento!B198</f>
        <v>CDHU</v>
      </c>
      <c r="C752" s="345" t="str">
        <f>Orçamento!C198</f>
        <v>40.06.040</v>
      </c>
      <c r="D752" s="346" t="s">
        <v>829</v>
      </c>
      <c r="E752" s="640">
        <v>2</v>
      </c>
      <c r="F752" s="345" t="s">
        <v>251</v>
      </c>
      <c r="G752" s="347">
        <v>50.08</v>
      </c>
      <c r="H752" s="348">
        <f>H760</f>
        <v>100.16</v>
      </c>
      <c r="I752" s="349" t="s">
        <v>859</v>
      </c>
      <c r="L752" s="146"/>
      <c r="M752" s="336"/>
    </row>
    <row r="753" spans="1:13" s="424" customFormat="1" ht="90">
      <c r="A753" s="767" t="s">
        <v>852</v>
      </c>
      <c r="B753" s="767"/>
      <c r="C753" s="623" t="s">
        <v>648</v>
      </c>
      <c r="D753" s="449" t="s">
        <v>853</v>
      </c>
      <c r="E753" s="641">
        <v>2</v>
      </c>
      <c r="F753" s="623" t="s">
        <v>28</v>
      </c>
      <c r="G753" s="448">
        <v>13.32</v>
      </c>
      <c r="H753" s="447">
        <f>ROUNDDOWN(G753*E753,2)</f>
        <v>26.64</v>
      </c>
      <c r="I753" s="157"/>
      <c r="J753" s="157"/>
      <c r="L753" s="177"/>
      <c r="M753" s="184"/>
    </row>
    <row r="754" spans="1:13" s="424" customFormat="1" ht="30">
      <c r="A754" s="767">
        <v>88247</v>
      </c>
      <c r="B754" s="767"/>
      <c r="C754" s="425" t="s">
        <v>87</v>
      </c>
      <c r="D754" s="423" t="s">
        <v>42</v>
      </c>
      <c r="E754" s="641">
        <v>0.5</v>
      </c>
      <c r="F754" s="623" t="s">
        <v>40</v>
      </c>
      <c r="G754" s="421">
        <v>20.43</v>
      </c>
      <c r="H754" s="447">
        <f>ROUNDDOWN(G754*E754,2)</f>
        <v>10.210000000000001</v>
      </c>
      <c r="I754" s="157"/>
      <c r="J754" s="157"/>
      <c r="L754" s="177"/>
      <c r="M754" s="184"/>
    </row>
    <row r="755" spans="1:13" s="424" customFormat="1" ht="30">
      <c r="A755" s="767">
        <v>88264</v>
      </c>
      <c r="B755" s="767"/>
      <c r="C755" s="425" t="s">
        <v>87</v>
      </c>
      <c r="D755" s="423" t="s">
        <v>47</v>
      </c>
      <c r="E755" s="641">
        <v>0.5</v>
      </c>
      <c r="F755" s="623" t="s">
        <v>40</v>
      </c>
      <c r="G755" s="421">
        <v>26.47</v>
      </c>
      <c r="H755" s="447">
        <f>ROUNDDOWN(G755*E755,2)</f>
        <v>13.23</v>
      </c>
      <c r="I755" s="157"/>
      <c r="J755" s="157"/>
      <c r="L755" s="177"/>
      <c r="M755" s="184"/>
    </row>
    <row r="756" spans="1:13" s="344" customFormat="1">
      <c r="A756" s="180"/>
      <c r="B756" s="180"/>
      <c r="C756" s="352"/>
      <c r="D756" s="768" t="s">
        <v>55</v>
      </c>
      <c r="E756" s="768"/>
      <c r="F756" s="768"/>
      <c r="G756" s="768"/>
      <c r="H756" s="216">
        <f>SUMIF(F753:F755,("h"),H753:H755)</f>
        <v>23.44</v>
      </c>
      <c r="I756" s="340"/>
      <c r="J756" s="340"/>
      <c r="L756" s="159"/>
      <c r="M756" s="165"/>
    </row>
    <row r="757" spans="1:13" s="344" customFormat="1">
      <c r="A757" s="180"/>
      <c r="B757" s="180"/>
      <c r="C757" s="352"/>
      <c r="D757" s="768" t="s">
        <v>56</v>
      </c>
      <c r="E757" s="768"/>
      <c r="F757" s="768"/>
      <c r="G757" s="768"/>
      <c r="H757" s="216">
        <f>SUMIF(F753:F755,"&lt;&gt;h",H753:H755)</f>
        <v>26.64</v>
      </c>
      <c r="I757" s="340"/>
      <c r="J757" s="340"/>
      <c r="L757" s="159"/>
      <c r="M757" s="165"/>
    </row>
    <row r="758" spans="1:13" s="344" customFormat="1">
      <c r="A758" s="180"/>
      <c r="B758" s="180"/>
      <c r="C758" s="352"/>
      <c r="D758" s="769" t="s">
        <v>57</v>
      </c>
      <c r="E758" s="769"/>
      <c r="F758" s="769"/>
      <c r="G758" s="769"/>
      <c r="H758" s="353">
        <f>SUM(H756:H757)</f>
        <v>50.08</v>
      </c>
      <c r="I758" s="340"/>
      <c r="J758" s="340"/>
      <c r="L758" s="159"/>
      <c r="M758" s="165"/>
    </row>
    <row r="759" spans="1:13" s="344" customFormat="1">
      <c r="A759" s="180"/>
      <c r="B759" s="180"/>
      <c r="C759" s="352"/>
      <c r="D759" s="768" t="s">
        <v>25</v>
      </c>
      <c r="E759" s="768"/>
      <c r="F759" s="768"/>
      <c r="G759" s="768"/>
      <c r="H759" s="217">
        <f>E752</f>
        <v>2</v>
      </c>
      <c r="I759" s="340"/>
      <c r="J759" s="340"/>
      <c r="L759" s="159"/>
      <c r="M759" s="165"/>
    </row>
    <row r="760" spans="1:13" s="344" customFormat="1">
      <c r="A760" s="180"/>
      <c r="B760" s="180"/>
      <c r="C760" s="352"/>
      <c r="D760" s="769" t="s">
        <v>58</v>
      </c>
      <c r="E760" s="769"/>
      <c r="F760" s="769"/>
      <c r="G760" s="769"/>
      <c r="H760" s="353">
        <f>ROUND(H758*H759,2)</f>
        <v>100.16</v>
      </c>
      <c r="I760" s="340"/>
      <c r="J760" s="340"/>
      <c r="L760" s="159"/>
      <c r="M760" s="165"/>
    </row>
    <row r="761" spans="1:13" s="344" customFormat="1">
      <c r="A761" s="180"/>
      <c r="B761" s="180"/>
      <c r="C761" s="352"/>
      <c r="D761" s="768" t="s">
        <v>1149</v>
      </c>
      <c r="E761" s="768"/>
      <c r="F761" s="768"/>
      <c r="G761" s="768"/>
      <c r="H761" s="216">
        <f>ROUND(H758*$B$13,2)</f>
        <v>13.49</v>
      </c>
      <c r="I761" s="340"/>
      <c r="J761" s="340"/>
      <c r="L761" s="159"/>
      <c r="M761" s="165"/>
    </row>
    <row r="762" spans="1:13" s="334" customFormat="1">
      <c r="A762" s="180"/>
      <c r="B762" s="180"/>
      <c r="C762" s="352"/>
      <c r="D762" s="769" t="s">
        <v>563</v>
      </c>
      <c r="E762" s="769"/>
      <c r="F762" s="769"/>
      <c r="G762" s="769"/>
      <c r="H762" s="353">
        <f>H761+H760</f>
        <v>113.64999999999999</v>
      </c>
    </row>
    <row r="763" spans="1:13" s="334" customFormat="1">
      <c r="D763" s="176"/>
      <c r="E763" s="642"/>
      <c r="F763" s="354"/>
      <c r="G763" s="355"/>
    </row>
    <row r="764" spans="1:13" s="344" customFormat="1">
      <c r="A764" s="152" t="s">
        <v>5</v>
      </c>
      <c r="B764" s="766" t="s">
        <v>6</v>
      </c>
      <c r="C764" s="766"/>
      <c r="D764" s="341" t="s">
        <v>52</v>
      </c>
      <c r="E764" s="639" t="s">
        <v>249</v>
      </c>
      <c r="F764" s="341" t="s">
        <v>28</v>
      </c>
      <c r="G764" s="342" t="s">
        <v>53</v>
      </c>
      <c r="H764" s="343" t="s">
        <v>54</v>
      </c>
      <c r="I764" s="340"/>
      <c r="J764" s="340"/>
      <c r="L764" s="159"/>
      <c r="M764" s="165"/>
    </row>
    <row r="765" spans="1:13" s="349" customFormat="1" ht="30">
      <c r="A765" s="345" t="str">
        <f>Orçamento!A202</f>
        <v>06.01.306.11</v>
      </c>
      <c r="B765" s="345" t="str">
        <f>Orçamento!B202</f>
        <v>CDHU</v>
      </c>
      <c r="C765" s="345" t="str">
        <f>Orçamento!C202</f>
        <v>40.06.100</v>
      </c>
      <c r="D765" s="346" t="s">
        <v>833</v>
      </c>
      <c r="E765" s="640">
        <v>3</v>
      </c>
      <c r="F765" s="345" t="s">
        <v>251</v>
      </c>
      <c r="G765" s="347">
        <v>56.820000000000007</v>
      </c>
      <c r="H765" s="348">
        <f>H773</f>
        <v>170.46</v>
      </c>
      <c r="I765" s="349" t="s">
        <v>859</v>
      </c>
      <c r="L765" s="146"/>
      <c r="M765" s="336"/>
    </row>
    <row r="766" spans="1:13" s="424" customFormat="1" ht="105">
      <c r="A766" s="767" t="s">
        <v>854</v>
      </c>
      <c r="B766" s="767"/>
      <c r="C766" s="623" t="s">
        <v>648</v>
      </c>
      <c r="D766" s="449" t="s">
        <v>855</v>
      </c>
      <c r="E766" s="641">
        <v>1</v>
      </c>
      <c r="F766" s="623" t="s">
        <v>28</v>
      </c>
      <c r="G766" s="448">
        <v>33.380000000000003</v>
      </c>
      <c r="H766" s="447">
        <f>ROUNDDOWN(G766*E766,2)</f>
        <v>33.380000000000003</v>
      </c>
      <c r="I766" s="157"/>
      <c r="J766" s="157"/>
      <c r="L766" s="177"/>
      <c r="M766" s="184"/>
    </row>
    <row r="767" spans="1:13" s="424" customFormat="1" ht="30">
      <c r="A767" s="767">
        <v>88247</v>
      </c>
      <c r="B767" s="767"/>
      <c r="C767" s="425" t="s">
        <v>87</v>
      </c>
      <c r="D767" s="423" t="s">
        <v>42</v>
      </c>
      <c r="E767" s="641">
        <v>0.5</v>
      </c>
      <c r="F767" s="519" t="s">
        <v>40</v>
      </c>
      <c r="G767" s="421">
        <v>20.43</v>
      </c>
      <c r="H767" s="447">
        <f>ROUNDDOWN(G767*E767,2)</f>
        <v>10.210000000000001</v>
      </c>
      <c r="I767" s="157"/>
      <c r="J767" s="157"/>
      <c r="L767" s="177"/>
      <c r="M767" s="184"/>
    </row>
    <row r="768" spans="1:13" s="424" customFormat="1" ht="30">
      <c r="A768" s="767">
        <v>88264</v>
      </c>
      <c r="B768" s="767"/>
      <c r="C768" s="425" t="s">
        <v>87</v>
      </c>
      <c r="D768" s="423" t="s">
        <v>47</v>
      </c>
      <c r="E768" s="641">
        <v>0.5</v>
      </c>
      <c r="F768" s="519" t="s">
        <v>40</v>
      </c>
      <c r="G768" s="421">
        <v>26.47</v>
      </c>
      <c r="H768" s="447">
        <f>ROUNDDOWN(G768*E768,2)</f>
        <v>13.23</v>
      </c>
      <c r="I768" s="157"/>
      <c r="J768" s="157"/>
      <c r="L768" s="177"/>
      <c r="M768" s="184"/>
    </row>
    <row r="769" spans="1:13" s="344" customFormat="1">
      <c r="A769" s="180"/>
      <c r="B769" s="180"/>
      <c r="C769" s="352"/>
      <c r="D769" s="768" t="s">
        <v>55</v>
      </c>
      <c r="E769" s="768"/>
      <c r="F769" s="768"/>
      <c r="G769" s="768"/>
      <c r="H769" s="216">
        <f>SUMIF(F766:F768,("h"),H766:H768)</f>
        <v>23.44</v>
      </c>
      <c r="I769" s="340"/>
      <c r="J769" s="340"/>
      <c r="L769" s="159"/>
      <c r="M769" s="165"/>
    </row>
    <row r="770" spans="1:13" s="344" customFormat="1">
      <c r="A770" s="180"/>
      <c r="B770" s="180"/>
      <c r="C770" s="352"/>
      <c r="D770" s="768" t="s">
        <v>56</v>
      </c>
      <c r="E770" s="768"/>
      <c r="F770" s="768"/>
      <c r="G770" s="768"/>
      <c r="H770" s="216">
        <f>SUMIF(F766:F768,"&lt;&gt;h",H766:H768)</f>
        <v>33.380000000000003</v>
      </c>
      <c r="I770" s="340"/>
      <c r="J770" s="340"/>
      <c r="L770" s="159"/>
      <c r="M770" s="165"/>
    </row>
    <row r="771" spans="1:13" s="344" customFormat="1">
      <c r="A771" s="180"/>
      <c r="B771" s="180"/>
      <c r="C771" s="352"/>
      <c r="D771" s="769" t="s">
        <v>57</v>
      </c>
      <c r="E771" s="769"/>
      <c r="F771" s="769"/>
      <c r="G771" s="769"/>
      <c r="H771" s="353">
        <f>SUM(H769:H770)</f>
        <v>56.820000000000007</v>
      </c>
      <c r="I771" s="340"/>
      <c r="J771" s="340"/>
      <c r="L771" s="159"/>
      <c r="M771" s="165"/>
    </row>
    <row r="772" spans="1:13" s="344" customFormat="1">
      <c r="A772" s="180"/>
      <c r="B772" s="180"/>
      <c r="C772" s="352"/>
      <c r="D772" s="768" t="s">
        <v>25</v>
      </c>
      <c r="E772" s="768"/>
      <c r="F772" s="768"/>
      <c r="G772" s="768"/>
      <c r="H772" s="217">
        <f>E765</f>
        <v>3</v>
      </c>
      <c r="I772" s="340"/>
      <c r="J772" s="340"/>
      <c r="L772" s="159"/>
      <c r="M772" s="165"/>
    </row>
    <row r="773" spans="1:13" s="344" customFormat="1">
      <c r="A773" s="180"/>
      <c r="B773" s="180"/>
      <c r="C773" s="352"/>
      <c r="D773" s="769" t="s">
        <v>58</v>
      </c>
      <c r="E773" s="769"/>
      <c r="F773" s="769"/>
      <c r="G773" s="769"/>
      <c r="H773" s="353">
        <f>ROUND(H771*H772,2)</f>
        <v>170.46</v>
      </c>
      <c r="I773" s="340"/>
      <c r="J773" s="340"/>
      <c r="L773" s="159"/>
      <c r="M773" s="165"/>
    </row>
    <row r="774" spans="1:13" s="344" customFormat="1">
      <c r="A774" s="180"/>
      <c r="B774" s="180"/>
      <c r="C774" s="352"/>
      <c r="D774" s="768" t="s">
        <v>1149</v>
      </c>
      <c r="E774" s="768"/>
      <c r="F774" s="768"/>
      <c r="G774" s="768"/>
      <c r="H774" s="216">
        <f>ROUND(H771*$B$13,2)</f>
        <v>15.3</v>
      </c>
      <c r="I774" s="340"/>
      <c r="J774" s="340"/>
      <c r="L774" s="159"/>
      <c r="M774" s="165"/>
    </row>
    <row r="775" spans="1:13" s="334" customFormat="1">
      <c r="A775" s="180"/>
      <c r="B775" s="180"/>
      <c r="C775" s="352"/>
      <c r="D775" s="769" t="s">
        <v>563</v>
      </c>
      <c r="E775" s="769"/>
      <c r="F775" s="769"/>
      <c r="G775" s="769"/>
      <c r="H775" s="353">
        <f>H774+H773</f>
        <v>185.76000000000002</v>
      </c>
    </row>
    <row r="776" spans="1:13" s="334" customFormat="1">
      <c r="D776" s="176"/>
      <c r="E776" s="642"/>
      <c r="F776" s="354"/>
      <c r="G776" s="355"/>
    </row>
    <row r="777" spans="1:13" s="344" customFormat="1">
      <c r="A777" s="152" t="s">
        <v>5</v>
      </c>
      <c r="B777" s="766" t="s">
        <v>6</v>
      </c>
      <c r="C777" s="766"/>
      <c r="D777" s="341" t="s">
        <v>52</v>
      </c>
      <c r="E777" s="639" t="s">
        <v>249</v>
      </c>
      <c r="F777" s="341" t="s">
        <v>28</v>
      </c>
      <c r="G777" s="342" t="s">
        <v>53</v>
      </c>
      <c r="H777" s="343" t="s">
        <v>54</v>
      </c>
      <c r="I777" s="340"/>
      <c r="J777" s="340"/>
      <c r="L777" s="159"/>
      <c r="M777" s="165"/>
    </row>
    <row r="778" spans="1:13" s="349" customFormat="1" ht="30">
      <c r="A778" s="345" t="str">
        <f>Orçamento!A203</f>
        <v>06.01.306.12</v>
      </c>
      <c r="B778" s="345" t="str">
        <f>Orçamento!B203</f>
        <v>CDHU</v>
      </c>
      <c r="C778" s="345" t="str">
        <f>Orçamento!C203</f>
        <v>40.06.100</v>
      </c>
      <c r="D778" s="346" t="s">
        <v>834</v>
      </c>
      <c r="E778" s="640">
        <v>1</v>
      </c>
      <c r="F778" s="345" t="s">
        <v>251</v>
      </c>
      <c r="G778" s="347">
        <v>56.820000000000007</v>
      </c>
      <c r="H778" s="348">
        <f>H786</f>
        <v>56.82</v>
      </c>
      <c r="I778" s="349" t="s">
        <v>859</v>
      </c>
      <c r="L778" s="146"/>
      <c r="M778" s="336"/>
    </row>
    <row r="779" spans="1:13" s="424" customFormat="1" ht="105">
      <c r="A779" s="767" t="s">
        <v>854</v>
      </c>
      <c r="B779" s="767"/>
      <c r="C779" s="623" t="s">
        <v>648</v>
      </c>
      <c r="D779" s="449" t="s">
        <v>855</v>
      </c>
      <c r="E779" s="641">
        <v>1</v>
      </c>
      <c r="F779" s="623" t="s">
        <v>28</v>
      </c>
      <c r="G779" s="448">
        <v>33.380000000000003</v>
      </c>
      <c r="H779" s="447">
        <f>ROUNDDOWN(G779*E779,2)</f>
        <v>33.380000000000003</v>
      </c>
      <c r="I779" s="157"/>
      <c r="J779" s="157"/>
      <c r="L779" s="177"/>
      <c r="M779" s="184"/>
    </row>
    <row r="780" spans="1:13" s="424" customFormat="1" ht="30">
      <c r="A780" s="767">
        <v>88247</v>
      </c>
      <c r="B780" s="767"/>
      <c r="C780" s="425" t="s">
        <v>87</v>
      </c>
      <c r="D780" s="423" t="s">
        <v>42</v>
      </c>
      <c r="E780" s="641">
        <v>0.5</v>
      </c>
      <c r="F780" s="623" t="s">
        <v>40</v>
      </c>
      <c r="G780" s="421">
        <v>20.43</v>
      </c>
      <c r="H780" s="447">
        <f>ROUNDDOWN(G780*E780,2)</f>
        <v>10.210000000000001</v>
      </c>
      <c r="I780" s="157"/>
      <c r="J780" s="157"/>
      <c r="L780" s="177"/>
      <c r="M780" s="184"/>
    </row>
    <row r="781" spans="1:13" s="424" customFormat="1" ht="30">
      <c r="A781" s="767">
        <v>88264</v>
      </c>
      <c r="B781" s="767"/>
      <c r="C781" s="425" t="s">
        <v>87</v>
      </c>
      <c r="D781" s="423" t="s">
        <v>47</v>
      </c>
      <c r="E781" s="641">
        <v>0.5</v>
      </c>
      <c r="F781" s="623" t="s">
        <v>40</v>
      </c>
      <c r="G781" s="421">
        <v>26.47</v>
      </c>
      <c r="H781" s="447">
        <f>ROUNDDOWN(G781*E781,2)</f>
        <v>13.23</v>
      </c>
      <c r="I781" s="157"/>
      <c r="J781" s="157"/>
      <c r="L781" s="177"/>
      <c r="M781" s="184"/>
    </row>
    <row r="782" spans="1:13" s="344" customFormat="1">
      <c r="A782" s="180"/>
      <c r="B782" s="180"/>
      <c r="C782" s="352"/>
      <c r="D782" s="768" t="s">
        <v>55</v>
      </c>
      <c r="E782" s="768"/>
      <c r="F782" s="768"/>
      <c r="G782" s="768"/>
      <c r="H782" s="216">
        <f>SUMIF(F779:F781,("h"),H779:H781)</f>
        <v>23.44</v>
      </c>
      <c r="I782" s="340"/>
      <c r="J782" s="340"/>
      <c r="L782" s="159"/>
      <c r="M782" s="165"/>
    </row>
    <row r="783" spans="1:13" s="344" customFormat="1">
      <c r="A783" s="180"/>
      <c r="B783" s="180"/>
      <c r="C783" s="352"/>
      <c r="D783" s="768" t="s">
        <v>56</v>
      </c>
      <c r="E783" s="768"/>
      <c r="F783" s="768"/>
      <c r="G783" s="768"/>
      <c r="H783" s="216">
        <f>SUMIF(F779:F781,"&lt;&gt;h",H779:H781)</f>
        <v>33.380000000000003</v>
      </c>
      <c r="I783" s="340"/>
      <c r="J783" s="340"/>
      <c r="L783" s="159"/>
      <c r="M783" s="165"/>
    </row>
    <row r="784" spans="1:13" s="344" customFormat="1">
      <c r="A784" s="180"/>
      <c r="B784" s="180"/>
      <c r="C784" s="352"/>
      <c r="D784" s="769" t="s">
        <v>57</v>
      </c>
      <c r="E784" s="769"/>
      <c r="F784" s="769"/>
      <c r="G784" s="769"/>
      <c r="H784" s="353">
        <f>SUM(H782:H783)</f>
        <v>56.820000000000007</v>
      </c>
      <c r="I784" s="340"/>
      <c r="J784" s="340"/>
      <c r="L784" s="159"/>
      <c r="M784" s="165"/>
    </row>
    <row r="785" spans="1:13" s="344" customFormat="1">
      <c r="A785" s="180"/>
      <c r="B785" s="180"/>
      <c r="C785" s="352"/>
      <c r="D785" s="768" t="s">
        <v>25</v>
      </c>
      <c r="E785" s="768"/>
      <c r="F785" s="768"/>
      <c r="G785" s="768"/>
      <c r="H785" s="217">
        <f>E778</f>
        <v>1</v>
      </c>
      <c r="I785" s="340"/>
      <c r="J785" s="340"/>
      <c r="L785" s="159"/>
      <c r="M785" s="165"/>
    </row>
    <row r="786" spans="1:13" s="344" customFormat="1">
      <c r="A786" s="180"/>
      <c r="B786" s="180"/>
      <c r="C786" s="352"/>
      <c r="D786" s="769" t="s">
        <v>58</v>
      </c>
      <c r="E786" s="769"/>
      <c r="F786" s="769"/>
      <c r="G786" s="769"/>
      <c r="H786" s="353">
        <f>ROUND(H784*H785,2)</f>
        <v>56.82</v>
      </c>
      <c r="I786" s="340"/>
      <c r="J786" s="340"/>
      <c r="L786" s="159"/>
      <c r="M786" s="165"/>
    </row>
    <row r="787" spans="1:13" s="344" customFormat="1">
      <c r="A787" s="180"/>
      <c r="B787" s="180"/>
      <c r="C787" s="352"/>
      <c r="D787" s="768" t="s">
        <v>1149</v>
      </c>
      <c r="E787" s="768"/>
      <c r="F787" s="768"/>
      <c r="G787" s="768"/>
      <c r="H787" s="216">
        <f>ROUND(H784*$B$13,2)</f>
        <v>15.3</v>
      </c>
      <c r="I787" s="340"/>
      <c r="J787" s="340"/>
      <c r="L787" s="159"/>
      <c r="M787" s="165"/>
    </row>
    <row r="788" spans="1:13" s="334" customFormat="1">
      <c r="A788" s="180"/>
      <c r="B788" s="180"/>
      <c r="C788" s="352"/>
      <c r="D788" s="769" t="s">
        <v>563</v>
      </c>
      <c r="E788" s="769"/>
      <c r="F788" s="769"/>
      <c r="G788" s="769"/>
      <c r="H788" s="353">
        <f>H787+H786</f>
        <v>72.12</v>
      </c>
    </row>
    <row r="789" spans="1:13" s="334" customFormat="1">
      <c r="D789" s="176"/>
      <c r="E789" s="642"/>
      <c r="F789" s="354"/>
      <c r="G789" s="355"/>
    </row>
    <row r="790" spans="1:13" s="344" customFormat="1">
      <c r="A790" s="152" t="s">
        <v>5</v>
      </c>
      <c r="B790" s="766" t="s">
        <v>6</v>
      </c>
      <c r="C790" s="766"/>
      <c r="D790" s="341" t="s">
        <v>52</v>
      </c>
      <c r="E790" s="639" t="s">
        <v>249</v>
      </c>
      <c r="F790" s="341" t="s">
        <v>28</v>
      </c>
      <c r="G790" s="342" t="s">
        <v>53</v>
      </c>
      <c r="H790" s="343" t="s">
        <v>54</v>
      </c>
      <c r="I790" s="340"/>
      <c r="J790" s="340"/>
      <c r="L790" s="159"/>
      <c r="M790" s="165"/>
    </row>
    <row r="791" spans="1:13" s="349" customFormat="1" ht="30">
      <c r="A791" s="345" t="str">
        <f>Orçamento!A204</f>
        <v>06.01.306.13</v>
      </c>
      <c r="B791" s="345" t="str">
        <f>Orçamento!B204</f>
        <v>CDHU</v>
      </c>
      <c r="C791" s="345" t="str">
        <f>Orçamento!C204</f>
        <v>40.06.100</v>
      </c>
      <c r="D791" s="346" t="s">
        <v>835</v>
      </c>
      <c r="E791" s="640">
        <v>1</v>
      </c>
      <c r="F791" s="345" t="s">
        <v>251</v>
      </c>
      <c r="G791" s="347">
        <v>56.820000000000007</v>
      </c>
      <c r="H791" s="348">
        <f>H799</f>
        <v>56.82</v>
      </c>
      <c r="I791" s="349" t="s">
        <v>859</v>
      </c>
      <c r="L791" s="146"/>
      <c r="M791" s="336"/>
    </row>
    <row r="792" spans="1:13" s="424" customFormat="1" ht="105">
      <c r="A792" s="767" t="s">
        <v>854</v>
      </c>
      <c r="B792" s="767"/>
      <c r="C792" s="623" t="s">
        <v>648</v>
      </c>
      <c r="D792" s="449" t="s">
        <v>855</v>
      </c>
      <c r="E792" s="641">
        <v>1</v>
      </c>
      <c r="F792" s="623" t="s">
        <v>28</v>
      </c>
      <c r="G792" s="448">
        <v>33.380000000000003</v>
      </c>
      <c r="H792" s="447">
        <f>ROUNDDOWN(G792*E792,2)</f>
        <v>33.380000000000003</v>
      </c>
      <c r="I792" s="157"/>
      <c r="J792" s="157"/>
      <c r="L792" s="177"/>
      <c r="M792" s="184"/>
    </row>
    <row r="793" spans="1:13" s="424" customFormat="1" ht="30">
      <c r="A793" s="767">
        <v>88247</v>
      </c>
      <c r="B793" s="767"/>
      <c r="C793" s="425" t="s">
        <v>87</v>
      </c>
      <c r="D793" s="423" t="s">
        <v>42</v>
      </c>
      <c r="E793" s="641">
        <v>0.5</v>
      </c>
      <c r="F793" s="623" t="s">
        <v>40</v>
      </c>
      <c r="G793" s="421">
        <v>20.43</v>
      </c>
      <c r="H793" s="447">
        <f>ROUNDDOWN(G793*E793,2)</f>
        <v>10.210000000000001</v>
      </c>
      <c r="I793" s="157"/>
      <c r="J793" s="157"/>
      <c r="L793" s="177"/>
      <c r="M793" s="184"/>
    </row>
    <row r="794" spans="1:13" s="424" customFormat="1" ht="30">
      <c r="A794" s="767">
        <v>88264</v>
      </c>
      <c r="B794" s="767"/>
      <c r="C794" s="425" t="s">
        <v>87</v>
      </c>
      <c r="D794" s="423" t="s">
        <v>47</v>
      </c>
      <c r="E794" s="641">
        <v>0.5</v>
      </c>
      <c r="F794" s="623" t="s">
        <v>40</v>
      </c>
      <c r="G794" s="421">
        <v>26.47</v>
      </c>
      <c r="H794" s="447">
        <f>ROUNDDOWN(G794*E794,2)</f>
        <v>13.23</v>
      </c>
      <c r="I794" s="157"/>
      <c r="J794" s="157"/>
      <c r="L794" s="177"/>
      <c r="M794" s="184"/>
    </row>
    <row r="795" spans="1:13" s="344" customFormat="1">
      <c r="A795" s="180"/>
      <c r="B795" s="180"/>
      <c r="C795" s="352"/>
      <c r="D795" s="768" t="s">
        <v>55</v>
      </c>
      <c r="E795" s="768"/>
      <c r="F795" s="768"/>
      <c r="G795" s="768"/>
      <c r="H795" s="216">
        <f>SUMIF(F792:F794,("h"),H792:H794)</f>
        <v>23.44</v>
      </c>
      <c r="I795" s="340"/>
      <c r="J795" s="340"/>
      <c r="L795" s="159"/>
      <c r="M795" s="165"/>
    </row>
    <row r="796" spans="1:13" s="344" customFormat="1">
      <c r="A796" s="180"/>
      <c r="B796" s="180"/>
      <c r="C796" s="352"/>
      <c r="D796" s="768" t="s">
        <v>56</v>
      </c>
      <c r="E796" s="768"/>
      <c r="F796" s="768"/>
      <c r="G796" s="768"/>
      <c r="H796" s="216">
        <f>SUMIF(F792:F794,"&lt;&gt;h",H792:H794)</f>
        <v>33.380000000000003</v>
      </c>
      <c r="I796" s="340"/>
      <c r="J796" s="340"/>
      <c r="L796" s="159"/>
      <c r="M796" s="165"/>
    </row>
    <row r="797" spans="1:13" s="344" customFormat="1">
      <c r="A797" s="180"/>
      <c r="B797" s="180"/>
      <c r="C797" s="352"/>
      <c r="D797" s="769" t="s">
        <v>57</v>
      </c>
      <c r="E797" s="769"/>
      <c r="F797" s="769"/>
      <c r="G797" s="769"/>
      <c r="H797" s="353">
        <f>SUM(H795:H796)</f>
        <v>56.820000000000007</v>
      </c>
      <c r="I797" s="340"/>
      <c r="J797" s="340"/>
      <c r="L797" s="159"/>
      <c r="M797" s="165"/>
    </row>
    <row r="798" spans="1:13" s="344" customFormat="1">
      <c r="A798" s="180"/>
      <c r="B798" s="180"/>
      <c r="C798" s="352"/>
      <c r="D798" s="768" t="s">
        <v>25</v>
      </c>
      <c r="E798" s="768"/>
      <c r="F798" s="768"/>
      <c r="G798" s="768"/>
      <c r="H798" s="217">
        <f>E791</f>
        <v>1</v>
      </c>
      <c r="I798" s="340"/>
      <c r="J798" s="340"/>
      <c r="L798" s="159"/>
      <c r="M798" s="165"/>
    </row>
    <row r="799" spans="1:13" s="344" customFormat="1">
      <c r="A799" s="180"/>
      <c r="B799" s="180"/>
      <c r="C799" s="352"/>
      <c r="D799" s="769" t="s">
        <v>58</v>
      </c>
      <c r="E799" s="769"/>
      <c r="F799" s="769"/>
      <c r="G799" s="769"/>
      <c r="H799" s="353">
        <f>ROUND(H797*H798,2)</f>
        <v>56.82</v>
      </c>
      <c r="I799" s="340"/>
      <c r="J799" s="340"/>
      <c r="L799" s="159"/>
      <c r="M799" s="165"/>
    </row>
    <row r="800" spans="1:13" s="344" customFormat="1">
      <c r="A800" s="180"/>
      <c r="B800" s="180"/>
      <c r="C800" s="352"/>
      <c r="D800" s="768" t="s">
        <v>1149</v>
      </c>
      <c r="E800" s="768"/>
      <c r="F800" s="768"/>
      <c r="G800" s="768"/>
      <c r="H800" s="216">
        <f>ROUND(H797*$B$13,2)</f>
        <v>15.3</v>
      </c>
      <c r="I800" s="340"/>
      <c r="J800" s="340"/>
      <c r="L800" s="159"/>
      <c r="M800" s="165"/>
    </row>
    <row r="801" spans="1:13" s="334" customFormat="1">
      <c r="A801" s="180"/>
      <c r="B801" s="180"/>
      <c r="C801" s="352"/>
      <c r="D801" s="769" t="s">
        <v>563</v>
      </c>
      <c r="E801" s="769"/>
      <c r="F801" s="769"/>
      <c r="G801" s="769"/>
      <c r="H801" s="353">
        <f>H800+H799</f>
        <v>72.12</v>
      </c>
    </row>
    <row r="802" spans="1:13" s="334" customFormat="1">
      <c r="D802" s="176"/>
      <c r="E802" s="642"/>
      <c r="F802" s="354"/>
      <c r="G802" s="355"/>
    </row>
    <row r="803" spans="1:13" s="344" customFormat="1">
      <c r="A803" s="152" t="s">
        <v>5</v>
      </c>
      <c r="B803" s="766" t="s">
        <v>6</v>
      </c>
      <c r="C803" s="766"/>
      <c r="D803" s="341" t="s">
        <v>52</v>
      </c>
      <c r="E803" s="639" t="s">
        <v>249</v>
      </c>
      <c r="F803" s="341" t="s">
        <v>28</v>
      </c>
      <c r="G803" s="342" t="s">
        <v>53</v>
      </c>
      <c r="H803" s="343" t="s">
        <v>54</v>
      </c>
      <c r="I803" s="340"/>
      <c r="J803" s="340"/>
      <c r="L803" s="159"/>
      <c r="M803" s="165"/>
    </row>
    <row r="804" spans="1:13" s="349" customFormat="1">
      <c r="A804" s="345" t="str">
        <f>Orçamento!A205</f>
        <v>06.01.306.14</v>
      </c>
      <c r="B804" s="345" t="str">
        <f>Orçamento!B205</f>
        <v>CDHU</v>
      </c>
      <c r="C804" s="345" t="str">
        <f>Orçamento!C205</f>
        <v>40.06.120</v>
      </c>
      <c r="D804" s="346" t="s">
        <v>836</v>
      </c>
      <c r="E804" s="640">
        <v>1</v>
      </c>
      <c r="F804" s="345" t="s">
        <v>251</v>
      </c>
      <c r="G804" s="347">
        <v>104.66</v>
      </c>
      <c r="H804" s="348">
        <f>H812</f>
        <v>104.66</v>
      </c>
      <c r="I804" s="349" t="s">
        <v>859</v>
      </c>
      <c r="L804" s="146"/>
      <c r="M804" s="336"/>
    </row>
    <row r="805" spans="1:13" s="424" customFormat="1" ht="90">
      <c r="A805" s="767" t="s">
        <v>856</v>
      </c>
      <c r="B805" s="767"/>
      <c r="C805" s="623" t="s">
        <v>648</v>
      </c>
      <c r="D805" s="449" t="s">
        <v>1081</v>
      </c>
      <c r="E805" s="641">
        <v>1</v>
      </c>
      <c r="F805" s="623" t="s">
        <v>28</v>
      </c>
      <c r="G805" s="448">
        <v>81.22</v>
      </c>
      <c r="H805" s="447">
        <f>ROUNDDOWN(G805*E805,2)</f>
        <v>81.22</v>
      </c>
      <c r="I805" s="157"/>
      <c r="J805" s="157"/>
      <c r="L805" s="177"/>
      <c r="M805" s="184"/>
    </row>
    <row r="806" spans="1:13" s="424" customFormat="1" ht="30">
      <c r="A806" s="767">
        <v>88247</v>
      </c>
      <c r="B806" s="767"/>
      <c r="C806" s="425" t="s">
        <v>87</v>
      </c>
      <c r="D806" s="423" t="s">
        <v>42</v>
      </c>
      <c r="E806" s="641">
        <v>0.5</v>
      </c>
      <c r="F806" s="623" t="s">
        <v>40</v>
      </c>
      <c r="G806" s="421">
        <v>20.43</v>
      </c>
      <c r="H806" s="447">
        <f>ROUNDDOWN(G806*E806,2)</f>
        <v>10.210000000000001</v>
      </c>
      <c r="I806" s="157"/>
      <c r="J806" s="157"/>
      <c r="L806" s="177"/>
      <c r="M806" s="184"/>
    </row>
    <row r="807" spans="1:13" s="424" customFormat="1" ht="30">
      <c r="A807" s="767">
        <v>88264</v>
      </c>
      <c r="B807" s="767"/>
      <c r="C807" s="425" t="s">
        <v>87</v>
      </c>
      <c r="D807" s="423" t="s">
        <v>47</v>
      </c>
      <c r="E807" s="641">
        <v>0.5</v>
      </c>
      <c r="F807" s="623" t="s">
        <v>40</v>
      </c>
      <c r="G807" s="421">
        <v>26.47</v>
      </c>
      <c r="H807" s="447">
        <f>ROUNDDOWN(G807*E807,2)</f>
        <v>13.23</v>
      </c>
      <c r="I807" s="157"/>
      <c r="J807" s="157"/>
      <c r="L807" s="177"/>
      <c r="M807" s="184"/>
    </row>
    <row r="808" spans="1:13" s="344" customFormat="1">
      <c r="A808" s="180"/>
      <c r="B808" s="180"/>
      <c r="C808" s="352"/>
      <c r="D808" s="768" t="s">
        <v>55</v>
      </c>
      <c r="E808" s="768"/>
      <c r="F808" s="768"/>
      <c r="G808" s="768"/>
      <c r="H808" s="216">
        <f>SUMIF(F805:F807,("h"),H805:H807)</f>
        <v>23.44</v>
      </c>
      <c r="I808" s="340"/>
      <c r="J808" s="340"/>
      <c r="L808" s="159"/>
      <c r="M808" s="165"/>
    </row>
    <row r="809" spans="1:13" s="344" customFormat="1">
      <c r="A809" s="180"/>
      <c r="B809" s="180"/>
      <c r="C809" s="352"/>
      <c r="D809" s="768" t="s">
        <v>56</v>
      </c>
      <c r="E809" s="768"/>
      <c r="F809" s="768"/>
      <c r="G809" s="768"/>
      <c r="H809" s="216">
        <f>SUMIF(F805:F807,"&lt;&gt;h",H805:H807)</f>
        <v>81.22</v>
      </c>
      <c r="I809" s="340"/>
      <c r="J809" s="340"/>
      <c r="L809" s="159"/>
      <c r="M809" s="165"/>
    </row>
    <row r="810" spans="1:13" s="344" customFormat="1">
      <c r="A810" s="180"/>
      <c r="B810" s="180"/>
      <c r="C810" s="352"/>
      <c r="D810" s="769" t="s">
        <v>57</v>
      </c>
      <c r="E810" s="769"/>
      <c r="F810" s="769"/>
      <c r="G810" s="769"/>
      <c r="H810" s="353">
        <f>SUM(H808:H809)</f>
        <v>104.66</v>
      </c>
      <c r="I810" s="340"/>
      <c r="J810" s="340"/>
      <c r="L810" s="159"/>
      <c r="M810" s="165"/>
    </row>
    <row r="811" spans="1:13" s="344" customFormat="1">
      <c r="A811" s="180"/>
      <c r="B811" s="180"/>
      <c r="C811" s="352"/>
      <c r="D811" s="768" t="s">
        <v>25</v>
      </c>
      <c r="E811" s="768"/>
      <c r="F811" s="768"/>
      <c r="G811" s="768"/>
      <c r="H811" s="217">
        <f>E804</f>
        <v>1</v>
      </c>
      <c r="I811" s="340"/>
      <c r="J811" s="340"/>
      <c r="L811" s="159"/>
      <c r="M811" s="165"/>
    </row>
    <row r="812" spans="1:13" s="344" customFormat="1">
      <c r="A812" s="180"/>
      <c r="B812" s="180"/>
      <c r="C812" s="352"/>
      <c r="D812" s="769" t="s">
        <v>58</v>
      </c>
      <c r="E812" s="769"/>
      <c r="F812" s="769"/>
      <c r="G812" s="769"/>
      <c r="H812" s="353">
        <f>ROUND(H810*H811,2)</f>
        <v>104.66</v>
      </c>
      <c r="I812" s="340"/>
      <c r="J812" s="340"/>
      <c r="L812" s="159"/>
      <c r="M812" s="165"/>
    </row>
    <row r="813" spans="1:13" s="344" customFormat="1">
      <c r="A813" s="180"/>
      <c r="B813" s="180"/>
      <c r="C813" s="352"/>
      <c r="D813" s="768" t="s">
        <v>1149</v>
      </c>
      <c r="E813" s="768"/>
      <c r="F813" s="768"/>
      <c r="G813" s="768"/>
      <c r="H813" s="216">
        <f>ROUND(H810*$B$13,2)</f>
        <v>28.18</v>
      </c>
      <c r="I813" s="340"/>
      <c r="J813" s="340"/>
      <c r="L813" s="159"/>
      <c r="M813" s="165"/>
    </row>
    <row r="814" spans="1:13" s="334" customFormat="1">
      <c r="A814" s="180"/>
      <c r="B814" s="180"/>
      <c r="C814" s="352"/>
      <c r="D814" s="769" t="s">
        <v>563</v>
      </c>
      <c r="E814" s="769"/>
      <c r="F814" s="769"/>
      <c r="G814" s="769"/>
      <c r="H814" s="353">
        <f>H813+H812</f>
        <v>132.84</v>
      </c>
    </row>
    <row r="815" spans="1:13" s="334" customFormat="1">
      <c r="D815" s="176"/>
      <c r="E815" s="642"/>
      <c r="F815" s="354"/>
      <c r="G815" s="355"/>
    </row>
    <row r="816" spans="1:13" s="275" customFormat="1">
      <c r="A816" s="152" t="s">
        <v>5</v>
      </c>
      <c r="B816" s="766" t="s">
        <v>6</v>
      </c>
      <c r="C816" s="766"/>
      <c r="D816" s="272" t="s">
        <v>52</v>
      </c>
      <c r="E816" s="639" t="s">
        <v>249</v>
      </c>
      <c r="F816" s="272" t="s">
        <v>28</v>
      </c>
      <c r="G816" s="273" t="s">
        <v>53</v>
      </c>
      <c r="H816" s="274" t="s">
        <v>54</v>
      </c>
      <c r="I816" s="271"/>
      <c r="J816" s="271"/>
      <c r="L816" s="159"/>
      <c r="M816" s="165"/>
    </row>
    <row r="817" spans="1:13" s="279" customFormat="1" ht="30">
      <c r="A817" s="276" t="str">
        <f>Orçamento!A211</f>
        <v>06.01.308.05</v>
      </c>
      <c r="B817" s="345" t="str">
        <f>Orçamento!B211</f>
        <v xml:space="preserve">SINAPI </v>
      </c>
      <c r="C817" s="345" t="str">
        <f>Orçamento!C211</f>
        <v>93673 MOD 1</v>
      </c>
      <c r="D817" s="346" t="s">
        <v>840</v>
      </c>
      <c r="E817" s="640">
        <v>2</v>
      </c>
      <c r="F817" s="345" t="s">
        <v>251</v>
      </c>
      <c r="G817" s="277">
        <v>107.56</v>
      </c>
      <c r="H817" s="278">
        <f>H825</f>
        <v>215.12</v>
      </c>
      <c r="I817" s="349" t="s">
        <v>859</v>
      </c>
      <c r="L817" s="146"/>
      <c r="M817" s="268"/>
    </row>
    <row r="818" spans="1:13" s="269" customFormat="1" ht="60">
      <c r="A818" s="767">
        <v>828</v>
      </c>
      <c r="B818" s="767"/>
      <c r="C818" s="270" t="s">
        <v>248</v>
      </c>
      <c r="D818" s="449" t="s">
        <v>507</v>
      </c>
      <c r="E818" s="641">
        <v>1</v>
      </c>
      <c r="F818" s="460" t="s">
        <v>412</v>
      </c>
      <c r="G818" s="218">
        <v>80.95</v>
      </c>
      <c r="H818" s="282">
        <f>ROUNDDOWN(G818*E818,2)</f>
        <v>80.95</v>
      </c>
      <c r="I818" s="157"/>
      <c r="J818" s="157"/>
      <c r="L818" s="177"/>
      <c r="M818" s="184"/>
    </row>
    <row r="819" spans="1:13" s="269" customFormat="1" ht="30">
      <c r="A819" s="767">
        <v>88247</v>
      </c>
      <c r="B819" s="767"/>
      <c r="C819" s="270" t="s">
        <v>87</v>
      </c>
      <c r="D819" s="183" t="s">
        <v>42</v>
      </c>
      <c r="E819" s="641">
        <v>0.56769999999999998</v>
      </c>
      <c r="F819" s="280" t="s">
        <v>40</v>
      </c>
      <c r="G819" s="281">
        <v>20.43</v>
      </c>
      <c r="H819" s="447">
        <f>ROUNDDOWN(G819*E819,2)</f>
        <v>11.59</v>
      </c>
      <c r="I819" s="157"/>
      <c r="J819" s="157"/>
      <c r="L819" s="177"/>
      <c r="M819" s="184"/>
    </row>
    <row r="820" spans="1:13" s="269" customFormat="1" ht="30">
      <c r="A820" s="767">
        <v>88264</v>
      </c>
      <c r="B820" s="767"/>
      <c r="C820" s="270" t="s">
        <v>87</v>
      </c>
      <c r="D820" s="183" t="s">
        <v>47</v>
      </c>
      <c r="E820" s="641">
        <v>0.56769999999999998</v>
      </c>
      <c r="F820" s="280" t="s">
        <v>40</v>
      </c>
      <c r="G820" s="281">
        <v>26.47</v>
      </c>
      <c r="H820" s="447">
        <f>ROUNDDOWN(G820*E820,2)</f>
        <v>15.02</v>
      </c>
      <c r="I820" s="157"/>
      <c r="J820" s="157"/>
      <c r="L820" s="177"/>
      <c r="M820" s="184"/>
    </row>
    <row r="821" spans="1:13" s="275" customFormat="1">
      <c r="A821" s="180"/>
      <c r="B821" s="180"/>
      <c r="C821" s="283"/>
      <c r="D821" s="768" t="s">
        <v>55</v>
      </c>
      <c r="E821" s="768"/>
      <c r="F821" s="768"/>
      <c r="G821" s="768"/>
      <c r="H821" s="216">
        <f>SUMIF(F818:F820,("h"),H818:H820)</f>
        <v>26.61</v>
      </c>
      <c r="I821" s="271"/>
      <c r="J821" s="271"/>
      <c r="L821" s="159"/>
      <c r="M821" s="165"/>
    </row>
    <row r="822" spans="1:13" s="275" customFormat="1">
      <c r="A822" s="180"/>
      <c r="B822" s="180"/>
      <c r="C822" s="283"/>
      <c r="D822" s="768" t="s">
        <v>56</v>
      </c>
      <c r="E822" s="768"/>
      <c r="F822" s="768"/>
      <c r="G822" s="768"/>
      <c r="H822" s="216">
        <f>SUMIF(F818:F820,"&lt;&gt;h",H818:H820)</f>
        <v>80.95</v>
      </c>
      <c r="I822" s="271"/>
      <c r="J822" s="271"/>
      <c r="L822" s="159"/>
      <c r="M822" s="165"/>
    </row>
    <row r="823" spans="1:13" s="275" customFormat="1">
      <c r="A823" s="180"/>
      <c r="B823" s="180"/>
      <c r="C823" s="283"/>
      <c r="D823" s="769" t="s">
        <v>57</v>
      </c>
      <c r="E823" s="769"/>
      <c r="F823" s="769"/>
      <c r="G823" s="769"/>
      <c r="H823" s="284">
        <f>SUM(H821:H822)</f>
        <v>107.56</v>
      </c>
      <c r="I823" s="271"/>
      <c r="J823" s="271"/>
      <c r="L823" s="159"/>
      <c r="M823" s="165"/>
    </row>
    <row r="824" spans="1:13" s="275" customFormat="1">
      <c r="A824" s="180"/>
      <c r="B824" s="180"/>
      <c r="C824" s="283"/>
      <c r="D824" s="768" t="s">
        <v>25</v>
      </c>
      <c r="E824" s="768"/>
      <c r="F824" s="768"/>
      <c r="G824" s="768"/>
      <c r="H824" s="217">
        <f>E817</f>
        <v>2</v>
      </c>
      <c r="I824" s="271"/>
      <c r="J824" s="271"/>
      <c r="L824" s="159"/>
      <c r="M824" s="165"/>
    </row>
    <row r="825" spans="1:13" s="275" customFormat="1">
      <c r="A825" s="180"/>
      <c r="B825" s="180"/>
      <c r="C825" s="283"/>
      <c r="D825" s="769" t="s">
        <v>58</v>
      </c>
      <c r="E825" s="769"/>
      <c r="F825" s="769"/>
      <c r="G825" s="769"/>
      <c r="H825" s="284">
        <f>ROUND(H823*H824,2)</f>
        <v>215.12</v>
      </c>
      <c r="I825" s="271"/>
      <c r="J825" s="271"/>
      <c r="L825" s="159"/>
      <c r="M825" s="165"/>
    </row>
    <row r="826" spans="1:13" s="275" customFormat="1">
      <c r="A826" s="180"/>
      <c r="B826" s="180"/>
      <c r="C826" s="283"/>
      <c r="D826" s="768" t="s">
        <v>1149</v>
      </c>
      <c r="E826" s="768"/>
      <c r="F826" s="768"/>
      <c r="G826" s="768"/>
      <c r="H826" s="216">
        <f>ROUND(H823*$B$13,2)</f>
        <v>28.97</v>
      </c>
      <c r="I826" s="271"/>
      <c r="J826" s="271"/>
      <c r="L826" s="159"/>
      <c r="M826" s="165"/>
    </row>
    <row r="827" spans="1:13" s="267" customFormat="1">
      <c r="A827" s="180"/>
      <c r="B827" s="180"/>
      <c r="C827" s="283"/>
      <c r="D827" s="769" t="s">
        <v>563</v>
      </c>
      <c r="E827" s="769"/>
      <c r="F827" s="769"/>
      <c r="G827" s="769"/>
      <c r="H827" s="353">
        <f>H826+H825</f>
        <v>244.09</v>
      </c>
    </row>
    <row r="828" spans="1:13" s="267" customFormat="1">
      <c r="D828" s="176"/>
      <c r="E828" s="642"/>
      <c r="F828" s="285"/>
      <c r="G828" s="286"/>
    </row>
    <row r="829" spans="1:13" s="344" customFormat="1">
      <c r="A829" s="152" t="s">
        <v>5</v>
      </c>
      <c r="B829" s="766" t="s">
        <v>6</v>
      </c>
      <c r="C829" s="766"/>
      <c r="D829" s="341" t="s">
        <v>52</v>
      </c>
      <c r="E829" s="639" t="s">
        <v>249</v>
      </c>
      <c r="F829" s="341" t="s">
        <v>28</v>
      </c>
      <c r="G829" s="342" t="s">
        <v>53</v>
      </c>
      <c r="H829" s="343" t="s">
        <v>54</v>
      </c>
      <c r="I829" s="340"/>
      <c r="J829" s="340"/>
      <c r="L829" s="159"/>
      <c r="M829" s="165"/>
    </row>
    <row r="830" spans="1:13" s="349" customFormat="1" ht="30">
      <c r="A830" s="345" t="str">
        <f>Orçamento!A212</f>
        <v>06.01.308.06</v>
      </c>
      <c r="B830" s="345" t="str">
        <f>Orçamento!B212</f>
        <v xml:space="preserve">SINAPI </v>
      </c>
      <c r="C830" s="345" t="str">
        <f>Orçamento!C212</f>
        <v>93673 MOD 2</v>
      </c>
      <c r="D830" s="346" t="s">
        <v>841</v>
      </c>
      <c r="E830" s="640">
        <v>2</v>
      </c>
      <c r="F830" s="345" t="s">
        <v>251</v>
      </c>
      <c r="G830" s="347">
        <v>169.3</v>
      </c>
      <c r="H830" s="348">
        <f>H838</f>
        <v>338.6</v>
      </c>
      <c r="I830" s="349" t="s">
        <v>859</v>
      </c>
      <c r="L830" s="146"/>
      <c r="M830" s="336"/>
    </row>
    <row r="831" spans="1:13" s="424" customFormat="1" ht="60">
      <c r="A831" s="767">
        <v>3703</v>
      </c>
      <c r="B831" s="767"/>
      <c r="C831" s="425" t="s">
        <v>248</v>
      </c>
      <c r="D831" s="449" t="s">
        <v>508</v>
      </c>
      <c r="E831" s="641">
        <v>1</v>
      </c>
      <c r="F831" s="460" t="s">
        <v>412</v>
      </c>
      <c r="G831" s="448">
        <v>122.4</v>
      </c>
      <c r="H831" s="447">
        <f>ROUNDDOWN(G831*E831,2)</f>
        <v>122.4</v>
      </c>
      <c r="I831" s="157"/>
      <c r="J831" s="157"/>
      <c r="L831" s="177"/>
      <c r="M831" s="184"/>
    </row>
    <row r="832" spans="1:13" s="424" customFormat="1" ht="30">
      <c r="A832" s="767">
        <v>88247</v>
      </c>
      <c r="B832" s="767"/>
      <c r="C832" s="425" t="s">
        <v>87</v>
      </c>
      <c r="D832" s="423" t="s">
        <v>42</v>
      </c>
      <c r="E832" s="641">
        <v>1</v>
      </c>
      <c r="F832" s="460" t="s">
        <v>40</v>
      </c>
      <c r="G832" s="421">
        <v>20.43</v>
      </c>
      <c r="H832" s="447">
        <f>ROUNDDOWN(G832*E832,2)</f>
        <v>20.43</v>
      </c>
      <c r="I832" s="157"/>
      <c r="J832" s="157"/>
      <c r="L832" s="177"/>
      <c r="M832" s="184"/>
    </row>
    <row r="833" spans="1:13" s="424" customFormat="1" ht="30">
      <c r="A833" s="767">
        <v>88264</v>
      </c>
      <c r="B833" s="767"/>
      <c r="C833" s="425" t="s">
        <v>87</v>
      </c>
      <c r="D833" s="423" t="s">
        <v>47</v>
      </c>
      <c r="E833" s="641">
        <v>1</v>
      </c>
      <c r="F833" s="460" t="s">
        <v>40</v>
      </c>
      <c r="G833" s="421">
        <v>26.47</v>
      </c>
      <c r="H833" s="447">
        <f>ROUNDDOWN(G833*E833,2)</f>
        <v>26.47</v>
      </c>
      <c r="I833" s="157"/>
      <c r="J833" s="157"/>
      <c r="L833" s="177"/>
      <c r="M833" s="184"/>
    </row>
    <row r="834" spans="1:13" s="344" customFormat="1">
      <c r="A834" s="180"/>
      <c r="B834" s="180"/>
      <c r="C834" s="352"/>
      <c r="D834" s="768" t="s">
        <v>55</v>
      </c>
      <c r="E834" s="768"/>
      <c r="F834" s="768"/>
      <c r="G834" s="768"/>
      <c r="H834" s="216">
        <f>SUMIF(F831:F833,("h"),H831:H833)</f>
        <v>46.9</v>
      </c>
      <c r="I834" s="340"/>
      <c r="J834" s="340"/>
      <c r="L834" s="159"/>
      <c r="M834" s="165"/>
    </row>
    <row r="835" spans="1:13" s="344" customFormat="1">
      <c r="A835" s="180"/>
      <c r="B835" s="180"/>
      <c r="C835" s="352"/>
      <c r="D835" s="768" t="s">
        <v>56</v>
      </c>
      <c r="E835" s="768"/>
      <c r="F835" s="768"/>
      <c r="G835" s="768"/>
      <c r="H835" s="216">
        <f>SUMIF(F831:F833,"&lt;&gt;h",H831:H833)</f>
        <v>122.4</v>
      </c>
      <c r="I835" s="340"/>
      <c r="J835" s="340"/>
      <c r="L835" s="159"/>
      <c r="M835" s="165"/>
    </row>
    <row r="836" spans="1:13" s="344" customFormat="1">
      <c r="A836" s="180"/>
      <c r="B836" s="180"/>
      <c r="C836" s="352"/>
      <c r="D836" s="769" t="s">
        <v>57</v>
      </c>
      <c r="E836" s="769"/>
      <c r="F836" s="769"/>
      <c r="G836" s="769"/>
      <c r="H836" s="353">
        <f>SUM(H834:H835)</f>
        <v>169.3</v>
      </c>
      <c r="I836" s="340"/>
      <c r="J836" s="340"/>
      <c r="L836" s="159"/>
      <c r="M836" s="165"/>
    </row>
    <row r="837" spans="1:13" s="344" customFormat="1">
      <c r="A837" s="180"/>
      <c r="B837" s="180"/>
      <c r="C837" s="352"/>
      <c r="D837" s="768" t="s">
        <v>25</v>
      </c>
      <c r="E837" s="768"/>
      <c r="F837" s="768"/>
      <c r="G837" s="768"/>
      <c r="H837" s="217">
        <f>E830</f>
        <v>2</v>
      </c>
      <c r="I837" s="340"/>
      <c r="J837" s="340"/>
      <c r="L837" s="159"/>
      <c r="M837" s="165"/>
    </row>
    <row r="838" spans="1:13" s="344" customFormat="1">
      <c r="A838" s="180"/>
      <c r="B838" s="180"/>
      <c r="C838" s="352"/>
      <c r="D838" s="769" t="s">
        <v>58</v>
      </c>
      <c r="E838" s="769"/>
      <c r="F838" s="769"/>
      <c r="G838" s="769"/>
      <c r="H838" s="353">
        <f>ROUND(H836*H837,2)</f>
        <v>338.6</v>
      </c>
      <c r="I838" s="340"/>
      <c r="J838" s="340"/>
      <c r="L838" s="159"/>
      <c r="M838" s="165"/>
    </row>
    <row r="839" spans="1:13" s="344" customFormat="1">
      <c r="A839" s="180"/>
      <c r="B839" s="180"/>
      <c r="C839" s="352"/>
      <c r="D839" s="768" t="s">
        <v>1149</v>
      </c>
      <c r="E839" s="768"/>
      <c r="F839" s="768"/>
      <c r="G839" s="768"/>
      <c r="H839" s="216">
        <f>ROUND(H836*$B$13,2)</f>
        <v>45.59</v>
      </c>
      <c r="I839" s="340"/>
      <c r="J839" s="340"/>
      <c r="L839" s="159"/>
      <c r="M839" s="165"/>
    </row>
    <row r="840" spans="1:13" s="334" customFormat="1">
      <c r="A840" s="180"/>
      <c r="B840" s="180"/>
      <c r="C840" s="352"/>
      <c r="D840" s="769" t="s">
        <v>563</v>
      </c>
      <c r="E840" s="769"/>
      <c r="F840" s="769"/>
      <c r="G840" s="769"/>
      <c r="H840" s="353">
        <f>H839+H838</f>
        <v>384.19000000000005</v>
      </c>
    </row>
    <row r="841" spans="1:13" s="334" customFormat="1">
      <c r="D841" s="176"/>
      <c r="E841" s="642"/>
      <c r="F841" s="354"/>
      <c r="G841" s="355"/>
    </row>
    <row r="842" spans="1:13" s="275" customFormat="1">
      <c r="A842" s="152" t="s">
        <v>5</v>
      </c>
      <c r="B842" s="766" t="s">
        <v>6</v>
      </c>
      <c r="C842" s="766"/>
      <c r="D842" s="272" t="s">
        <v>52</v>
      </c>
      <c r="E842" s="639" t="s">
        <v>249</v>
      </c>
      <c r="F842" s="272" t="s">
        <v>28</v>
      </c>
      <c r="G842" s="273" t="s">
        <v>53</v>
      </c>
      <c r="H842" s="274" t="s">
        <v>54</v>
      </c>
      <c r="I842" s="271"/>
      <c r="J842" s="271"/>
      <c r="L842" s="159"/>
      <c r="M842" s="165"/>
    </row>
    <row r="843" spans="1:13" s="279" customFormat="1" ht="30">
      <c r="A843" s="276" t="str">
        <f>Orçamento!A213</f>
        <v>06.01.308.07</v>
      </c>
      <c r="B843" s="345" t="str">
        <f>Orçamento!B213</f>
        <v>ORSE</v>
      </c>
      <c r="C843" s="345" t="str">
        <f>Orçamento!C213</f>
        <v>13149 MOD</v>
      </c>
      <c r="D843" s="346" t="s">
        <v>842</v>
      </c>
      <c r="E843" s="640">
        <v>1</v>
      </c>
      <c r="F843" s="345" t="s">
        <v>251</v>
      </c>
      <c r="G843" s="277">
        <v>211.67</v>
      </c>
      <c r="H843" s="278">
        <f>H851</f>
        <v>211.67</v>
      </c>
      <c r="I843" s="279" t="s">
        <v>859</v>
      </c>
      <c r="L843" s="146"/>
      <c r="M843" s="268"/>
    </row>
    <row r="844" spans="1:13" s="269" customFormat="1" ht="45">
      <c r="A844" s="767">
        <v>39455</v>
      </c>
      <c r="B844" s="767"/>
      <c r="C844" s="270" t="s">
        <v>87</v>
      </c>
      <c r="D844" s="183" t="s">
        <v>1107</v>
      </c>
      <c r="E844" s="641">
        <v>1</v>
      </c>
      <c r="F844" s="280" t="s">
        <v>32</v>
      </c>
      <c r="G844" s="281">
        <v>183.54</v>
      </c>
      <c r="H844" s="282">
        <f>ROUNDDOWN(G844*E844,2)</f>
        <v>183.54</v>
      </c>
      <c r="I844" s="157"/>
      <c r="J844" s="157"/>
      <c r="L844" s="177"/>
      <c r="M844" s="184"/>
    </row>
    <row r="845" spans="1:13" s="269" customFormat="1" ht="30">
      <c r="A845" s="767">
        <v>88247</v>
      </c>
      <c r="B845" s="767"/>
      <c r="C845" s="270" t="s">
        <v>87</v>
      </c>
      <c r="D845" s="183" t="s">
        <v>42</v>
      </c>
      <c r="E845" s="641">
        <v>0.6</v>
      </c>
      <c r="F845" s="280" t="s">
        <v>40</v>
      </c>
      <c r="G845" s="281">
        <v>20.43</v>
      </c>
      <c r="H845" s="447">
        <f>ROUNDDOWN(G845*E845,2)</f>
        <v>12.25</v>
      </c>
      <c r="I845" s="157"/>
      <c r="J845" s="157"/>
      <c r="L845" s="177"/>
      <c r="M845" s="184"/>
    </row>
    <row r="846" spans="1:13" s="269" customFormat="1" ht="30">
      <c r="A846" s="767">
        <v>88264</v>
      </c>
      <c r="B846" s="767"/>
      <c r="C846" s="270" t="s">
        <v>87</v>
      </c>
      <c r="D846" s="183" t="s">
        <v>47</v>
      </c>
      <c r="E846" s="641">
        <v>0.6</v>
      </c>
      <c r="F846" s="280" t="s">
        <v>40</v>
      </c>
      <c r="G846" s="281">
        <v>26.47</v>
      </c>
      <c r="H846" s="447">
        <f>ROUNDDOWN(G846*E846,2)</f>
        <v>15.88</v>
      </c>
      <c r="I846" s="157"/>
      <c r="J846" s="157"/>
      <c r="L846" s="177"/>
      <c r="M846" s="184"/>
    </row>
    <row r="847" spans="1:13" s="275" customFormat="1">
      <c r="A847" s="180"/>
      <c r="B847" s="180"/>
      <c r="C847" s="283"/>
      <c r="D847" s="768" t="s">
        <v>55</v>
      </c>
      <c r="E847" s="768"/>
      <c r="F847" s="768"/>
      <c r="G847" s="768"/>
      <c r="H847" s="216">
        <f>SUMIF(F844:F846,("h"),H844:H846)</f>
        <v>28.130000000000003</v>
      </c>
      <c r="I847" s="271"/>
      <c r="J847" s="271"/>
      <c r="L847" s="159"/>
      <c r="M847" s="165"/>
    </row>
    <row r="848" spans="1:13" s="275" customFormat="1">
      <c r="A848" s="180"/>
      <c r="B848" s="180"/>
      <c r="C848" s="283"/>
      <c r="D848" s="768" t="s">
        <v>56</v>
      </c>
      <c r="E848" s="768"/>
      <c r="F848" s="768"/>
      <c r="G848" s="768"/>
      <c r="H848" s="216">
        <f>SUMIF(F844:F846,"&lt;&gt;h",H844:H846)</f>
        <v>183.54</v>
      </c>
      <c r="I848" s="271"/>
      <c r="J848" s="271"/>
      <c r="L848" s="159"/>
      <c r="M848" s="165"/>
    </row>
    <row r="849" spans="1:13" s="275" customFormat="1">
      <c r="A849" s="180"/>
      <c r="B849" s="180"/>
      <c r="C849" s="283"/>
      <c r="D849" s="769" t="s">
        <v>57</v>
      </c>
      <c r="E849" s="769"/>
      <c r="F849" s="769"/>
      <c r="G849" s="769"/>
      <c r="H849" s="284">
        <f>SUM(H847:H848)</f>
        <v>211.67</v>
      </c>
      <c r="I849" s="271"/>
      <c r="J849" s="271"/>
      <c r="L849" s="159"/>
      <c r="M849" s="165"/>
    </row>
    <row r="850" spans="1:13" s="275" customFormat="1">
      <c r="A850" s="180"/>
      <c r="B850" s="180"/>
      <c r="C850" s="283"/>
      <c r="D850" s="768" t="s">
        <v>25</v>
      </c>
      <c r="E850" s="768"/>
      <c r="F850" s="768"/>
      <c r="G850" s="768"/>
      <c r="H850" s="217">
        <f>E843</f>
        <v>1</v>
      </c>
      <c r="I850" s="271"/>
      <c r="J850" s="271"/>
      <c r="L850" s="159"/>
      <c r="M850" s="165"/>
    </row>
    <row r="851" spans="1:13" s="275" customFormat="1">
      <c r="A851" s="180"/>
      <c r="B851" s="180"/>
      <c r="C851" s="283"/>
      <c r="D851" s="769" t="s">
        <v>58</v>
      </c>
      <c r="E851" s="769"/>
      <c r="F851" s="769"/>
      <c r="G851" s="769"/>
      <c r="H851" s="284">
        <f>ROUND(H849*H850,2)</f>
        <v>211.67</v>
      </c>
      <c r="I851" s="271"/>
      <c r="J851" s="271"/>
      <c r="L851" s="159"/>
      <c r="M851" s="165"/>
    </row>
    <row r="852" spans="1:13" s="275" customFormat="1">
      <c r="A852" s="180"/>
      <c r="B852" s="180"/>
      <c r="C852" s="283"/>
      <c r="D852" s="768" t="s">
        <v>1149</v>
      </c>
      <c r="E852" s="768"/>
      <c r="F852" s="768"/>
      <c r="G852" s="768"/>
      <c r="H852" s="216">
        <f>ROUND(H849*$B$13,2)</f>
        <v>57</v>
      </c>
      <c r="I852" s="271"/>
      <c r="J852" s="271"/>
      <c r="L852" s="159"/>
      <c r="M852" s="165"/>
    </row>
    <row r="853" spans="1:13" s="267" customFormat="1">
      <c r="A853" s="180"/>
      <c r="B853" s="180"/>
      <c r="C853" s="283"/>
      <c r="D853" s="769" t="s">
        <v>563</v>
      </c>
      <c r="E853" s="769"/>
      <c r="F853" s="769"/>
      <c r="G853" s="769"/>
      <c r="H853" s="353">
        <f>H852+H851</f>
        <v>268.66999999999996</v>
      </c>
    </row>
    <row r="854" spans="1:13" s="267" customFormat="1">
      <c r="D854" s="176"/>
      <c r="E854" s="642"/>
      <c r="F854" s="285"/>
      <c r="G854" s="286"/>
    </row>
    <row r="855" spans="1:13" s="275" customFormat="1">
      <c r="A855" s="152" t="s">
        <v>5</v>
      </c>
      <c r="B855" s="766" t="s">
        <v>6</v>
      </c>
      <c r="C855" s="766"/>
      <c r="D855" s="272" t="s">
        <v>52</v>
      </c>
      <c r="E855" s="639" t="s">
        <v>249</v>
      </c>
      <c r="F855" s="272" t="s">
        <v>28</v>
      </c>
      <c r="G855" s="273" t="s">
        <v>53</v>
      </c>
      <c r="H855" s="274" t="s">
        <v>54</v>
      </c>
      <c r="I855" s="271"/>
      <c r="J855" s="271"/>
      <c r="L855" s="159"/>
      <c r="M855" s="165"/>
    </row>
    <row r="856" spans="1:13" s="279" customFormat="1" ht="30">
      <c r="A856" s="276" t="str">
        <f>Orçamento!A214</f>
        <v>06.01.308.08</v>
      </c>
      <c r="B856" s="345" t="str">
        <f>Orçamento!B214</f>
        <v>ORSE</v>
      </c>
      <c r="C856" s="345" t="str">
        <f>Orçamento!C214</f>
        <v>13150 MOD</v>
      </c>
      <c r="D856" s="346" t="s">
        <v>843</v>
      </c>
      <c r="E856" s="640">
        <v>4</v>
      </c>
      <c r="F856" s="345" t="s">
        <v>251</v>
      </c>
      <c r="G856" s="277">
        <v>86.100000000000009</v>
      </c>
      <c r="H856" s="278">
        <f>H864</f>
        <v>344.4</v>
      </c>
      <c r="I856" s="279" t="s">
        <v>859</v>
      </c>
      <c r="L856" s="146"/>
      <c r="M856" s="268"/>
    </row>
    <row r="857" spans="1:13" s="269" customFormat="1" ht="45">
      <c r="A857" s="767">
        <v>39469</v>
      </c>
      <c r="B857" s="767"/>
      <c r="C857" s="270" t="s">
        <v>87</v>
      </c>
      <c r="D857" s="183" t="s">
        <v>1106</v>
      </c>
      <c r="E857" s="641">
        <v>1</v>
      </c>
      <c r="F857" s="280" t="s">
        <v>32</v>
      </c>
      <c r="G857" s="281">
        <v>72.040000000000006</v>
      </c>
      <c r="H857" s="282">
        <f>ROUNDDOWN(G857*E857,2)</f>
        <v>72.040000000000006</v>
      </c>
      <c r="I857" s="157"/>
      <c r="J857" s="157"/>
      <c r="L857" s="177"/>
      <c r="M857" s="184"/>
    </row>
    <row r="858" spans="1:13" s="269" customFormat="1" ht="30">
      <c r="A858" s="767">
        <v>88247</v>
      </c>
      <c r="B858" s="767"/>
      <c r="C858" s="270" t="s">
        <v>87</v>
      </c>
      <c r="D858" s="183" t="s">
        <v>42</v>
      </c>
      <c r="E858" s="641">
        <v>0.3</v>
      </c>
      <c r="F858" s="280" t="s">
        <v>40</v>
      </c>
      <c r="G858" s="281">
        <v>20.43</v>
      </c>
      <c r="H858" s="447">
        <f>ROUNDDOWN(G858*E858,2)</f>
        <v>6.12</v>
      </c>
      <c r="I858" s="157"/>
      <c r="J858" s="157"/>
      <c r="L858" s="177"/>
      <c r="M858" s="184"/>
    </row>
    <row r="859" spans="1:13" s="269" customFormat="1" ht="30">
      <c r="A859" s="767">
        <v>88264</v>
      </c>
      <c r="B859" s="767"/>
      <c r="C859" s="270" t="s">
        <v>87</v>
      </c>
      <c r="D859" s="183" t="s">
        <v>47</v>
      </c>
      <c r="E859" s="641">
        <v>0.3</v>
      </c>
      <c r="F859" s="280" t="s">
        <v>40</v>
      </c>
      <c r="G859" s="281">
        <v>26.47</v>
      </c>
      <c r="H859" s="447">
        <f>ROUNDDOWN(G859*E859,2)</f>
        <v>7.94</v>
      </c>
      <c r="I859" s="157"/>
      <c r="J859" s="157"/>
      <c r="L859" s="177"/>
      <c r="M859" s="184"/>
    </row>
    <row r="860" spans="1:13" s="275" customFormat="1">
      <c r="A860" s="180"/>
      <c r="B860" s="180"/>
      <c r="C860" s="283"/>
      <c r="D860" s="768" t="s">
        <v>55</v>
      </c>
      <c r="E860" s="768"/>
      <c r="F860" s="768"/>
      <c r="G860" s="768"/>
      <c r="H860" s="216">
        <f>SUMIF(F857:F859,("h"),H857:H859)</f>
        <v>14.06</v>
      </c>
      <c r="I860" s="271"/>
      <c r="J860" s="271"/>
      <c r="L860" s="159"/>
      <c r="M860" s="165"/>
    </row>
    <row r="861" spans="1:13" s="275" customFormat="1">
      <c r="A861" s="180"/>
      <c r="B861" s="180"/>
      <c r="C861" s="283"/>
      <c r="D861" s="768" t="s">
        <v>56</v>
      </c>
      <c r="E861" s="768"/>
      <c r="F861" s="768"/>
      <c r="G861" s="768"/>
      <c r="H861" s="216">
        <f>SUMIF(F857:F859,"&lt;&gt;h",H857:H859)</f>
        <v>72.040000000000006</v>
      </c>
      <c r="I861" s="271"/>
      <c r="J861" s="271"/>
      <c r="L861" s="159"/>
      <c r="M861" s="165"/>
    </row>
    <row r="862" spans="1:13" s="275" customFormat="1">
      <c r="A862" s="180"/>
      <c r="B862" s="180"/>
      <c r="C862" s="283"/>
      <c r="D862" s="769" t="s">
        <v>57</v>
      </c>
      <c r="E862" s="769"/>
      <c r="F862" s="769"/>
      <c r="G862" s="769"/>
      <c r="H862" s="284">
        <f>SUM(H860:H861)</f>
        <v>86.100000000000009</v>
      </c>
      <c r="I862" s="271"/>
      <c r="J862" s="271"/>
      <c r="L862" s="159"/>
      <c r="M862" s="165"/>
    </row>
    <row r="863" spans="1:13" s="275" customFormat="1">
      <c r="A863" s="180"/>
      <c r="B863" s="180"/>
      <c r="C863" s="283"/>
      <c r="D863" s="768" t="s">
        <v>25</v>
      </c>
      <c r="E863" s="768"/>
      <c r="F863" s="768"/>
      <c r="G863" s="768"/>
      <c r="H863" s="217">
        <f>E856</f>
        <v>4</v>
      </c>
      <c r="I863" s="271"/>
      <c r="J863" s="271"/>
      <c r="L863" s="159"/>
      <c r="M863" s="165"/>
    </row>
    <row r="864" spans="1:13" s="275" customFormat="1">
      <c r="A864" s="180"/>
      <c r="B864" s="180"/>
      <c r="C864" s="283"/>
      <c r="D864" s="769" t="s">
        <v>58</v>
      </c>
      <c r="E864" s="769"/>
      <c r="F864" s="769"/>
      <c r="G864" s="769"/>
      <c r="H864" s="284">
        <f>ROUND(H862*H863,2)</f>
        <v>344.4</v>
      </c>
      <c r="I864" s="271"/>
      <c r="J864" s="271"/>
      <c r="L864" s="159"/>
      <c r="M864" s="165"/>
    </row>
    <row r="865" spans="1:13" s="275" customFormat="1">
      <c r="A865" s="180"/>
      <c r="B865" s="180"/>
      <c r="C865" s="283"/>
      <c r="D865" s="768" t="s">
        <v>1149</v>
      </c>
      <c r="E865" s="768"/>
      <c r="F865" s="768"/>
      <c r="G865" s="768"/>
      <c r="H865" s="216">
        <f>ROUND(H862*$B$13,2)</f>
        <v>23.19</v>
      </c>
      <c r="I865" s="271"/>
      <c r="J865" s="271"/>
      <c r="L865" s="159"/>
      <c r="M865" s="165"/>
    </row>
    <row r="866" spans="1:13" s="267" customFormat="1">
      <c r="A866" s="180"/>
      <c r="B866" s="180"/>
      <c r="C866" s="283"/>
      <c r="D866" s="769" t="s">
        <v>563</v>
      </c>
      <c r="E866" s="769"/>
      <c r="F866" s="769"/>
      <c r="G866" s="769"/>
      <c r="H866" s="353">
        <f>H865+H864</f>
        <v>367.59</v>
      </c>
    </row>
    <row r="867" spans="1:13" s="267" customFormat="1">
      <c r="D867" s="176"/>
      <c r="E867" s="642"/>
      <c r="F867" s="285"/>
      <c r="G867" s="286"/>
    </row>
    <row r="868" spans="1:13" s="275" customFormat="1">
      <c r="A868" s="152" t="s">
        <v>5</v>
      </c>
      <c r="B868" s="766" t="s">
        <v>6</v>
      </c>
      <c r="C868" s="766"/>
      <c r="D868" s="272" t="s">
        <v>52</v>
      </c>
      <c r="E868" s="639" t="s">
        <v>249</v>
      </c>
      <c r="F868" s="272" t="s">
        <v>28</v>
      </c>
      <c r="G868" s="273" t="s">
        <v>53</v>
      </c>
      <c r="H868" s="274" t="s">
        <v>54</v>
      </c>
      <c r="I868" s="271"/>
      <c r="J868" s="271"/>
      <c r="L868" s="159"/>
      <c r="M868" s="165"/>
    </row>
    <row r="869" spans="1:13" s="279" customFormat="1" ht="30">
      <c r="A869" s="315" t="str">
        <f>Orçamento!A215</f>
        <v>06.01.312.01</v>
      </c>
      <c r="B869" s="315" t="str">
        <f>Orçamento!B215</f>
        <v>CDHU</v>
      </c>
      <c r="C869" s="315" t="str">
        <f>Orçamento!C215</f>
        <v xml:space="preserve">38.21.110 </v>
      </c>
      <c r="D869" s="316" t="s">
        <v>857</v>
      </c>
      <c r="E869" s="640">
        <v>23.8</v>
      </c>
      <c r="F869" s="315" t="s">
        <v>266</v>
      </c>
      <c r="G869" s="277">
        <v>83.6</v>
      </c>
      <c r="H869" s="278">
        <f>H877</f>
        <v>1989.68</v>
      </c>
      <c r="I869" s="279" t="s">
        <v>859</v>
      </c>
      <c r="L869" s="146"/>
      <c r="M869" s="268"/>
    </row>
    <row r="870" spans="1:13" s="269" customFormat="1" ht="30">
      <c r="A870" s="767" t="s">
        <v>984</v>
      </c>
      <c r="B870" s="767"/>
      <c r="C870" s="270" t="s">
        <v>648</v>
      </c>
      <c r="D870" s="449" t="s">
        <v>983</v>
      </c>
      <c r="E870" s="641">
        <v>1.3</v>
      </c>
      <c r="F870" s="280" t="s">
        <v>63</v>
      </c>
      <c r="G870" s="218">
        <v>46.28</v>
      </c>
      <c r="H870" s="282">
        <f>ROUNDDOWN(G870*E870,2)</f>
        <v>60.16</v>
      </c>
      <c r="I870" s="157"/>
      <c r="J870" s="157"/>
      <c r="L870" s="177"/>
      <c r="M870" s="184"/>
    </row>
    <row r="871" spans="1:13" s="269" customFormat="1" ht="30">
      <c r="A871" s="767">
        <v>88247</v>
      </c>
      <c r="B871" s="767"/>
      <c r="C871" s="270" t="s">
        <v>87</v>
      </c>
      <c r="D871" s="183" t="s">
        <v>42</v>
      </c>
      <c r="E871" s="641">
        <v>0.5</v>
      </c>
      <c r="F871" s="280" t="s">
        <v>40</v>
      </c>
      <c r="G871" s="281">
        <v>20.43</v>
      </c>
      <c r="H871" s="447">
        <f>ROUNDDOWN(G871*E871,2)</f>
        <v>10.210000000000001</v>
      </c>
      <c r="I871" s="157"/>
      <c r="J871" s="157"/>
      <c r="L871" s="177"/>
      <c r="M871" s="184"/>
    </row>
    <row r="872" spans="1:13" s="269" customFormat="1" ht="30">
      <c r="A872" s="767">
        <v>88264</v>
      </c>
      <c r="B872" s="767"/>
      <c r="C872" s="270" t="s">
        <v>87</v>
      </c>
      <c r="D872" s="183" t="s">
        <v>47</v>
      </c>
      <c r="E872" s="641">
        <v>0.5</v>
      </c>
      <c r="F872" s="280" t="s">
        <v>40</v>
      </c>
      <c r="G872" s="281">
        <v>26.47</v>
      </c>
      <c r="H872" s="447">
        <f>ROUNDDOWN(G872*E872,2)</f>
        <v>13.23</v>
      </c>
      <c r="I872" s="157"/>
      <c r="J872" s="157"/>
      <c r="L872" s="177"/>
      <c r="M872" s="184"/>
    </row>
    <row r="873" spans="1:13" s="275" customFormat="1">
      <c r="A873" s="180"/>
      <c r="B873" s="180"/>
      <c r="C873" s="283"/>
      <c r="D873" s="768" t="s">
        <v>55</v>
      </c>
      <c r="E873" s="768"/>
      <c r="F873" s="768"/>
      <c r="G873" s="768"/>
      <c r="H873" s="216">
        <f>SUMIF(F870:F872,("h"),H870:H872)</f>
        <v>23.44</v>
      </c>
      <c r="I873" s="271"/>
      <c r="J873" s="271"/>
      <c r="L873" s="159"/>
      <c r="M873" s="165"/>
    </row>
    <row r="874" spans="1:13" s="275" customFormat="1">
      <c r="A874" s="180"/>
      <c r="B874" s="180"/>
      <c r="C874" s="283"/>
      <c r="D874" s="768" t="s">
        <v>56</v>
      </c>
      <c r="E874" s="768"/>
      <c r="F874" s="768"/>
      <c r="G874" s="768"/>
      <c r="H874" s="216">
        <f>SUMIF(F870:F872,"&lt;&gt;h",H870:H872)</f>
        <v>60.16</v>
      </c>
      <c r="I874" s="271"/>
      <c r="J874" s="271"/>
      <c r="L874" s="159"/>
      <c r="M874" s="165"/>
    </row>
    <row r="875" spans="1:13" s="275" customFormat="1">
      <c r="A875" s="180"/>
      <c r="B875" s="180"/>
      <c r="C875" s="283"/>
      <c r="D875" s="769" t="s">
        <v>57</v>
      </c>
      <c r="E875" s="769"/>
      <c r="F875" s="769"/>
      <c r="G875" s="769"/>
      <c r="H875" s="284">
        <f>SUM(H873:H874)</f>
        <v>83.6</v>
      </c>
      <c r="I875" s="271"/>
      <c r="J875" s="271"/>
      <c r="L875" s="159"/>
      <c r="M875" s="165"/>
    </row>
    <row r="876" spans="1:13" s="275" customFormat="1">
      <c r="A876" s="180"/>
      <c r="B876" s="180"/>
      <c r="C876" s="283"/>
      <c r="D876" s="768" t="s">
        <v>25</v>
      </c>
      <c r="E876" s="768"/>
      <c r="F876" s="768"/>
      <c r="G876" s="768"/>
      <c r="H876" s="217">
        <f>E869</f>
        <v>23.8</v>
      </c>
      <c r="I876" s="271"/>
      <c r="J876" s="271"/>
      <c r="L876" s="159"/>
      <c r="M876" s="165"/>
    </row>
    <row r="877" spans="1:13" s="275" customFormat="1">
      <c r="A877" s="180"/>
      <c r="B877" s="180"/>
      <c r="C877" s="283"/>
      <c r="D877" s="769" t="s">
        <v>58</v>
      </c>
      <c r="E877" s="769"/>
      <c r="F877" s="769"/>
      <c r="G877" s="769"/>
      <c r="H877" s="284">
        <f>ROUND(H875*H876,2)</f>
        <v>1989.68</v>
      </c>
      <c r="I877" s="271"/>
      <c r="J877" s="271"/>
      <c r="L877" s="159"/>
      <c r="M877" s="165"/>
    </row>
    <row r="878" spans="1:13" s="275" customFormat="1">
      <c r="A878" s="180"/>
      <c r="B878" s="180"/>
      <c r="C878" s="283"/>
      <c r="D878" s="768" t="s">
        <v>1149</v>
      </c>
      <c r="E878" s="768"/>
      <c r="F878" s="768"/>
      <c r="G878" s="768"/>
      <c r="H878" s="216">
        <f>ROUND(H875*$B$13,2)</f>
        <v>22.51</v>
      </c>
      <c r="I878" s="271"/>
      <c r="J878" s="271"/>
      <c r="L878" s="159"/>
      <c r="M878" s="165"/>
    </row>
    <row r="879" spans="1:13" s="267" customFormat="1">
      <c r="A879" s="180"/>
      <c r="B879" s="180"/>
      <c r="C879" s="283"/>
      <c r="D879" s="769" t="s">
        <v>563</v>
      </c>
      <c r="E879" s="769"/>
      <c r="F879" s="769"/>
      <c r="G879" s="769"/>
      <c r="H879" s="353">
        <f>H878+H877</f>
        <v>2012.19</v>
      </c>
    </row>
    <row r="880" spans="1:13" s="267" customFormat="1">
      <c r="D880" s="176"/>
      <c r="E880" s="642"/>
      <c r="F880" s="285"/>
      <c r="G880" s="286"/>
    </row>
    <row r="881" spans="1:13" s="344" customFormat="1">
      <c r="A881" s="152" t="s">
        <v>5</v>
      </c>
      <c r="B881" s="766" t="s">
        <v>6</v>
      </c>
      <c r="C881" s="766"/>
      <c r="D881" s="341" t="s">
        <v>52</v>
      </c>
      <c r="E881" s="639" t="s">
        <v>249</v>
      </c>
      <c r="F881" s="341" t="s">
        <v>28</v>
      </c>
      <c r="G881" s="342" t="s">
        <v>53</v>
      </c>
      <c r="H881" s="343" t="s">
        <v>54</v>
      </c>
      <c r="I881" s="340"/>
      <c r="J881" s="340"/>
      <c r="L881" s="159"/>
      <c r="M881" s="165"/>
    </row>
    <row r="882" spans="1:13" s="349" customFormat="1" ht="30">
      <c r="A882" s="315" t="str">
        <f>Orçamento!A216</f>
        <v>06.01.312.02</v>
      </c>
      <c r="B882" s="315" t="str">
        <f>Orçamento!B216</f>
        <v>CDHU</v>
      </c>
      <c r="C882" s="315" t="str">
        <f>Orçamento!C216</f>
        <v>38.21.920</v>
      </c>
      <c r="D882" s="316" t="s">
        <v>1139</v>
      </c>
      <c r="E882" s="640">
        <v>18.350000000000001</v>
      </c>
      <c r="F882" s="315" t="s">
        <v>266</v>
      </c>
      <c r="G882" s="347">
        <v>101.25</v>
      </c>
      <c r="H882" s="348">
        <f>H890</f>
        <v>1857.94</v>
      </c>
      <c r="I882" s="349" t="s">
        <v>859</v>
      </c>
      <c r="L882" s="146"/>
      <c r="M882" s="336"/>
    </row>
    <row r="883" spans="1:13" s="424" customFormat="1" ht="30">
      <c r="A883" s="767" t="s">
        <v>985</v>
      </c>
      <c r="B883" s="767"/>
      <c r="C883" s="425" t="s">
        <v>648</v>
      </c>
      <c r="D883" s="449" t="s">
        <v>986</v>
      </c>
      <c r="E883" s="641">
        <v>1.3</v>
      </c>
      <c r="F883" s="460" t="s">
        <v>63</v>
      </c>
      <c r="G883" s="448">
        <v>59.86</v>
      </c>
      <c r="H883" s="447">
        <f>ROUNDDOWN(G883*E883,2)</f>
        <v>77.81</v>
      </c>
      <c r="I883" s="157"/>
      <c r="J883" s="157"/>
      <c r="L883" s="177"/>
      <c r="M883" s="184"/>
    </row>
    <row r="884" spans="1:13" s="424" customFormat="1" ht="30">
      <c r="A884" s="767">
        <v>88247</v>
      </c>
      <c r="B884" s="767"/>
      <c r="C884" s="425" t="s">
        <v>87</v>
      </c>
      <c r="D884" s="423" t="s">
        <v>42</v>
      </c>
      <c r="E884" s="641">
        <v>0.5</v>
      </c>
      <c r="F884" s="460" t="s">
        <v>40</v>
      </c>
      <c r="G884" s="421">
        <v>20.43</v>
      </c>
      <c r="H884" s="447">
        <f>ROUNDDOWN(G884*E884,2)</f>
        <v>10.210000000000001</v>
      </c>
      <c r="I884" s="157"/>
      <c r="J884" s="157"/>
      <c r="L884" s="177"/>
      <c r="M884" s="184"/>
    </row>
    <row r="885" spans="1:13" s="424" customFormat="1" ht="30">
      <c r="A885" s="767">
        <v>88264</v>
      </c>
      <c r="B885" s="767"/>
      <c r="C885" s="425" t="s">
        <v>87</v>
      </c>
      <c r="D885" s="423" t="s">
        <v>47</v>
      </c>
      <c r="E885" s="641">
        <v>0.5</v>
      </c>
      <c r="F885" s="460" t="s">
        <v>40</v>
      </c>
      <c r="G885" s="421">
        <v>26.47</v>
      </c>
      <c r="H885" s="447">
        <f>ROUNDDOWN(G885*E885,2)</f>
        <v>13.23</v>
      </c>
      <c r="I885" s="157"/>
      <c r="J885" s="157"/>
      <c r="L885" s="177"/>
      <c r="M885" s="184"/>
    </row>
    <row r="886" spans="1:13" s="344" customFormat="1">
      <c r="A886" s="180"/>
      <c r="B886" s="180"/>
      <c r="C886" s="352"/>
      <c r="D886" s="768" t="s">
        <v>55</v>
      </c>
      <c r="E886" s="768"/>
      <c r="F886" s="768"/>
      <c r="G886" s="768"/>
      <c r="H886" s="216">
        <f>SUMIF(F883:F885,("h"),H883:H885)</f>
        <v>23.44</v>
      </c>
      <c r="I886" s="340"/>
      <c r="J886" s="340"/>
      <c r="L886" s="159"/>
      <c r="M886" s="165"/>
    </row>
    <row r="887" spans="1:13" s="344" customFormat="1">
      <c r="A887" s="180"/>
      <c r="B887" s="180"/>
      <c r="C887" s="352"/>
      <c r="D887" s="768" t="s">
        <v>56</v>
      </c>
      <c r="E887" s="768"/>
      <c r="F887" s="768"/>
      <c r="G887" s="768"/>
      <c r="H887" s="216">
        <f>SUMIF(F883:F885,"&lt;&gt;h",H883:H885)</f>
        <v>77.81</v>
      </c>
      <c r="I887" s="340"/>
      <c r="J887" s="340"/>
      <c r="L887" s="159"/>
      <c r="M887" s="165"/>
    </row>
    <row r="888" spans="1:13" s="344" customFormat="1">
      <c r="A888" s="180"/>
      <c r="B888" s="180"/>
      <c r="C888" s="352"/>
      <c r="D888" s="769" t="s">
        <v>57</v>
      </c>
      <c r="E888" s="769"/>
      <c r="F888" s="769"/>
      <c r="G888" s="769"/>
      <c r="H888" s="353">
        <f>SUM(H886:H887)</f>
        <v>101.25</v>
      </c>
      <c r="I888" s="340"/>
      <c r="J888" s="340"/>
      <c r="L888" s="159"/>
      <c r="M888" s="165"/>
    </row>
    <row r="889" spans="1:13" s="344" customFormat="1">
      <c r="A889" s="180"/>
      <c r="B889" s="180"/>
      <c r="C889" s="352"/>
      <c r="D889" s="768" t="s">
        <v>25</v>
      </c>
      <c r="E889" s="768"/>
      <c r="F889" s="768"/>
      <c r="G889" s="768"/>
      <c r="H889" s="217">
        <f>E882</f>
        <v>18.350000000000001</v>
      </c>
      <c r="I889" s="340"/>
      <c r="J889" s="340"/>
      <c r="L889" s="159"/>
      <c r="M889" s="165"/>
    </row>
    <row r="890" spans="1:13" s="344" customFormat="1">
      <c r="A890" s="180"/>
      <c r="B890" s="180"/>
      <c r="C890" s="352"/>
      <c r="D890" s="769" t="s">
        <v>58</v>
      </c>
      <c r="E890" s="769"/>
      <c r="F890" s="769"/>
      <c r="G890" s="769"/>
      <c r="H890" s="353">
        <f>ROUND(H888*H889,2)</f>
        <v>1857.94</v>
      </c>
      <c r="I890" s="340"/>
      <c r="J890" s="340"/>
      <c r="L890" s="159"/>
      <c r="M890" s="165"/>
    </row>
    <row r="891" spans="1:13" s="344" customFormat="1">
      <c r="A891" s="180"/>
      <c r="B891" s="180"/>
      <c r="C891" s="352"/>
      <c r="D891" s="768" t="s">
        <v>1149</v>
      </c>
      <c r="E891" s="768"/>
      <c r="F891" s="768"/>
      <c r="G891" s="768"/>
      <c r="H891" s="216">
        <f>ROUND(H888*$B$13,2)</f>
        <v>27.27</v>
      </c>
      <c r="I891" s="340"/>
      <c r="J891" s="340"/>
      <c r="L891" s="159"/>
      <c r="M891" s="165"/>
    </row>
    <row r="892" spans="1:13" s="334" customFormat="1">
      <c r="A892" s="180"/>
      <c r="B892" s="180"/>
      <c r="C892" s="352"/>
      <c r="D892" s="769" t="s">
        <v>563</v>
      </c>
      <c r="E892" s="769"/>
      <c r="F892" s="769"/>
      <c r="G892" s="769"/>
      <c r="H892" s="353">
        <f>H891+H890</f>
        <v>1885.21</v>
      </c>
    </row>
    <row r="893" spans="1:13" s="334" customFormat="1">
      <c r="D893" s="176"/>
      <c r="E893" s="642"/>
      <c r="F893" s="354"/>
      <c r="G893" s="355"/>
    </row>
    <row r="894" spans="1:13" s="344" customFormat="1">
      <c r="A894" s="152" t="s">
        <v>5</v>
      </c>
      <c r="B894" s="766" t="s">
        <v>6</v>
      </c>
      <c r="C894" s="766"/>
      <c r="D894" s="341" t="s">
        <v>52</v>
      </c>
      <c r="E894" s="639" t="s">
        <v>249</v>
      </c>
      <c r="F894" s="341" t="s">
        <v>28</v>
      </c>
      <c r="G894" s="342" t="s">
        <v>53</v>
      </c>
      <c r="H894" s="343" t="s">
        <v>54</v>
      </c>
      <c r="I894" s="340"/>
      <c r="J894" s="340"/>
      <c r="L894" s="159"/>
      <c r="M894" s="165"/>
    </row>
    <row r="895" spans="1:13" s="349" customFormat="1" ht="90">
      <c r="A895" s="315" t="str">
        <f>Orçamento!A218</f>
        <v>06.01.400.01</v>
      </c>
      <c r="B895" s="315" t="str">
        <f>Orçamento!B218</f>
        <v xml:space="preserve">SINAPI </v>
      </c>
      <c r="C895" s="315" t="str">
        <f>Orçamento!C218</f>
        <v>100913 MOD 1</v>
      </c>
      <c r="D895" s="316" t="s">
        <v>629</v>
      </c>
      <c r="E895" s="640">
        <v>20</v>
      </c>
      <c r="F895" s="315" t="s">
        <v>251</v>
      </c>
      <c r="G895" s="347">
        <v>202.38</v>
      </c>
      <c r="H895" s="348">
        <f>H903</f>
        <v>4047.6</v>
      </c>
      <c r="I895" s="349" t="s">
        <v>859</v>
      </c>
      <c r="L895" s="146"/>
      <c r="M895" s="336"/>
    </row>
    <row r="896" spans="1:13" s="424" customFormat="1" ht="90">
      <c r="A896" s="767" t="s">
        <v>271</v>
      </c>
      <c r="B896" s="767"/>
      <c r="C896" s="767"/>
      <c r="D896" s="449" t="s">
        <v>634</v>
      </c>
      <c r="E896" s="641">
        <v>1</v>
      </c>
      <c r="F896" s="469" t="s">
        <v>28</v>
      </c>
      <c r="G896" s="448">
        <v>190.57</v>
      </c>
      <c r="H896" s="447">
        <f>ROUNDDOWN(G896*E896,2)</f>
        <v>190.57</v>
      </c>
      <c r="I896" s="157"/>
      <c r="J896" s="157"/>
      <c r="L896" s="177"/>
      <c r="M896" s="184"/>
    </row>
    <row r="897" spans="1:13" s="424" customFormat="1" ht="30">
      <c r="A897" s="767">
        <v>88247</v>
      </c>
      <c r="B897" s="767"/>
      <c r="C897" s="425" t="s">
        <v>87</v>
      </c>
      <c r="D897" s="423" t="s">
        <v>42</v>
      </c>
      <c r="E897" s="641">
        <v>0.14080000000000001</v>
      </c>
      <c r="F897" s="469" t="s">
        <v>40</v>
      </c>
      <c r="G897" s="421">
        <v>20.43</v>
      </c>
      <c r="H897" s="447">
        <f>ROUNDDOWN(G897*E897,2)</f>
        <v>2.87</v>
      </c>
      <c r="I897" s="157"/>
      <c r="J897" s="157"/>
      <c r="L897" s="177"/>
      <c r="M897" s="184"/>
    </row>
    <row r="898" spans="1:13" s="424" customFormat="1" ht="30">
      <c r="A898" s="767">
        <v>88264</v>
      </c>
      <c r="B898" s="767"/>
      <c r="C898" s="425" t="s">
        <v>87</v>
      </c>
      <c r="D898" s="423" t="s">
        <v>47</v>
      </c>
      <c r="E898" s="641">
        <v>0.33789999999999998</v>
      </c>
      <c r="F898" s="469" t="s">
        <v>40</v>
      </c>
      <c r="G898" s="421">
        <v>26.47</v>
      </c>
      <c r="H898" s="447">
        <f>ROUNDDOWN(G898*E898,2)</f>
        <v>8.94</v>
      </c>
      <c r="I898" s="157"/>
      <c r="J898" s="157"/>
      <c r="L898" s="177"/>
      <c r="M898" s="184"/>
    </row>
    <row r="899" spans="1:13" s="344" customFormat="1">
      <c r="A899" s="180"/>
      <c r="B899" s="180"/>
      <c r="C899" s="352"/>
      <c r="D899" s="768" t="s">
        <v>55</v>
      </c>
      <c r="E899" s="768"/>
      <c r="F899" s="768"/>
      <c r="G899" s="768"/>
      <c r="H899" s="216">
        <f>SUMIF(F896:F898,("h"),H896:H898)</f>
        <v>11.809999999999999</v>
      </c>
      <c r="I899" s="340"/>
      <c r="J899" s="340"/>
      <c r="L899" s="159"/>
      <c r="M899" s="165"/>
    </row>
    <row r="900" spans="1:13" s="344" customFormat="1">
      <c r="A900" s="180"/>
      <c r="B900" s="180"/>
      <c r="C900" s="352"/>
      <c r="D900" s="768" t="s">
        <v>56</v>
      </c>
      <c r="E900" s="768"/>
      <c r="F900" s="768"/>
      <c r="G900" s="768"/>
      <c r="H900" s="216">
        <f>SUMIF(F896:F898,"&lt;&gt;h",H896:H898)</f>
        <v>190.57</v>
      </c>
      <c r="I900" s="340"/>
      <c r="J900" s="340"/>
      <c r="L900" s="159"/>
      <c r="M900" s="165"/>
    </row>
    <row r="901" spans="1:13" s="344" customFormat="1">
      <c r="A901" s="180"/>
      <c r="B901" s="180"/>
      <c r="C901" s="352"/>
      <c r="D901" s="769" t="s">
        <v>57</v>
      </c>
      <c r="E901" s="769"/>
      <c r="F901" s="769"/>
      <c r="G901" s="769"/>
      <c r="H901" s="353">
        <f>SUM(H899:H900)</f>
        <v>202.38</v>
      </c>
      <c r="I901" s="340"/>
      <c r="J901" s="340"/>
      <c r="L901" s="159"/>
      <c r="M901" s="165"/>
    </row>
    <row r="902" spans="1:13" s="344" customFormat="1">
      <c r="A902" s="180"/>
      <c r="B902" s="180"/>
      <c r="C902" s="352"/>
      <c r="D902" s="768" t="s">
        <v>25</v>
      </c>
      <c r="E902" s="768"/>
      <c r="F902" s="768"/>
      <c r="G902" s="768"/>
      <c r="H902" s="217">
        <f>E895</f>
        <v>20</v>
      </c>
      <c r="I902" s="340"/>
      <c r="J902" s="340"/>
      <c r="L902" s="159"/>
      <c r="M902" s="165"/>
    </row>
    <row r="903" spans="1:13" s="344" customFormat="1">
      <c r="A903" s="180"/>
      <c r="B903" s="180"/>
      <c r="C903" s="352"/>
      <c r="D903" s="769" t="s">
        <v>58</v>
      </c>
      <c r="E903" s="769"/>
      <c r="F903" s="769"/>
      <c r="G903" s="769"/>
      <c r="H903" s="353">
        <f>ROUND(H901*H902,2)</f>
        <v>4047.6</v>
      </c>
      <c r="I903" s="340"/>
      <c r="J903" s="340"/>
      <c r="L903" s="159"/>
      <c r="M903" s="165"/>
    </row>
    <row r="904" spans="1:13" s="344" customFormat="1">
      <c r="A904" s="180"/>
      <c r="B904" s="180"/>
      <c r="C904" s="352"/>
      <c r="D904" s="768" t="s">
        <v>1149</v>
      </c>
      <c r="E904" s="768"/>
      <c r="F904" s="768"/>
      <c r="G904" s="768"/>
      <c r="H904" s="216">
        <f>ROUND(H901*$B$13,2)</f>
        <v>54.5</v>
      </c>
      <c r="I904" s="340"/>
      <c r="J904" s="340"/>
      <c r="L904" s="159"/>
      <c r="M904" s="165"/>
    </row>
    <row r="905" spans="1:13" s="334" customFormat="1">
      <c r="A905" s="180"/>
      <c r="B905" s="180"/>
      <c r="C905" s="352"/>
      <c r="D905" s="769" t="s">
        <v>563</v>
      </c>
      <c r="E905" s="769"/>
      <c r="F905" s="769"/>
      <c r="G905" s="769"/>
      <c r="H905" s="353">
        <f>H904+H903</f>
        <v>4102.1000000000004</v>
      </c>
    </row>
    <row r="906" spans="1:13" s="287" customFormat="1">
      <c r="D906" s="176"/>
      <c r="E906" s="642"/>
      <c r="F906" s="288"/>
      <c r="G906" s="289"/>
    </row>
    <row r="907" spans="1:13" s="344" customFormat="1">
      <c r="A907" s="152" t="s">
        <v>5</v>
      </c>
      <c r="B907" s="766" t="s">
        <v>6</v>
      </c>
      <c r="C907" s="766"/>
      <c r="D907" s="341" t="s">
        <v>52</v>
      </c>
      <c r="E907" s="639" t="s">
        <v>249</v>
      </c>
      <c r="F907" s="341" t="s">
        <v>28</v>
      </c>
      <c r="G907" s="342" t="s">
        <v>53</v>
      </c>
      <c r="H907" s="343" t="s">
        <v>54</v>
      </c>
      <c r="I907" s="340"/>
      <c r="J907" s="340"/>
      <c r="L907" s="159"/>
      <c r="M907" s="165"/>
    </row>
    <row r="908" spans="1:13" s="349" customFormat="1" ht="105">
      <c r="A908" s="315" t="str">
        <f>Orçamento!A219</f>
        <v>06.01.400.02</v>
      </c>
      <c r="B908" s="315" t="str">
        <f>Orçamento!B219</f>
        <v xml:space="preserve">SINAPI </v>
      </c>
      <c r="C908" s="315" t="str">
        <f>Orçamento!C219</f>
        <v>100913 MOD 2</v>
      </c>
      <c r="D908" s="316" t="s">
        <v>630</v>
      </c>
      <c r="E908" s="640">
        <v>9</v>
      </c>
      <c r="F908" s="315" t="s">
        <v>251</v>
      </c>
      <c r="G908" s="347">
        <v>202.38</v>
      </c>
      <c r="H908" s="348">
        <f>H916</f>
        <v>1821.42</v>
      </c>
      <c r="I908" s="349" t="s">
        <v>859</v>
      </c>
      <c r="L908" s="146"/>
      <c r="M908" s="336"/>
    </row>
    <row r="909" spans="1:13" s="424" customFormat="1" ht="105">
      <c r="A909" s="767" t="s">
        <v>271</v>
      </c>
      <c r="B909" s="767"/>
      <c r="C909" s="767"/>
      <c r="D909" s="449" t="s">
        <v>630</v>
      </c>
      <c r="E909" s="641">
        <v>1</v>
      </c>
      <c r="F909" s="469" t="s">
        <v>28</v>
      </c>
      <c r="G909" s="448">
        <v>190.57</v>
      </c>
      <c r="H909" s="447">
        <f>ROUNDDOWN(G909*E909,2)</f>
        <v>190.57</v>
      </c>
      <c r="I909" s="157"/>
      <c r="J909" s="157"/>
      <c r="L909" s="177"/>
      <c r="M909" s="184"/>
    </row>
    <row r="910" spans="1:13" s="424" customFormat="1" ht="30">
      <c r="A910" s="767">
        <v>88247</v>
      </c>
      <c r="B910" s="767"/>
      <c r="C910" s="425" t="s">
        <v>87</v>
      </c>
      <c r="D910" s="423" t="s">
        <v>42</v>
      </c>
      <c r="E910" s="641">
        <v>0.14080000000000001</v>
      </c>
      <c r="F910" s="469" t="s">
        <v>40</v>
      </c>
      <c r="G910" s="421">
        <v>20.43</v>
      </c>
      <c r="H910" s="447">
        <f>ROUNDDOWN(G910*E910,2)</f>
        <v>2.87</v>
      </c>
      <c r="I910" s="157"/>
      <c r="J910" s="157"/>
      <c r="L910" s="177"/>
      <c r="M910" s="184"/>
    </row>
    <row r="911" spans="1:13" s="424" customFormat="1" ht="30">
      <c r="A911" s="767">
        <v>88264</v>
      </c>
      <c r="B911" s="767"/>
      <c r="C911" s="425" t="s">
        <v>87</v>
      </c>
      <c r="D911" s="423" t="s">
        <v>47</v>
      </c>
      <c r="E911" s="641">
        <v>0.33789999999999998</v>
      </c>
      <c r="F911" s="469" t="s">
        <v>40</v>
      </c>
      <c r="G911" s="421">
        <v>26.47</v>
      </c>
      <c r="H911" s="447">
        <f>ROUNDDOWN(G911*E911,2)</f>
        <v>8.94</v>
      </c>
      <c r="I911" s="157"/>
      <c r="J911" s="157"/>
      <c r="L911" s="177"/>
      <c r="M911" s="184"/>
    </row>
    <row r="912" spans="1:13" s="344" customFormat="1">
      <c r="A912" s="180"/>
      <c r="B912" s="180"/>
      <c r="C912" s="352"/>
      <c r="D912" s="768" t="s">
        <v>55</v>
      </c>
      <c r="E912" s="768"/>
      <c r="F912" s="768"/>
      <c r="G912" s="768"/>
      <c r="H912" s="216">
        <f>SUMIF(F909:F911,("h"),H909:H911)</f>
        <v>11.809999999999999</v>
      </c>
      <c r="I912" s="340"/>
      <c r="J912" s="340"/>
      <c r="L912" s="159"/>
      <c r="M912" s="165"/>
    </row>
    <row r="913" spans="1:13" s="344" customFormat="1">
      <c r="A913" s="180"/>
      <c r="B913" s="180"/>
      <c r="C913" s="352"/>
      <c r="D913" s="768" t="s">
        <v>56</v>
      </c>
      <c r="E913" s="768"/>
      <c r="F913" s="768"/>
      <c r="G913" s="768"/>
      <c r="H913" s="216">
        <f>SUMIF(F909:F911,"&lt;&gt;h",H909:H911)</f>
        <v>190.57</v>
      </c>
      <c r="I913" s="340"/>
      <c r="J913" s="340"/>
      <c r="L913" s="159"/>
      <c r="M913" s="165"/>
    </row>
    <row r="914" spans="1:13" s="344" customFormat="1">
      <c r="A914" s="180"/>
      <c r="B914" s="180"/>
      <c r="C914" s="352"/>
      <c r="D914" s="769" t="s">
        <v>57</v>
      </c>
      <c r="E914" s="769"/>
      <c r="F914" s="769"/>
      <c r="G914" s="769"/>
      <c r="H914" s="353">
        <f>SUM(H912:H913)</f>
        <v>202.38</v>
      </c>
      <c r="I914" s="340"/>
      <c r="J914" s="340"/>
      <c r="L914" s="159"/>
      <c r="M914" s="165"/>
    </row>
    <row r="915" spans="1:13" s="344" customFormat="1">
      <c r="A915" s="180"/>
      <c r="B915" s="180"/>
      <c r="C915" s="352"/>
      <c r="D915" s="768" t="s">
        <v>25</v>
      </c>
      <c r="E915" s="768"/>
      <c r="F915" s="768"/>
      <c r="G915" s="768"/>
      <c r="H915" s="217">
        <f>E908</f>
        <v>9</v>
      </c>
      <c r="I915" s="340"/>
      <c r="J915" s="340"/>
      <c r="L915" s="159"/>
      <c r="M915" s="165"/>
    </row>
    <row r="916" spans="1:13" s="344" customFormat="1">
      <c r="A916" s="180"/>
      <c r="B916" s="180"/>
      <c r="C916" s="352"/>
      <c r="D916" s="769" t="s">
        <v>58</v>
      </c>
      <c r="E916" s="769"/>
      <c r="F916" s="769"/>
      <c r="G916" s="769"/>
      <c r="H916" s="353">
        <f>ROUND(H914*H915,2)</f>
        <v>1821.42</v>
      </c>
      <c r="I916" s="340"/>
      <c r="J916" s="340"/>
      <c r="L916" s="159"/>
      <c r="M916" s="165"/>
    </row>
    <row r="917" spans="1:13" s="344" customFormat="1">
      <c r="A917" s="180"/>
      <c r="B917" s="180"/>
      <c r="C917" s="352"/>
      <c r="D917" s="768" t="s">
        <v>1149</v>
      </c>
      <c r="E917" s="768"/>
      <c r="F917" s="768"/>
      <c r="G917" s="768"/>
      <c r="H917" s="216">
        <f>ROUND(H914*$B$13,2)</f>
        <v>54.5</v>
      </c>
      <c r="I917" s="340"/>
      <c r="J917" s="340"/>
      <c r="L917" s="159"/>
      <c r="M917" s="165"/>
    </row>
    <row r="918" spans="1:13" s="334" customFormat="1">
      <c r="A918" s="180"/>
      <c r="B918" s="180"/>
      <c r="C918" s="352"/>
      <c r="D918" s="769" t="s">
        <v>563</v>
      </c>
      <c r="E918" s="769"/>
      <c r="F918" s="769"/>
      <c r="G918" s="769"/>
      <c r="H918" s="353">
        <f>H917+H916</f>
        <v>1875.92</v>
      </c>
    </row>
    <row r="919" spans="1:13" s="334" customFormat="1">
      <c r="D919" s="176"/>
      <c r="E919" s="642"/>
      <c r="F919" s="354"/>
      <c r="G919" s="355"/>
    </row>
    <row r="920" spans="1:13" s="344" customFormat="1">
      <c r="A920" s="152" t="s">
        <v>5</v>
      </c>
      <c r="B920" s="766" t="s">
        <v>6</v>
      </c>
      <c r="C920" s="766"/>
      <c r="D920" s="341" t="s">
        <v>52</v>
      </c>
      <c r="E920" s="639" t="s">
        <v>249</v>
      </c>
      <c r="F920" s="341" t="s">
        <v>28</v>
      </c>
      <c r="G920" s="342" t="s">
        <v>53</v>
      </c>
      <c r="H920" s="343" t="s">
        <v>54</v>
      </c>
      <c r="I920" s="340"/>
      <c r="J920" s="340"/>
      <c r="L920" s="159"/>
      <c r="M920" s="165"/>
    </row>
    <row r="921" spans="1:13" s="349" customFormat="1" ht="105">
      <c r="A921" s="315" t="str">
        <f>Orçamento!A220</f>
        <v>06.01.400.03</v>
      </c>
      <c r="B921" s="315" t="str">
        <f>Orçamento!B220</f>
        <v xml:space="preserve">SINAPI </v>
      </c>
      <c r="C921" s="315" t="str">
        <f>Orçamento!C220</f>
        <v>100913 MOD 3</v>
      </c>
      <c r="D921" s="316" t="s">
        <v>631</v>
      </c>
      <c r="E921" s="640">
        <v>9</v>
      </c>
      <c r="F921" s="315" t="s">
        <v>251</v>
      </c>
      <c r="G921" s="347">
        <v>369.45</v>
      </c>
      <c r="H921" s="348">
        <f>H929</f>
        <v>3325.05</v>
      </c>
      <c r="I921" s="349" t="s">
        <v>859</v>
      </c>
      <c r="L921" s="146"/>
      <c r="M921" s="336"/>
    </row>
    <row r="922" spans="1:13" s="424" customFormat="1" ht="105">
      <c r="A922" s="767" t="s">
        <v>271</v>
      </c>
      <c r="B922" s="767"/>
      <c r="C922" s="767"/>
      <c r="D922" s="449" t="s">
        <v>635</v>
      </c>
      <c r="E922" s="641">
        <v>1</v>
      </c>
      <c r="F922" s="469" t="s">
        <v>28</v>
      </c>
      <c r="G922" s="448">
        <v>357.64</v>
      </c>
      <c r="H922" s="447">
        <f>ROUNDDOWN(G922*E922,2)</f>
        <v>357.64</v>
      </c>
      <c r="I922" s="157"/>
      <c r="J922" s="157"/>
      <c r="L922" s="177"/>
      <c r="M922" s="184"/>
    </row>
    <row r="923" spans="1:13" s="424" customFormat="1" ht="30">
      <c r="A923" s="767">
        <v>88247</v>
      </c>
      <c r="B923" s="767"/>
      <c r="C923" s="425" t="s">
        <v>87</v>
      </c>
      <c r="D923" s="423" t="s">
        <v>42</v>
      </c>
      <c r="E923" s="641">
        <v>0.14080000000000001</v>
      </c>
      <c r="F923" s="469" t="s">
        <v>40</v>
      </c>
      <c r="G923" s="421">
        <v>20.43</v>
      </c>
      <c r="H923" s="447">
        <f>ROUNDDOWN(G923*E923,2)</f>
        <v>2.87</v>
      </c>
      <c r="I923" s="157"/>
      <c r="J923" s="157"/>
      <c r="L923" s="177"/>
      <c r="M923" s="184"/>
    </row>
    <row r="924" spans="1:13" s="424" customFormat="1" ht="30">
      <c r="A924" s="767">
        <v>88264</v>
      </c>
      <c r="B924" s="767"/>
      <c r="C924" s="425" t="s">
        <v>87</v>
      </c>
      <c r="D924" s="423" t="s">
        <v>47</v>
      </c>
      <c r="E924" s="641">
        <v>0.33789999999999998</v>
      </c>
      <c r="F924" s="469" t="s">
        <v>40</v>
      </c>
      <c r="G924" s="421">
        <v>26.47</v>
      </c>
      <c r="H924" s="447">
        <f>ROUNDDOWN(G924*E924,2)</f>
        <v>8.94</v>
      </c>
      <c r="I924" s="157"/>
      <c r="J924" s="157"/>
      <c r="L924" s="177"/>
      <c r="M924" s="184"/>
    </row>
    <row r="925" spans="1:13" s="344" customFormat="1">
      <c r="A925" s="180"/>
      <c r="B925" s="180"/>
      <c r="C925" s="352"/>
      <c r="D925" s="768" t="s">
        <v>55</v>
      </c>
      <c r="E925" s="768"/>
      <c r="F925" s="768"/>
      <c r="G925" s="768"/>
      <c r="H925" s="216">
        <f>SUMIF(F922:F924,("h"),H922:H924)</f>
        <v>11.809999999999999</v>
      </c>
      <c r="I925" s="340"/>
      <c r="J925" s="340"/>
      <c r="L925" s="159"/>
      <c r="M925" s="165"/>
    </row>
    <row r="926" spans="1:13" s="344" customFormat="1">
      <c r="A926" s="180"/>
      <c r="B926" s="180"/>
      <c r="C926" s="352"/>
      <c r="D926" s="768" t="s">
        <v>56</v>
      </c>
      <c r="E926" s="768"/>
      <c r="F926" s="768"/>
      <c r="G926" s="768"/>
      <c r="H926" s="216">
        <f>SUMIF(F922:F924,"&lt;&gt;h",H922:H924)</f>
        <v>357.64</v>
      </c>
      <c r="I926" s="340"/>
      <c r="J926" s="340"/>
      <c r="L926" s="159"/>
      <c r="M926" s="165"/>
    </row>
    <row r="927" spans="1:13" s="344" customFormat="1">
      <c r="A927" s="180"/>
      <c r="B927" s="180"/>
      <c r="C927" s="352"/>
      <c r="D927" s="769" t="s">
        <v>57</v>
      </c>
      <c r="E927" s="769"/>
      <c r="F927" s="769"/>
      <c r="G927" s="769"/>
      <c r="H927" s="353">
        <f>SUM(H925:H926)</f>
        <v>369.45</v>
      </c>
      <c r="I927" s="340"/>
      <c r="J927" s="340"/>
      <c r="L927" s="159"/>
      <c r="M927" s="165"/>
    </row>
    <row r="928" spans="1:13" s="344" customFormat="1">
      <c r="A928" s="180"/>
      <c r="B928" s="180"/>
      <c r="C928" s="352"/>
      <c r="D928" s="768" t="s">
        <v>25</v>
      </c>
      <c r="E928" s="768"/>
      <c r="F928" s="768"/>
      <c r="G928" s="768"/>
      <c r="H928" s="217">
        <f>E921</f>
        <v>9</v>
      </c>
      <c r="I928" s="340"/>
      <c r="J928" s="340"/>
      <c r="L928" s="159"/>
      <c r="M928" s="165"/>
    </row>
    <row r="929" spans="1:13" s="344" customFormat="1">
      <c r="A929" s="180"/>
      <c r="B929" s="180"/>
      <c r="C929" s="352"/>
      <c r="D929" s="769" t="s">
        <v>58</v>
      </c>
      <c r="E929" s="769"/>
      <c r="F929" s="769"/>
      <c r="G929" s="769"/>
      <c r="H929" s="353">
        <f>ROUND(H927*H928,2)</f>
        <v>3325.05</v>
      </c>
      <c r="I929" s="340"/>
      <c r="J929" s="340"/>
      <c r="L929" s="159"/>
      <c r="M929" s="165"/>
    </row>
    <row r="930" spans="1:13" s="344" customFormat="1">
      <c r="A930" s="180"/>
      <c r="B930" s="180"/>
      <c r="C930" s="352"/>
      <c r="D930" s="768" t="s">
        <v>1149</v>
      </c>
      <c r="E930" s="768"/>
      <c r="F930" s="768"/>
      <c r="G930" s="768"/>
      <c r="H930" s="216">
        <f>ROUND(H927*$B$13,2)</f>
        <v>99.49</v>
      </c>
      <c r="I930" s="340"/>
      <c r="J930" s="340"/>
      <c r="L930" s="159"/>
      <c r="M930" s="165"/>
    </row>
    <row r="931" spans="1:13" s="334" customFormat="1">
      <c r="A931" s="180"/>
      <c r="B931" s="180"/>
      <c r="C931" s="352"/>
      <c r="D931" s="769" t="s">
        <v>563</v>
      </c>
      <c r="E931" s="769"/>
      <c r="F931" s="769"/>
      <c r="G931" s="769"/>
      <c r="H931" s="353">
        <f>H930+H929</f>
        <v>3424.54</v>
      </c>
    </row>
    <row r="932" spans="1:13" s="334" customFormat="1">
      <c r="D932" s="176"/>
      <c r="E932" s="642"/>
      <c r="F932" s="354"/>
      <c r="G932" s="355"/>
    </row>
    <row r="933" spans="1:13" s="344" customFormat="1">
      <c r="A933" s="152" t="s">
        <v>5</v>
      </c>
      <c r="B933" s="766" t="s">
        <v>6</v>
      </c>
      <c r="C933" s="766"/>
      <c r="D933" s="341" t="s">
        <v>52</v>
      </c>
      <c r="E933" s="639" t="s">
        <v>249</v>
      </c>
      <c r="F933" s="341" t="s">
        <v>28</v>
      </c>
      <c r="G933" s="342" t="s">
        <v>53</v>
      </c>
      <c r="H933" s="343" t="s">
        <v>54</v>
      </c>
      <c r="I933" s="340"/>
      <c r="J933" s="340"/>
      <c r="L933" s="159"/>
      <c r="M933" s="165"/>
    </row>
    <row r="934" spans="1:13" s="349" customFormat="1" ht="90">
      <c r="A934" s="315" t="str">
        <f>Orçamento!A221</f>
        <v>06.01.400.04</v>
      </c>
      <c r="B934" s="315" t="str">
        <f>Orçamento!B221</f>
        <v xml:space="preserve">SINAPI </v>
      </c>
      <c r="C934" s="315" t="str">
        <f>Orçamento!C221</f>
        <v>100913 MOD 4</v>
      </c>
      <c r="D934" s="316" t="s">
        <v>632</v>
      </c>
      <c r="E934" s="640">
        <v>2</v>
      </c>
      <c r="F934" s="315" t="s">
        <v>251</v>
      </c>
      <c r="G934" s="347">
        <v>216.73</v>
      </c>
      <c r="H934" s="348">
        <f>H942</f>
        <v>433.46</v>
      </c>
      <c r="I934" s="349" t="s">
        <v>859</v>
      </c>
      <c r="L934" s="146"/>
      <c r="M934" s="336"/>
    </row>
    <row r="935" spans="1:13" s="424" customFormat="1" ht="90">
      <c r="A935" s="767" t="s">
        <v>271</v>
      </c>
      <c r="B935" s="767"/>
      <c r="C935" s="767"/>
      <c r="D935" s="449" t="s">
        <v>636</v>
      </c>
      <c r="E935" s="641">
        <v>1</v>
      </c>
      <c r="F935" s="469" t="s">
        <v>28</v>
      </c>
      <c r="G935" s="448">
        <v>204.92</v>
      </c>
      <c r="H935" s="447">
        <f>ROUNDDOWN(G935*E935,2)</f>
        <v>204.92</v>
      </c>
      <c r="I935" s="157"/>
      <c r="J935" s="157"/>
      <c r="L935" s="177"/>
      <c r="M935" s="184"/>
    </row>
    <row r="936" spans="1:13" s="424" customFormat="1" ht="30">
      <c r="A936" s="767">
        <v>88247</v>
      </c>
      <c r="B936" s="767"/>
      <c r="C936" s="425" t="s">
        <v>87</v>
      </c>
      <c r="D936" s="423" t="s">
        <v>42</v>
      </c>
      <c r="E936" s="641">
        <v>0.14080000000000001</v>
      </c>
      <c r="F936" s="469" t="s">
        <v>40</v>
      </c>
      <c r="G936" s="421">
        <v>20.43</v>
      </c>
      <c r="H936" s="447">
        <f>ROUNDDOWN(G936*E936,2)</f>
        <v>2.87</v>
      </c>
      <c r="I936" s="157"/>
      <c r="J936" s="157"/>
      <c r="L936" s="177"/>
      <c r="M936" s="184"/>
    </row>
    <row r="937" spans="1:13" s="424" customFormat="1" ht="30">
      <c r="A937" s="767">
        <v>88264</v>
      </c>
      <c r="B937" s="767"/>
      <c r="C937" s="425" t="s">
        <v>87</v>
      </c>
      <c r="D937" s="423" t="s">
        <v>47</v>
      </c>
      <c r="E937" s="641">
        <v>0.33789999999999998</v>
      </c>
      <c r="F937" s="469" t="s">
        <v>40</v>
      </c>
      <c r="G937" s="421">
        <v>26.47</v>
      </c>
      <c r="H937" s="447">
        <f>ROUNDDOWN(G937*E937,2)</f>
        <v>8.94</v>
      </c>
      <c r="I937" s="157"/>
      <c r="J937" s="157"/>
      <c r="L937" s="177"/>
      <c r="M937" s="184"/>
    </row>
    <row r="938" spans="1:13" s="344" customFormat="1">
      <c r="A938" s="180"/>
      <c r="B938" s="180"/>
      <c r="C938" s="352"/>
      <c r="D938" s="768" t="s">
        <v>55</v>
      </c>
      <c r="E938" s="768"/>
      <c r="F938" s="768"/>
      <c r="G938" s="768"/>
      <c r="H938" s="216">
        <f>SUMIF(F935:F937,("h"),H935:H937)</f>
        <v>11.809999999999999</v>
      </c>
      <c r="I938" s="340"/>
      <c r="J938" s="340"/>
      <c r="L938" s="159"/>
      <c r="M938" s="165"/>
    </row>
    <row r="939" spans="1:13" s="344" customFormat="1">
      <c r="A939" s="180"/>
      <c r="B939" s="180"/>
      <c r="C939" s="352"/>
      <c r="D939" s="768" t="s">
        <v>56</v>
      </c>
      <c r="E939" s="768"/>
      <c r="F939" s="768"/>
      <c r="G939" s="768"/>
      <c r="H939" s="216">
        <f>SUMIF(F935:F937,"&lt;&gt;h",H935:H937)</f>
        <v>204.92</v>
      </c>
      <c r="I939" s="340"/>
      <c r="J939" s="340"/>
      <c r="L939" s="159"/>
      <c r="M939" s="165"/>
    </row>
    <row r="940" spans="1:13" s="344" customFormat="1">
      <c r="A940" s="180"/>
      <c r="B940" s="180"/>
      <c r="C940" s="352"/>
      <c r="D940" s="769" t="s">
        <v>57</v>
      </c>
      <c r="E940" s="769"/>
      <c r="F940" s="769"/>
      <c r="G940" s="769"/>
      <c r="H940" s="353">
        <f>SUM(H938:H939)</f>
        <v>216.73</v>
      </c>
      <c r="I940" s="340"/>
      <c r="J940" s="340"/>
      <c r="L940" s="159"/>
      <c r="M940" s="165"/>
    </row>
    <row r="941" spans="1:13" s="344" customFormat="1">
      <c r="A941" s="180"/>
      <c r="B941" s="180"/>
      <c r="C941" s="352"/>
      <c r="D941" s="768" t="s">
        <v>25</v>
      </c>
      <c r="E941" s="768"/>
      <c r="F941" s="768"/>
      <c r="G941" s="768"/>
      <c r="H941" s="217">
        <f>E934</f>
        <v>2</v>
      </c>
      <c r="I941" s="340"/>
      <c r="J941" s="340"/>
      <c r="L941" s="159"/>
      <c r="M941" s="165"/>
    </row>
    <row r="942" spans="1:13" s="344" customFormat="1">
      <c r="A942" s="180"/>
      <c r="B942" s="180"/>
      <c r="C942" s="352"/>
      <c r="D942" s="769" t="s">
        <v>58</v>
      </c>
      <c r="E942" s="769"/>
      <c r="F942" s="769"/>
      <c r="G942" s="769"/>
      <c r="H942" s="353">
        <f>ROUND(H940*H941,2)</f>
        <v>433.46</v>
      </c>
      <c r="I942" s="340"/>
      <c r="J942" s="340"/>
      <c r="L942" s="159"/>
      <c r="M942" s="165"/>
    </row>
    <row r="943" spans="1:13" s="344" customFormat="1">
      <c r="A943" s="180"/>
      <c r="B943" s="180"/>
      <c r="C943" s="352"/>
      <c r="D943" s="768" t="s">
        <v>1149</v>
      </c>
      <c r="E943" s="768"/>
      <c r="F943" s="768"/>
      <c r="G943" s="768"/>
      <c r="H943" s="216">
        <f>ROUND(H940*$B$13,2)</f>
        <v>58.37</v>
      </c>
      <c r="I943" s="340"/>
      <c r="J943" s="340"/>
      <c r="L943" s="159"/>
      <c r="M943" s="165"/>
    </row>
    <row r="944" spans="1:13" s="334" customFormat="1">
      <c r="A944" s="180"/>
      <c r="B944" s="180"/>
      <c r="C944" s="352"/>
      <c r="D944" s="769" t="s">
        <v>563</v>
      </c>
      <c r="E944" s="769"/>
      <c r="F944" s="769"/>
      <c r="G944" s="769"/>
      <c r="H944" s="353">
        <f>H943+H942</f>
        <v>491.83</v>
      </c>
    </row>
    <row r="945" spans="1:13" s="334" customFormat="1">
      <c r="D945" s="176"/>
      <c r="E945" s="642"/>
      <c r="F945" s="354"/>
      <c r="G945" s="355"/>
    </row>
    <row r="946" spans="1:13" s="344" customFormat="1">
      <c r="A946" s="152" t="s">
        <v>5</v>
      </c>
      <c r="B946" s="766" t="s">
        <v>6</v>
      </c>
      <c r="C946" s="766"/>
      <c r="D946" s="341" t="s">
        <v>52</v>
      </c>
      <c r="E946" s="639" t="s">
        <v>249</v>
      </c>
      <c r="F946" s="341" t="s">
        <v>28</v>
      </c>
      <c r="G946" s="342" t="s">
        <v>53</v>
      </c>
      <c r="H946" s="343" t="s">
        <v>54</v>
      </c>
      <c r="I946" s="340"/>
      <c r="J946" s="340"/>
      <c r="L946" s="159"/>
      <c r="M946" s="165"/>
    </row>
    <row r="947" spans="1:13" s="349" customFormat="1" ht="45">
      <c r="A947" s="315" t="str">
        <f>Orçamento!A222</f>
        <v>06.01.400.05</v>
      </c>
      <c r="B947" s="315" t="str">
        <f>Orçamento!B222</f>
        <v xml:space="preserve">SINAPI </v>
      </c>
      <c r="C947" s="315" t="str">
        <f>Orçamento!C222</f>
        <v>100913 MOD 5</v>
      </c>
      <c r="D947" s="316" t="s">
        <v>633</v>
      </c>
      <c r="E947" s="640">
        <v>30</v>
      </c>
      <c r="F947" s="315" t="s">
        <v>251</v>
      </c>
      <c r="G947" s="347">
        <v>166.84</v>
      </c>
      <c r="H947" s="348">
        <f>H956</f>
        <v>5005.2</v>
      </c>
      <c r="I947" s="349" t="s">
        <v>859</v>
      </c>
      <c r="L947" s="146"/>
      <c r="M947" s="336"/>
    </row>
    <row r="948" spans="1:13" s="424" customFormat="1" ht="45">
      <c r="A948" s="767" t="s">
        <v>271</v>
      </c>
      <c r="B948" s="767"/>
      <c r="C948" s="767"/>
      <c r="D948" s="449" t="s">
        <v>637</v>
      </c>
      <c r="E948" s="641">
        <v>1</v>
      </c>
      <c r="F948" s="568" t="s">
        <v>28</v>
      </c>
      <c r="G948" s="448">
        <v>90.73</v>
      </c>
      <c r="H948" s="447">
        <f>ROUNDDOWN(G948*E948,2)</f>
        <v>90.73</v>
      </c>
      <c r="I948" s="157"/>
      <c r="J948" s="157"/>
      <c r="L948" s="177"/>
      <c r="M948" s="184"/>
    </row>
    <row r="949" spans="1:13" s="424" customFormat="1">
      <c r="A949" s="767" t="s">
        <v>271</v>
      </c>
      <c r="B949" s="767"/>
      <c r="C949" s="767"/>
      <c r="D949" s="449" t="s">
        <v>643</v>
      </c>
      <c r="E949" s="641">
        <v>2</v>
      </c>
      <c r="F949" s="568" t="s">
        <v>28</v>
      </c>
      <c r="G949" s="448">
        <v>32.15</v>
      </c>
      <c r="H949" s="447">
        <f>ROUNDDOWN(G949*E949,2)</f>
        <v>64.3</v>
      </c>
      <c r="I949" s="157"/>
      <c r="J949" s="157"/>
      <c r="L949" s="177"/>
      <c r="M949" s="184"/>
    </row>
    <row r="950" spans="1:13" s="424" customFormat="1" ht="30">
      <c r="A950" s="767">
        <v>88247</v>
      </c>
      <c r="B950" s="767"/>
      <c r="C950" s="425" t="s">
        <v>87</v>
      </c>
      <c r="D950" s="423" t="s">
        <v>42</v>
      </c>
      <c r="E950" s="641">
        <v>0.14080000000000001</v>
      </c>
      <c r="F950" s="568" t="s">
        <v>40</v>
      </c>
      <c r="G950" s="421">
        <v>20.43</v>
      </c>
      <c r="H950" s="447">
        <f>ROUNDDOWN(G950*E950,2)</f>
        <v>2.87</v>
      </c>
      <c r="I950" s="157"/>
      <c r="J950" s="157"/>
      <c r="L950" s="177"/>
      <c r="M950" s="184"/>
    </row>
    <row r="951" spans="1:13" s="424" customFormat="1" ht="30">
      <c r="A951" s="767">
        <v>88264</v>
      </c>
      <c r="B951" s="767"/>
      <c r="C951" s="425" t="s">
        <v>87</v>
      </c>
      <c r="D951" s="423" t="s">
        <v>47</v>
      </c>
      <c r="E951" s="641">
        <v>0.33789999999999998</v>
      </c>
      <c r="F951" s="568" t="s">
        <v>40</v>
      </c>
      <c r="G951" s="421">
        <v>26.47</v>
      </c>
      <c r="H951" s="447">
        <f>ROUNDDOWN(G951*E951,2)</f>
        <v>8.94</v>
      </c>
      <c r="I951" s="157"/>
      <c r="J951" s="157"/>
      <c r="L951" s="177"/>
      <c r="M951" s="184"/>
    </row>
    <row r="952" spans="1:13" s="344" customFormat="1">
      <c r="A952" s="180"/>
      <c r="B952" s="180"/>
      <c r="C952" s="352"/>
      <c r="D952" s="768" t="s">
        <v>55</v>
      </c>
      <c r="E952" s="768"/>
      <c r="F952" s="768"/>
      <c r="G952" s="768"/>
      <c r="H952" s="216">
        <f>SUMIF(F948:F951,("h"),H948:H951)</f>
        <v>11.809999999999999</v>
      </c>
      <c r="I952" s="340"/>
      <c r="J952" s="340"/>
      <c r="L952" s="159"/>
      <c r="M952" s="165"/>
    </row>
    <row r="953" spans="1:13" s="344" customFormat="1">
      <c r="A953" s="180"/>
      <c r="B953" s="180"/>
      <c r="C953" s="352"/>
      <c r="D953" s="768" t="s">
        <v>56</v>
      </c>
      <c r="E953" s="768"/>
      <c r="F953" s="768"/>
      <c r="G953" s="768"/>
      <c r="H953" s="216">
        <f>SUMIF(F948:F951,"&lt;&gt;h",H948:H951)</f>
        <v>155.03</v>
      </c>
      <c r="I953" s="340"/>
      <c r="J953" s="340"/>
      <c r="L953" s="159"/>
      <c r="M953" s="165"/>
    </row>
    <row r="954" spans="1:13" s="344" customFormat="1">
      <c r="A954" s="180"/>
      <c r="B954" s="180"/>
      <c r="C954" s="352"/>
      <c r="D954" s="769" t="s">
        <v>57</v>
      </c>
      <c r="E954" s="769"/>
      <c r="F954" s="769"/>
      <c r="G954" s="769"/>
      <c r="H954" s="353">
        <f>SUM(H952:H953)</f>
        <v>166.84</v>
      </c>
      <c r="I954" s="340"/>
      <c r="J954" s="340"/>
      <c r="L954" s="159"/>
      <c r="M954" s="165"/>
    </row>
    <row r="955" spans="1:13" s="344" customFormat="1">
      <c r="A955" s="180"/>
      <c r="B955" s="180"/>
      <c r="C955" s="352"/>
      <c r="D955" s="768" t="s">
        <v>25</v>
      </c>
      <c r="E955" s="768"/>
      <c r="F955" s="768"/>
      <c r="G955" s="768"/>
      <c r="H955" s="217">
        <f>E947</f>
        <v>30</v>
      </c>
      <c r="I955" s="340"/>
      <c r="J955" s="340"/>
      <c r="L955" s="159"/>
      <c r="M955" s="165"/>
    </row>
    <row r="956" spans="1:13" s="344" customFormat="1">
      <c r="A956" s="180"/>
      <c r="B956" s="180"/>
      <c r="C956" s="352"/>
      <c r="D956" s="769" t="s">
        <v>58</v>
      </c>
      <c r="E956" s="769"/>
      <c r="F956" s="769"/>
      <c r="G956" s="769"/>
      <c r="H956" s="353">
        <f>ROUND(H954*H955,2)</f>
        <v>5005.2</v>
      </c>
      <c r="I956" s="340"/>
      <c r="J956" s="340"/>
      <c r="L956" s="159"/>
      <c r="M956" s="165"/>
    </row>
    <row r="957" spans="1:13" s="344" customFormat="1">
      <c r="A957" s="180"/>
      <c r="B957" s="180"/>
      <c r="C957" s="352"/>
      <c r="D957" s="768" t="s">
        <v>1149</v>
      </c>
      <c r="E957" s="768"/>
      <c r="F957" s="768"/>
      <c r="G957" s="768"/>
      <c r="H957" s="216">
        <f>ROUND(H954*$B$13,2)</f>
        <v>44.93</v>
      </c>
      <c r="I957" s="340"/>
      <c r="J957" s="340"/>
      <c r="L957" s="159"/>
      <c r="M957" s="165"/>
    </row>
    <row r="958" spans="1:13" s="334" customFormat="1">
      <c r="A958" s="180"/>
      <c r="B958" s="180"/>
      <c r="C958" s="352"/>
      <c r="D958" s="769" t="s">
        <v>563</v>
      </c>
      <c r="E958" s="769"/>
      <c r="F958" s="769"/>
      <c r="G958" s="769"/>
      <c r="H958" s="353">
        <f>H957+H956</f>
        <v>5050.13</v>
      </c>
    </row>
    <row r="959" spans="1:13" s="334" customFormat="1">
      <c r="D959" s="176"/>
      <c r="E959" s="642"/>
      <c r="F959" s="354"/>
      <c r="G959" s="355"/>
    </row>
    <row r="960" spans="1:13" s="344" customFormat="1">
      <c r="A960" s="152" t="s">
        <v>5</v>
      </c>
      <c r="B960" s="766" t="s">
        <v>6</v>
      </c>
      <c r="C960" s="766"/>
      <c r="D960" s="341" t="s">
        <v>52</v>
      </c>
      <c r="E960" s="639" t="s">
        <v>249</v>
      </c>
      <c r="F960" s="341" t="s">
        <v>28</v>
      </c>
      <c r="G960" s="342" t="s">
        <v>53</v>
      </c>
      <c r="H960" s="343" t="s">
        <v>54</v>
      </c>
      <c r="I960" s="340"/>
      <c r="J960" s="340"/>
      <c r="L960" s="159"/>
      <c r="M960" s="165"/>
    </row>
    <row r="961" spans="1:13" s="349" customFormat="1">
      <c r="A961" s="315" t="str">
        <f>Orçamento!A223</f>
        <v>06.01.400.06</v>
      </c>
      <c r="B961" s="315" t="str">
        <f>Orçamento!B223</f>
        <v>SBC</v>
      </c>
      <c r="C961" s="315" t="str">
        <f>Orçamento!C223</f>
        <v>60012 MOD</v>
      </c>
      <c r="D961" s="316" t="s">
        <v>860</v>
      </c>
      <c r="E961" s="640">
        <v>38.799999999999997</v>
      </c>
      <c r="F961" s="315" t="s">
        <v>266</v>
      </c>
      <c r="G961" s="347">
        <v>97.98</v>
      </c>
      <c r="H961" s="348">
        <f>H969</f>
        <v>3801.62</v>
      </c>
      <c r="I961" s="349" t="s">
        <v>859</v>
      </c>
      <c r="L961" s="146"/>
      <c r="M961" s="336"/>
    </row>
    <row r="962" spans="1:13" s="424" customFormat="1" ht="30.75" thickBot="1">
      <c r="A962" s="767">
        <v>30871</v>
      </c>
      <c r="B962" s="767"/>
      <c r="C962" s="662" t="s">
        <v>270</v>
      </c>
      <c r="D962" s="665" t="s">
        <v>988</v>
      </c>
      <c r="E962" s="641">
        <v>1</v>
      </c>
      <c r="F962" s="626" t="s">
        <v>63</v>
      </c>
      <c r="G962" s="448">
        <v>88</v>
      </c>
      <c r="H962" s="447">
        <f>ROUNDDOWN(G962*E962,2)</f>
        <v>88</v>
      </c>
      <c r="I962" s="157"/>
      <c r="J962" s="157"/>
      <c r="L962" s="177"/>
      <c r="M962" s="184"/>
    </row>
    <row r="963" spans="1:13" s="424" customFormat="1" ht="30">
      <c r="A963" s="767">
        <v>88247</v>
      </c>
      <c r="B963" s="767"/>
      <c r="C963" s="425" t="s">
        <v>87</v>
      </c>
      <c r="D963" s="423" t="s">
        <v>42</v>
      </c>
      <c r="E963" s="641">
        <v>0.21299999999999999</v>
      </c>
      <c r="F963" s="626" t="s">
        <v>40</v>
      </c>
      <c r="G963" s="421">
        <v>20.43</v>
      </c>
      <c r="H963" s="447">
        <f>ROUNDDOWN(G963*E963,2)</f>
        <v>4.3499999999999996</v>
      </c>
      <c r="I963" s="157"/>
      <c r="J963" s="157"/>
      <c r="L963" s="177"/>
      <c r="M963" s="184"/>
    </row>
    <row r="964" spans="1:13" s="424" customFormat="1" ht="30">
      <c r="A964" s="767">
        <v>88264</v>
      </c>
      <c r="B964" s="767"/>
      <c r="C964" s="425" t="s">
        <v>87</v>
      </c>
      <c r="D964" s="423" t="s">
        <v>47</v>
      </c>
      <c r="E964" s="641">
        <v>0.21299999999999999</v>
      </c>
      <c r="F964" s="626" t="s">
        <v>40</v>
      </c>
      <c r="G964" s="421">
        <v>26.47</v>
      </c>
      <c r="H964" s="447">
        <f>ROUNDDOWN(G964*E964,2)</f>
        <v>5.63</v>
      </c>
      <c r="I964" s="157"/>
      <c r="J964" s="157"/>
      <c r="L964" s="177"/>
      <c r="M964" s="184"/>
    </row>
    <row r="965" spans="1:13" s="344" customFormat="1">
      <c r="A965" s="180"/>
      <c r="B965" s="180"/>
      <c r="C965" s="352"/>
      <c r="D965" s="768" t="s">
        <v>55</v>
      </c>
      <c r="E965" s="768"/>
      <c r="F965" s="768"/>
      <c r="G965" s="768"/>
      <c r="H965" s="216">
        <f>SUMIF(F962:F964,("h"),H962:H964)</f>
        <v>9.98</v>
      </c>
      <c r="I965" s="340"/>
      <c r="J965" s="340"/>
      <c r="L965" s="159"/>
      <c r="M965" s="165"/>
    </row>
    <row r="966" spans="1:13" s="344" customFormat="1">
      <c r="A966" s="180"/>
      <c r="B966" s="180"/>
      <c r="C966" s="352"/>
      <c r="D966" s="768" t="s">
        <v>56</v>
      </c>
      <c r="E966" s="768"/>
      <c r="F966" s="768"/>
      <c r="G966" s="768"/>
      <c r="H966" s="216">
        <f>SUMIF(F962:F964,"&lt;&gt;h",H962:H964)</f>
        <v>88</v>
      </c>
      <c r="I966" s="340"/>
      <c r="J966" s="340"/>
      <c r="L966" s="159"/>
      <c r="M966" s="165"/>
    </row>
    <row r="967" spans="1:13" s="344" customFormat="1">
      <c r="A967" s="180"/>
      <c r="B967" s="180"/>
      <c r="C967" s="352"/>
      <c r="D967" s="769" t="s">
        <v>57</v>
      </c>
      <c r="E967" s="769"/>
      <c r="F967" s="769"/>
      <c r="G967" s="769"/>
      <c r="H967" s="353">
        <f>SUM(H965:H966)</f>
        <v>97.98</v>
      </c>
      <c r="I967" s="340"/>
      <c r="J967" s="340"/>
      <c r="L967" s="159"/>
      <c r="M967" s="165"/>
    </row>
    <row r="968" spans="1:13" s="344" customFormat="1">
      <c r="A968" s="180"/>
      <c r="B968" s="180"/>
      <c r="C968" s="352"/>
      <c r="D968" s="768" t="s">
        <v>25</v>
      </c>
      <c r="E968" s="768"/>
      <c r="F968" s="768"/>
      <c r="G968" s="768"/>
      <c r="H968" s="217">
        <f>E961</f>
        <v>38.799999999999997</v>
      </c>
      <c r="I968" s="340"/>
      <c r="J968" s="340"/>
      <c r="L968" s="159"/>
      <c r="M968" s="165"/>
    </row>
    <row r="969" spans="1:13" s="344" customFormat="1">
      <c r="A969" s="180"/>
      <c r="B969" s="180"/>
      <c r="C969" s="352"/>
      <c r="D969" s="769" t="s">
        <v>58</v>
      </c>
      <c r="E969" s="769"/>
      <c r="F969" s="769"/>
      <c r="G969" s="769"/>
      <c r="H969" s="353">
        <f>ROUND(H967*H968,2)</f>
        <v>3801.62</v>
      </c>
      <c r="I969" s="340"/>
      <c r="J969" s="340"/>
      <c r="L969" s="159"/>
      <c r="M969" s="165"/>
    </row>
    <row r="970" spans="1:13" s="344" customFormat="1">
      <c r="A970" s="180"/>
      <c r="B970" s="180"/>
      <c r="C970" s="352"/>
      <c r="D970" s="768" t="s">
        <v>1149</v>
      </c>
      <c r="E970" s="768"/>
      <c r="F970" s="768"/>
      <c r="G970" s="768"/>
      <c r="H970" s="216">
        <f>ROUND(H967*$B$13,2)</f>
        <v>26.39</v>
      </c>
      <c r="I970" s="340"/>
      <c r="J970" s="340"/>
      <c r="L970" s="159"/>
      <c r="M970" s="165"/>
    </row>
    <row r="971" spans="1:13" s="334" customFormat="1">
      <c r="A971" s="180"/>
      <c r="B971" s="180"/>
      <c r="C971" s="352"/>
      <c r="D971" s="769" t="s">
        <v>563</v>
      </c>
      <c r="E971" s="769"/>
      <c r="F971" s="769"/>
      <c r="G971" s="769"/>
      <c r="H971" s="353">
        <f>H970+H969</f>
        <v>3828.0099999999998</v>
      </c>
    </row>
    <row r="972" spans="1:13" s="334" customFormat="1">
      <c r="D972" s="176"/>
      <c r="E972" s="642"/>
      <c r="F972" s="354"/>
      <c r="G972" s="355"/>
    </row>
    <row r="973" spans="1:13" s="344" customFormat="1">
      <c r="A973" s="152" t="s">
        <v>5</v>
      </c>
      <c r="B973" s="766" t="s">
        <v>6</v>
      </c>
      <c r="C973" s="766"/>
      <c r="D973" s="341" t="s">
        <v>52</v>
      </c>
      <c r="E973" s="639" t="s">
        <v>249</v>
      </c>
      <c r="F973" s="341" t="s">
        <v>28</v>
      </c>
      <c r="G973" s="342" t="s">
        <v>53</v>
      </c>
      <c r="H973" s="343" t="s">
        <v>54</v>
      </c>
      <c r="I973" s="340"/>
      <c r="J973" s="340"/>
      <c r="L973" s="159"/>
      <c r="M973" s="165"/>
    </row>
    <row r="974" spans="1:13" s="349" customFormat="1">
      <c r="A974" s="315" t="str">
        <f>Orçamento!A224</f>
        <v>06.01.400.07</v>
      </c>
      <c r="B974" s="315" t="str">
        <f>Orçamento!B224</f>
        <v>ORSE</v>
      </c>
      <c r="C974" s="315" t="str">
        <f>Orçamento!C224</f>
        <v>13156 MOD 1</v>
      </c>
      <c r="D974" s="316" t="s">
        <v>861</v>
      </c>
      <c r="E974" s="640">
        <v>10</v>
      </c>
      <c r="F974" s="315" t="s">
        <v>10</v>
      </c>
      <c r="G974" s="347">
        <v>97.6</v>
      </c>
      <c r="H974" s="348">
        <f>H982</f>
        <v>976</v>
      </c>
      <c r="I974" s="349" t="s">
        <v>859</v>
      </c>
      <c r="L974" s="146"/>
      <c r="M974" s="336"/>
    </row>
    <row r="975" spans="1:13" s="424" customFormat="1" ht="30">
      <c r="A975" s="767">
        <v>6455</v>
      </c>
      <c r="B975" s="767"/>
      <c r="C975" s="662" t="s">
        <v>270</v>
      </c>
      <c r="D975" s="449" t="s">
        <v>989</v>
      </c>
      <c r="E975" s="641">
        <v>1</v>
      </c>
      <c r="F975" s="626" t="s">
        <v>28</v>
      </c>
      <c r="G975" s="448">
        <v>50.7</v>
      </c>
      <c r="H975" s="447">
        <f>ROUNDDOWN(G975*E975,2)</f>
        <v>50.7</v>
      </c>
      <c r="I975" s="157"/>
      <c r="J975" s="157"/>
      <c r="L975" s="177"/>
      <c r="M975" s="184"/>
    </row>
    <row r="976" spans="1:13" s="424" customFormat="1" ht="30">
      <c r="A976" s="767">
        <v>88247</v>
      </c>
      <c r="B976" s="767"/>
      <c r="C976" s="425" t="s">
        <v>87</v>
      </c>
      <c r="D976" s="423" t="s">
        <v>42</v>
      </c>
      <c r="E976" s="641">
        <v>1</v>
      </c>
      <c r="F976" s="626" t="s">
        <v>40</v>
      </c>
      <c r="G976" s="421">
        <v>20.43</v>
      </c>
      <c r="H976" s="447">
        <f>ROUNDDOWN(G976*E976,2)</f>
        <v>20.43</v>
      </c>
      <c r="I976" s="157"/>
      <c r="J976" s="157"/>
      <c r="L976" s="177"/>
      <c r="M976" s="184"/>
    </row>
    <row r="977" spans="1:13" s="424" customFormat="1" ht="30">
      <c r="A977" s="767">
        <v>88264</v>
      </c>
      <c r="B977" s="767"/>
      <c r="C977" s="425" t="s">
        <v>87</v>
      </c>
      <c r="D977" s="423" t="s">
        <v>47</v>
      </c>
      <c r="E977" s="641">
        <v>1</v>
      </c>
      <c r="F977" s="626" t="s">
        <v>40</v>
      </c>
      <c r="G977" s="421">
        <v>26.47</v>
      </c>
      <c r="H977" s="447">
        <f>ROUNDDOWN(G977*E977,2)</f>
        <v>26.47</v>
      </c>
      <c r="I977" s="157"/>
      <c r="J977" s="157"/>
      <c r="L977" s="177"/>
      <c r="M977" s="184"/>
    </row>
    <row r="978" spans="1:13" s="344" customFormat="1">
      <c r="A978" s="180"/>
      <c r="B978" s="180"/>
      <c r="C978" s="352"/>
      <c r="D978" s="768" t="s">
        <v>55</v>
      </c>
      <c r="E978" s="768"/>
      <c r="F978" s="768"/>
      <c r="G978" s="768"/>
      <c r="H978" s="216">
        <f>SUMIF(F975:F977,("h"),H975:H977)</f>
        <v>46.9</v>
      </c>
      <c r="I978" s="340"/>
      <c r="J978" s="340"/>
      <c r="L978" s="159"/>
      <c r="M978" s="165"/>
    </row>
    <row r="979" spans="1:13" s="344" customFormat="1">
      <c r="A979" s="180"/>
      <c r="B979" s="180"/>
      <c r="C979" s="352"/>
      <c r="D979" s="768" t="s">
        <v>56</v>
      </c>
      <c r="E979" s="768"/>
      <c r="F979" s="768"/>
      <c r="G979" s="768"/>
      <c r="H979" s="216">
        <f>SUMIF(F975:F977,"&lt;&gt;h",H975:H977)</f>
        <v>50.7</v>
      </c>
      <c r="I979" s="340"/>
      <c r="J979" s="340"/>
      <c r="L979" s="159"/>
      <c r="M979" s="165"/>
    </row>
    <row r="980" spans="1:13" s="344" customFormat="1">
      <c r="A980" s="180"/>
      <c r="B980" s="180"/>
      <c r="C980" s="352"/>
      <c r="D980" s="769" t="s">
        <v>57</v>
      </c>
      <c r="E980" s="769"/>
      <c r="F980" s="769"/>
      <c r="G980" s="769"/>
      <c r="H980" s="353">
        <f>SUM(H978:H979)</f>
        <v>97.6</v>
      </c>
      <c r="I980" s="340"/>
      <c r="J980" s="340"/>
      <c r="L980" s="159"/>
      <c r="M980" s="165"/>
    </row>
    <row r="981" spans="1:13" s="344" customFormat="1">
      <c r="A981" s="180"/>
      <c r="B981" s="180"/>
      <c r="C981" s="352"/>
      <c r="D981" s="768" t="s">
        <v>25</v>
      </c>
      <c r="E981" s="768"/>
      <c r="F981" s="768"/>
      <c r="G981" s="768"/>
      <c r="H981" s="217">
        <f>E974</f>
        <v>10</v>
      </c>
      <c r="I981" s="340"/>
      <c r="J981" s="340"/>
      <c r="L981" s="159"/>
      <c r="M981" s="165"/>
    </row>
    <row r="982" spans="1:13" s="344" customFormat="1">
      <c r="A982" s="180"/>
      <c r="B982" s="180"/>
      <c r="C982" s="352"/>
      <c r="D982" s="769" t="s">
        <v>58</v>
      </c>
      <c r="E982" s="769"/>
      <c r="F982" s="769"/>
      <c r="G982" s="769"/>
      <c r="H982" s="353">
        <f>ROUND(H980*H981,2)</f>
        <v>976</v>
      </c>
      <c r="I982" s="340"/>
      <c r="J982" s="340"/>
      <c r="L982" s="159"/>
      <c r="M982" s="165"/>
    </row>
    <row r="983" spans="1:13" s="344" customFormat="1">
      <c r="A983" s="180"/>
      <c r="B983" s="180"/>
      <c r="C983" s="352"/>
      <c r="D983" s="768" t="s">
        <v>1149</v>
      </c>
      <c r="E983" s="768"/>
      <c r="F983" s="768"/>
      <c r="G983" s="768"/>
      <c r="H983" s="216">
        <f>ROUND(H980*$B$13,2)</f>
        <v>26.28</v>
      </c>
      <c r="I983" s="340"/>
      <c r="J983" s="340"/>
      <c r="L983" s="159"/>
      <c r="M983" s="165"/>
    </row>
    <row r="984" spans="1:13" s="334" customFormat="1">
      <c r="A984" s="180"/>
      <c r="B984" s="180"/>
      <c r="C984" s="352"/>
      <c r="D984" s="769" t="s">
        <v>563</v>
      </c>
      <c r="E984" s="769"/>
      <c r="F984" s="769"/>
      <c r="G984" s="769"/>
      <c r="H984" s="353">
        <f>H983+H982</f>
        <v>1002.28</v>
      </c>
    </row>
    <row r="985" spans="1:13" s="334" customFormat="1">
      <c r="D985" s="176"/>
      <c r="E985" s="642"/>
      <c r="F985" s="354"/>
      <c r="G985" s="355"/>
    </row>
    <row r="986" spans="1:13" s="344" customFormat="1">
      <c r="A986" s="152" t="s">
        <v>5</v>
      </c>
      <c r="B986" s="766" t="s">
        <v>6</v>
      </c>
      <c r="C986" s="766"/>
      <c r="D986" s="341" t="s">
        <v>52</v>
      </c>
      <c r="E986" s="639" t="s">
        <v>249</v>
      </c>
      <c r="F986" s="341" t="s">
        <v>28</v>
      </c>
      <c r="G986" s="342" t="s">
        <v>53</v>
      </c>
      <c r="H986" s="343" t="s">
        <v>54</v>
      </c>
      <c r="I986" s="340"/>
      <c r="J986" s="340"/>
      <c r="L986" s="159"/>
      <c r="M986" s="165"/>
    </row>
    <row r="987" spans="1:13" s="349" customFormat="1">
      <c r="A987" s="315" t="str">
        <f>Orçamento!A225</f>
        <v>06.01.400.08</v>
      </c>
      <c r="B987" s="315" t="str">
        <f>Orçamento!B225</f>
        <v>ORSE</v>
      </c>
      <c r="C987" s="315" t="str">
        <f>Orçamento!C225</f>
        <v>13156 MOD 2</v>
      </c>
      <c r="D987" s="316" t="s">
        <v>862</v>
      </c>
      <c r="E987" s="640">
        <v>2</v>
      </c>
      <c r="F987" s="315" t="s">
        <v>10</v>
      </c>
      <c r="G987" s="347">
        <v>462.59</v>
      </c>
      <c r="H987" s="348">
        <f>H995</f>
        <v>925.18</v>
      </c>
      <c r="I987" s="349" t="s">
        <v>859</v>
      </c>
      <c r="L987" s="146"/>
      <c r="M987" s="336"/>
    </row>
    <row r="988" spans="1:13" s="424" customFormat="1">
      <c r="A988" s="767" t="s">
        <v>271</v>
      </c>
      <c r="B988" s="767"/>
      <c r="C988" s="767"/>
      <c r="D988" s="449" t="s">
        <v>892</v>
      </c>
      <c r="E988" s="641">
        <v>1</v>
      </c>
      <c r="F988" s="626" t="s">
        <v>28</v>
      </c>
      <c r="G988" s="448">
        <v>415.69</v>
      </c>
      <c r="H988" s="447">
        <f>ROUNDDOWN(G988*E988,2)</f>
        <v>415.69</v>
      </c>
      <c r="I988" s="157"/>
      <c r="J988" s="157"/>
      <c r="L988" s="177"/>
      <c r="M988" s="184"/>
    </row>
    <row r="989" spans="1:13" s="424" customFormat="1" ht="30">
      <c r="A989" s="767">
        <v>88247</v>
      </c>
      <c r="B989" s="767"/>
      <c r="C989" s="425" t="s">
        <v>87</v>
      </c>
      <c r="D989" s="423" t="s">
        <v>42</v>
      </c>
      <c r="E989" s="641">
        <v>1</v>
      </c>
      <c r="F989" s="626" t="s">
        <v>40</v>
      </c>
      <c r="G989" s="421">
        <v>20.43</v>
      </c>
      <c r="H989" s="447">
        <f>ROUNDDOWN(G989*E989,2)</f>
        <v>20.43</v>
      </c>
      <c r="I989" s="157"/>
      <c r="J989" s="157"/>
      <c r="L989" s="177"/>
      <c r="M989" s="184"/>
    </row>
    <row r="990" spans="1:13" s="424" customFormat="1" ht="30">
      <c r="A990" s="767">
        <v>88264</v>
      </c>
      <c r="B990" s="767"/>
      <c r="C990" s="425" t="s">
        <v>87</v>
      </c>
      <c r="D990" s="423" t="s">
        <v>47</v>
      </c>
      <c r="E990" s="641">
        <v>1</v>
      </c>
      <c r="F990" s="626" t="s">
        <v>40</v>
      </c>
      <c r="G990" s="421">
        <v>26.47</v>
      </c>
      <c r="H990" s="447">
        <f>ROUNDDOWN(G990*E990,2)</f>
        <v>26.47</v>
      </c>
      <c r="I990" s="157"/>
      <c r="J990" s="157"/>
      <c r="L990" s="177"/>
      <c r="M990" s="184"/>
    </row>
    <row r="991" spans="1:13" s="344" customFormat="1">
      <c r="A991" s="180"/>
      <c r="B991" s="180"/>
      <c r="C991" s="352"/>
      <c r="D991" s="768" t="s">
        <v>55</v>
      </c>
      <c r="E991" s="768"/>
      <c r="F991" s="768"/>
      <c r="G991" s="768"/>
      <c r="H991" s="216">
        <f>SUMIF(F988:F990,("h"),H988:H990)</f>
        <v>46.9</v>
      </c>
      <c r="I991" s="340"/>
      <c r="J991" s="340"/>
      <c r="L991" s="159"/>
      <c r="M991" s="165"/>
    </row>
    <row r="992" spans="1:13" s="344" customFormat="1">
      <c r="A992" s="180"/>
      <c r="B992" s="180"/>
      <c r="C992" s="352"/>
      <c r="D992" s="768" t="s">
        <v>56</v>
      </c>
      <c r="E992" s="768"/>
      <c r="F992" s="768"/>
      <c r="G992" s="768"/>
      <c r="H992" s="216">
        <f>SUMIF(F988:F990,"&lt;&gt;h",H988:H990)</f>
        <v>415.69</v>
      </c>
      <c r="I992" s="340"/>
      <c r="J992" s="340"/>
      <c r="L992" s="159"/>
      <c r="M992" s="165"/>
    </row>
    <row r="993" spans="1:13" s="344" customFormat="1">
      <c r="A993" s="180"/>
      <c r="B993" s="180"/>
      <c r="C993" s="352"/>
      <c r="D993" s="769" t="s">
        <v>57</v>
      </c>
      <c r="E993" s="769"/>
      <c r="F993" s="769"/>
      <c r="G993" s="769"/>
      <c r="H993" s="353">
        <f>SUM(H991:H992)</f>
        <v>462.59</v>
      </c>
      <c r="I993" s="340"/>
      <c r="J993" s="340"/>
      <c r="L993" s="159"/>
      <c r="M993" s="165"/>
    </row>
    <row r="994" spans="1:13" s="344" customFormat="1">
      <c r="A994" s="180"/>
      <c r="B994" s="180"/>
      <c r="C994" s="352"/>
      <c r="D994" s="768" t="s">
        <v>25</v>
      </c>
      <c r="E994" s="768"/>
      <c r="F994" s="768"/>
      <c r="G994" s="768"/>
      <c r="H994" s="217">
        <f>E987</f>
        <v>2</v>
      </c>
      <c r="I994" s="340"/>
      <c r="J994" s="340"/>
      <c r="L994" s="159"/>
      <c r="M994" s="165"/>
    </row>
    <row r="995" spans="1:13" s="344" customFormat="1">
      <c r="A995" s="180"/>
      <c r="B995" s="180"/>
      <c r="C995" s="352"/>
      <c r="D995" s="769" t="s">
        <v>58</v>
      </c>
      <c r="E995" s="769"/>
      <c r="F995" s="769"/>
      <c r="G995" s="769"/>
      <c r="H995" s="353">
        <f>ROUND(H993*H994,2)</f>
        <v>925.18</v>
      </c>
      <c r="I995" s="340"/>
      <c r="J995" s="340"/>
      <c r="L995" s="159"/>
      <c r="M995" s="165"/>
    </row>
    <row r="996" spans="1:13" s="344" customFormat="1">
      <c r="A996" s="180"/>
      <c r="B996" s="180"/>
      <c r="C996" s="352"/>
      <c r="D996" s="768" t="s">
        <v>1149</v>
      </c>
      <c r="E996" s="768"/>
      <c r="F996" s="768"/>
      <c r="G996" s="768"/>
      <c r="H996" s="216">
        <f>ROUND(H993*$B$13,2)</f>
        <v>124.58</v>
      </c>
      <c r="I996" s="340"/>
      <c r="J996" s="340"/>
      <c r="L996" s="159"/>
      <c r="M996" s="165"/>
    </row>
    <row r="997" spans="1:13" s="334" customFormat="1">
      <c r="A997" s="180"/>
      <c r="B997" s="180"/>
      <c r="C997" s="352"/>
      <c r="D997" s="769" t="s">
        <v>563</v>
      </c>
      <c r="E997" s="769"/>
      <c r="F997" s="769"/>
      <c r="G997" s="769"/>
      <c r="H997" s="353">
        <f>H996+H995</f>
        <v>1049.76</v>
      </c>
    </row>
    <row r="998" spans="1:13" s="334" customFormat="1">
      <c r="D998" s="176"/>
      <c r="E998" s="642"/>
      <c r="F998" s="354"/>
      <c r="G998" s="355"/>
    </row>
    <row r="999" spans="1:13" s="344" customFormat="1">
      <c r="A999" s="152" t="s">
        <v>5</v>
      </c>
      <c r="B999" s="766" t="s">
        <v>6</v>
      </c>
      <c r="C999" s="766"/>
      <c r="D999" s="341" t="s">
        <v>52</v>
      </c>
      <c r="E999" s="639" t="s">
        <v>249</v>
      </c>
      <c r="F999" s="341" t="s">
        <v>28</v>
      </c>
      <c r="G999" s="342" t="s">
        <v>53</v>
      </c>
      <c r="H999" s="343" t="s">
        <v>54</v>
      </c>
      <c r="I999" s="340"/>
      <c r="J999" s="340"/>
      <c r="L999" s="159"/>
      <c r="M999" s="165"/>
    </row>
    <row r="1000" spans="1:13" s="349" customFormat="1" ht="45">
      <c r="A1000" s="315" t="str">
        <f>Orçamento!A233</f>
        <v>06.01.403.08</v>
      </c>
      <c r="B1000" s="315" t="str">
        <f>Orçamento!B233</f>
        <v>SINAPI</v>
      </c>
      <c r="C1000" s="315" t="str">
        <f>Orçamento!C233</f>
        <v>91957 MOD</v>
      </c>
      <c r="D1000" s="316" t="s">
        <v>879</v>
      </c>
      <c r="E1000" s="640">
        <v>1</v>
      </c>
      <c r="F1000" s="315" t="s">
        <v>251</v>
      </c>
      <c r="G1000" s="347">
        <v>76.38</v>
      </c>
      <c r="H1000" s="348">
        <f>H1008</f>
        <v>76.38</v>
      </c>
      <c r="I1000" s="349" t="s">
        <v>859</v>
      </c>
      <c r="L1000" s="146"/>
      <c r="M1000" s="336"/>
    </row>
    <row r="1001" spans="1:13" s="424" customFormat="1" ht="75">
      <c r="A1001" s="767">
        <v>91946</v>
      </c>
      <c r="B1001" s="767"/>
      <c r="C1001" s="425" t="s">
        <v>87</v>
      </c>
      <c r="D1001" s="423" t="s">
        <v>70</v>
      </c>
      <c r="E1001" s="641">
        <v>1</v>
      </c>
      <c r="F1001" s="519" t="s">
        <v>64</v>
      </c>
      <c r="G1001" s="421">
        <v>9.01</v>
      </c>
      <c r="H1001" s="447">
        <f>ROUNDDOWN(G1001*E1001,2)</f>
        <v>9.01</v>
      </c>
      <c r="I1001" s="157"/>
      <c r="J1001" s="157"/>
      <c r="L1001" s="177"/>
      <c r="M1001" s="184"/>
    </row>
    <row r="1002" spans="1:13" s="424" customFormat="1" ht="60">
      <c r="A1002" s="767">
        <v>91980</v>
      </c>
      <c r="B1002" s="767"/>
      <c r="C1002" s="425" t="s">
        <v>87</v>
      </c>
      <c r="D1002" s="423" t="s">
        <v>72</v>
      </c>
      <c r="E1002" s="641">
        <v>1</v>
      </c>
      <c r="F1002" s="626" t="s">
        <v>64</v>
      </c>
      <c r="G1002" s="421">
        <v>41.34</v>
      </c>
      <c r="H1002" s="447">
        <f>ROUNDDOWN(G1002*E1002,2)</f>
        <v>41.34</v>
      </c>
      <c r="I1002" s="157"/>
      <c r="J1002" s="157"/>
      <c r="L1002" s="177"/>
      <c r="M1002" s="184"/>
    </row>
    <row r="1003" spans="1:13" s="424" customFormat="1" ht="60">
      <c r="A1003" s="767">
        <v>91954</v>
      </c>
      <c r="B1003" s="767"/>
      <c r="C1003" s="425" t="s">
        <v>87</v>
      </c>
      <c r="D1003" s="423" t="s">
        <v>71</v>
      </c>
      <c r="E1003" s="641">
        <v>1</v>
      </c>
      <c r="F1003" s="519" t="s">
        <v>64</v>
      </c>
      <c r="G1003" s="421">
        <v>26.03</v>
      </c>
      <c r="H1003" s="447">
        <f>ROUNDDOWN(G1003*E1003,2)</f>
        <v>26.03</v>
      </c>
      <c r="I1003" s="157"/>
      <c r="J1003" s="157"/>
      <c r="L1003" s="177"/>
      <c r="M1003" s="184"/>
    </row>
    <row r="1004" spans="1:13" s="344" customFormat="1">
      <c r="A1004" s="180"/>
      <c r="B1004" s="180"/>
      <c r="C1004" s="352"/>
      <c r="D1004" s="768" t="s">
        <v>55</v>
      </c>
      <c r="E1004" s="768"/>
      <c r="F1004" s="768"/>
      <c r="G1004" s="768"/>
      <c r="H1004" s="216">
        <f>SUMIF(F1001:F1003,("h"),H1001:H1003)</f>
        <v>0</v>
      </c>
      <c r="I1004" s="340"/>
      <c r="J1004" s="340"/>
      <c r="L1004" s="159"/>
      <c r="M1004" s="165"/>
    </row>
    <row r="1005" spans="1:13" s="344" customFormat="1">
      <c r="A1005" s="180"/>
      <c r="B1005" s="180"/>
      <c r="C1005" s="352"/>
      <c r="D1005" s="768" t="s">
        <v>56</v>
      </c>
      <c r="E1005" s="768"/>
      <c r="F1005" s="768"/>
      <c r="G1005" s="768"/>
      <c r="H1005" s="216">
        <f>SUMIF(F1001:F1003,"&lt;&gt;h",H1001:H1003)</f>
        <v>76.38</v>
      </c>
      <c r="I1005" s="340"/>
      <c r="J1005" s="340"/>
      <c r="L1005" s="159"/>
      <c r="M1005" s="165"/>
    </row>
    <row r="1006" spans="1:13" s="344" customFormat="1">
      <c r="A1006" s="180"/>
      <c r="B1006" s="180"/>
      <c r="C1006" s="352"/>
      <c r="D1006" s="769" t="s">
        <v>57</v>
      </c>
      <c r="E1006" s="769"/>
      <c r="F1006" s="769"/>
      <c r="G1006" s="769"/>
      <c r="H1006" s="353">
        <f>SUM(H1004:H1005)</f>
        <v>76.38</v>
      </c>
      <c r="I1006" s="340"/>
      <c r="J1006" s="340"/>
      <c r="L1006" s="159"/>
      <c r="M1006" s="165"/>
    </row>
    <row r="1007" spans="1:13" s="344" customFormat="1">
      <c r="A1007" s="180"/>
      <c r="B1007" s="180"/>
      <c r="C1007" s="352"/>
      <c r="D1007" s="768" t="s">
        <v>25</v>
      </c>
      <c r="E1007" s="768"/>
      <c r="F1007" s="768"/>
      <c r="G1007" s="768"/>
      <c r="H1007" s="217">
        <f>E1000</f>
        <v>1</v>
      </c>
      <c r="I1007" s="340"/>
      <c r="J1007" s="340"/>
      <c r="L1007" s="159"/>
      <c r="M1007" s="165"/>
    </row>
    <row r="1008" spans="1:13" s="344" customFormat="1">
      <c r="A1008" s="180"/>
      <c r="B1008" s="180"/>
      <c r="C1008" s="352"/>
      <c r="D1008" s="769" t="s">
        <v>58</v>
      </c>
      <c r="E1008" s="769"/>
      <c r="F1008" s="769"/>
      <c r="G1008" s="769"/>
      <c r="H1008" s="353">
        <f>ROUND(H1006*H1007,2)</f>
        <v>76.38</v>
      </c>
      <c r="I1008" s="340"/>
      <c r="J1008" s="340"/>
      <c r="L1008" s="159"/>
      <c r="M1008" s="165"/>
    </row>
    <row r="1009" spans="1:13" s="344" customFormat="1">
      <c r="A1009" s="180"/>
      <c r="B1009" s="180"/>
      <c r="C1009" s="352"/>
      <c r="D1009" s="768" t="s">
        <v>1149</v>
      </c>
      <c r="E1009" s="768"/>
      <c r="F1009" s="768"/>
      <c r="G1009" s="768"/>
      <c r="H1009" s="216">
        <f>ROUND(H1006*$B$13,2)</f>
        <v>20.57</v>
      </c>
      <c r="I1009" s="340"/>
      <c r="J1009" s="340"/>
      <c r="L1009" s="159"/>
      <c r="M1009" s="165"/>
    </row>
    <row r="1010" spans="1:13" s="334" customFormat="1">
      <c r="A1010" s="180"/>
      <c r="B1010" s="180"/>
      <c r="C1010" s="352"/>
      <c r="D1010" s="769" t="s">
        <v>563</v>
      </c>
      <c r="E1010" s="769"/>
      <c r="F1010" s="769"/>
      <c r="G1010" s="769"/>
      <c r="H1010" s="353">
        <f>H1009+H1008</f>
        <v>96.949999999999989</v>
      </c>
    </row>
    <row r="1011" spans="1:13" s="334" customFormat="1">
      <c r="D1011" s="176"/>
      <c r="E1011" s="642"/>
      <c r="F1011" s="354"/>
      <c r="G1011" s="355"/>
    </row>
    <row r="1012" spans="1:13" s="344" customFormat="1">
      <c r="A1012" s="152" t="s">
        <v>5</v>
      </c>
      <c r="B1012" s="766" t="s">
        <v>6</v>
      </c>
      <c r="C1012" s="766"/>
      <c r="D1012" s="341" t="s">
        <v>52</v>
      </c>
      <c r="E1012" s="639" t="s">
        <v>249</v>
      </c>
      <c r="F1012" s="341" t="s">
        <v>28</v>
      </c>
      <c r="G1012" s="342" t="s">
        <v>53</v>
      </c>
      <c r="H1012" s="343" t="s">
        <v>54</v>
      </c>
      <c r="I1012" s="340"/>
      <c r="J1012" s="340"/>
      <c r="L1012" s="159"/>
      <c r="M1012" s="165"/>
    </row>
    <row r="1013" spans="1:13" s="349" customFormat="1" ht="45">
      <c r="A1013" s="315" t="str">
        <f>Orçamento!A244</f>
        <v>06.04.401.01</v>
      </c>
      <c r="B1013" s="315" t="str">
        <f>Orçamento!B244</f>
        <v>SBC</v>
      </c>
      <c r="C1013" s="315">
        <f>Orçamento!C244</f>
        <v>58081</v>
      </c>
      <c r="D1013" s="316" t="s">
        <v>946</v>
      </c>
      <c r="E1013" s="315">
        <v>5.85</v>
      </c>
      <c r="F1013" s="315" t="s">
        <v>266</v>
      </c>
      <c r="G1013" s="347">
        <v>65.38</v>
      </c>
      <c r="H1013" s="348">
        <f>H1021</f>
        <v>382.47</v>
      </c>
      <c r="I1013" s="349" t="s">
        <v>969</v>
      </c>
      <c r="L1013" s="146"/>
      <c r="M1013" s="336"/>
    </row>
    <row r="1014" spans="1:13" s="424" customFormat="1" ht="30">
      <c r="A1014" s="767">
        <v>1567</v>
      </c>
      <c r="B1014" s="767"/>
      <c r="C1014" s="425" t="s">
        <v>270</v>
      </c>
      <c r="D1014" s="423" t="s">
        <v>947</v>
      </c>
      <c r="E1014" s="641">
        <v>1.05</v>
      </c>
      <c r="F1014" s="654" t="s">
        <v>63</v>
      </c>
      <c r="G1014" s="421">
        <v>41.06</v>
      </c>
      <c r="H1014" s="447">
        <f>ROUNDDOWN(G1014*E1014,2)</f>
        <v>43.11</v>
      </c>
      <c r="I1014" s="157"/>
      <c r="J1014" s="157"/>
      <c r="L1014" s="177"/>
      <c r="M1014" s="184"/>
    </row>
    <row r="1015" spans="1:13" s="424" customFormat="1" ht="30">
      <c r="A1015" s="767">
        <v>88264</v>
      </c>
      <c r="B1015" s="767"/>
      <c r="C1015" s="425" t="s">
        <v>87</v>
      </c>
      <c r="D1015" s="423" t="s">
        <v>47</v>
      </c>
      <c r="E1015" s="641">
        <v>0.47499999999999998</v>
      </c>
      <c r="F1015" s="654" t="s">
        <v>40</v>
      </c>
      <c r="G1015" s="421">
        <v>26.47</v>
      </c>
      <c r="H1015" s="447">
        <f>ROUNDDOWN(G1015*E1015,2)</f>
        <v>12.57</v>
      </c>
      <c r="I1015" s="157"/>
      <c r="J1015" s="157"/>
      <c r="L1015" s="177"/>
      <c r="M1015" s="184"/>
    </row>
    <row r="1016" spans="1:13" s="424" customFormat="1" ht="30">
      <c r="A1016" s="767">
        <v>88247</v>
      </c>
      <c r="B1016" s="767"/>
      <c r="C1016" s="425" t="s">
        <v>87</v>
      </c>
      <c r="D1016" s="423" t="s">
        <v>42</v>
      </c>
      <c r="E1016" s="641">
        <v>0.47499999999999998</v>
      </c>
      <c r="F1016" s="654" t="s">
        <v>40</v>
      </c>
      <c r="G1016" s="421">
        <v>20.43</v>
      </c>
      <c r="H1016" s="447">
        <f>ROUNDDOWN(G1016*E1016,2)</f>
        <v>9.6999999999999993</v>
      </c>
      <c r="I1016" s="157"/>
      <c r="J1016" s="157"/>
      <c r="L1016" s="177"/>
      <c r="M1016" s="184"/>
    </row>
    <row r="1017" spans="1:13" s="344" customFormat="1">
      <c r="A1017" s="180"/>
      <c r="B1017" s="180"/>
      <c r="C1017" s="352"/>
      <c r="D1017" s="768" t="s">
        <v>55</v>
      </c>
      <c r="E1017" s="768"/>
      <c r="F1017" s="768"/>
      <c r="G1017" s="768"/>
      <c r="H1017" s="216">
        <f>SUMIF(F1014:F1016,("h"),H1014:H1016)</f>
        <v>22.27</v>
      </c>
      <c r="I1017" s="340"/>
      <c r="J1017" s="340"/>
      <c r="L1017" s="159"/>
      <c r="M1017" s="165"/>
    </row>
    <row r="1018" spans="1:13" s="344" customFormat="1">
      <c r="A1018" s="180"/>
      <c r="B1018" s="180"/>
      <c r="C1018" s="352"/>
      <c r="D1018" s="768" t="s">
        <v>56</v>
      </c>
      <c r="E1018" s="768"/>
      <c r="F1018" s="768"/>
      <c r="G1018" s="768"/>
      <c r="H1018" s="216">
        <f>SUMIF(F1014:F1016,"&lt;&gt;h",H1014:H1016)</f>
        <v>43.11</v>
      </c>
      <c r="I1018" s="340"/>
      <c r="J1018" s="340"/>
      <c r="L1018" s="159"/>
      <c r="M1018" s="165"/>
    </row>
    <row r="1019" spans="1:13" s="344" customFormat="1">
      <c r="A1019" s="180"/>
      <c r="B1019" s="180"/>
      <c r="C1019" s="352"/>
      <c r="D1019" s="769" t="s">
        <v>57</v>
      </c>
      <c r="E1019" s="769"/>
      <c r="F1019" s="769"/>
      <c r="G1019" s="769"/>
      <c r="H1019" s="353">
        <f>SUM(H1017:H1018)</f>
        <v>65.38</v>
      </c>
      <c r="I1019" s="340"/>
      <c r="J1019" s="340"/>
      <c r="L1019" s="159"/>
      <c r="M1019" s="165"/>
    </row>
    <row r="1020" spans="1:13" s="344" customFormat="1">
      <c r="A1020" s="180"/>
      <c r="B1020" s="180"/>
      <c r="C1020" s="352"/>
      <c r="D1020" s="768" t="s">
        <v>25</v>
      </c>
      <c r="E1020" s="768"/>
      <c r="F1020" s="768"/>
      <c r="G1020" s="768"/>
      <c r="H1020" s="217">
        <f>E1013</f>
        <v>5.85</v>
      </c>
      <c r="I1020" s="340"/>
      <c r="J1020" s="340"/>
      <c r="L1020" s="159"/>
      <c r="M1020" s="165"/>
    </row>
    <row r="1021" spans="1:13" s="344" customFormat="1">
      <c r="A1021" s="180"/>
      <c r="B1021" s="180"/>
      <c r="C1021" s="352"/>
      <c r="D1021" s="769" t="s">
        <v>58</v>
      </c>
      <c r="E1021" s="769"/>
      <c r="F1021" s="769"/>
      <c r="G1021" s="769"/>
      <c r="H1021" s="353">
        <f>ROUND(H1019*H1020,2)</f>
        <v>382.47</v>
      </c>
      <c r="I1021" s="340"/>
      <c r="J1021" s="340"/>
      <c r="L1021" s="159"/>
      <c r="M1021" s="165"/>
    </row>
    <row r="1022" spans="1:13" s="344" customFormat="1">
      <c r="A1022" s="180"/>
      <c r="B1022" s="180"/>
      <c r="C1022" s="352"/>
      <c r="D1022" s="768" t="s">
        <v>1149</v>
      </c>
      <c r="E1022" s="768"/>
      <c r="F1022" s="768"/>
      <c r="G1022" s="768"/>
      <c r="H1022" s="216">
        <f>ROUND(H1019*$B$13,2)</f>
        <v>17.61</v>
      </c>
      <c r="I1022" s="340"/>
      <c r="J1022" s="340"/>
      <c r="L1022" s="159"/>
      <c r="M1022" s="165"/>
    </row>
    <row r="1023" spans="1:13" s="334" customFormat="1">
      <c r="A1023" s="180"/>
      <c r="B1023" s="180"/>
      <c r="C1023" s="352"/>
      <c r="D1023" s="769" t="s">
        <v>563</v>
      </c>
      <c r="E1023" s="769"/>
      <c r="F1023" s="769"/>
      <c r="G1023" s="769"/>
      <c r="H1023" s="353">
        <f>H1022+H1021</f>
        <v>400.08000000000004</v>
      </c>
    </row>
    <row r="1024" spans="1:13" s="334" customFormat="1">
      <c r="D1024" s="176"/>
      <c r="E1024" s="642"/>
      <c r="F1024" s="354"/>
      <c r="G1024" s="355"/>
    </row>
    <row r="1025" spans="1:13" s="344" customFormat="1">
      <c r="A1025" s="152" t="s">
        <v>5</v>
      </c>
      <c r="B1025" s="766" t="s">
        <v>6</v>
      </c>
      <c r="C1025" s="766"/>
      <c r="D1025" s="341" t="s">
        <v>52</v>
      </c>
      <c r="E1025" s="639" t="s">
        <v>249</v>
      </c>
      <c r="F1025" s="341" t="s">
        <v>28</v>
      </c>
      <c r="G1025" s="342" t="s">
        <v>53</v>
      </c>
      <c r="H1025" s="343" t="s">
        <v>54</v>
      </c>
      <c r="I1025" s="340"/>
      <c r="J1025" s="340"/>
      <c r="L1025" s="159"/>
      <c r="M1025" s="165"/>
    </row>
    <row r="1026" spans="1:13" s="349" customFormat="1">
      <c r="A1026" s="345" t="str">
        <f>Orçamento!A240</f>
        <v>06.01.404.07</v>
      </c>
      <c r="B1026" s="345" t="str">
        <f>Orçamento!B240</f>
        <v>SINAPI</v>
      </c>
      <c r="C1026" s="345" t="str">
        <f>Orçamento!C240</f>
        <v>98307 MOD 2</v>
      </c>
      <c r="D1026" s="346" t="s">
        <v>1020</v>
      </c>
      <c r="E1026" s="345">
        <v>1</v>
      </c>
      <c r="F1026" s="345" t="s">
        <v>251</v>
      </c>
      <c r="G1026" s="347">
        <v>327.47000000000003</v>
      </c>
      <c r="H1026" s="348">
        <f>H1035</f>
        <v>327.47000000000003</v>
      </c>
      <c r="I1026" s="349" t="s">
        <v>859</v>
      </c>
      <c r="L1026" s="146"/>
      <c r="M1026" s="336"/>
    </row>
    <row r="1027" spans="1:13" s="424" customFormat="1">
      <c r="A1027" s="773" t="s">
        <v>271</v>
      </c>
      <c r="B1027" s="773"/>
      <c r="C1027" s="773"/>
      <c r="D1027" s="423" t="s">
        <v>542</v>
      </c>
      <c r="E1027" s="641">
        <v>1</v>
      </c>
      <c r="F1027" s="685" t="s">
        <v>28</v>
      </c>
      <c r="G1027" s="421">
        <v>288.56</v>
      </c>
      <c r="H1027" s="447">
        <f>ROUNDDOWN(G1027*E1027,2)</f>
        <v>288.56</v>
      </c>
      <c r="I1027" s="157"/>
      <c r="J1027" s="157"/>
      <c r="L1027" s="177"/>
      <c r="M1027" s="184"/>
    </row>
    <row r="1028" spans="1:13" s="424" customFormat="1" ht="30">
      <c r="A1028" s="773" t="s">
        <v>271</v>
      </c>
      <c r="B1028" s="773"/>
      <c r="C1028" s="773"/>
      <c r="D1028" s="575" t="s">
        <v>467</v>
      </c>
      <c r="E1028" s="641">
        <v>1</v>
      </c>
      <c r="F1028" s="686" t="s">
        <v>28</v>
      </c>
      <c r="G1028" s="448">
        <v>29.25</v>
      </c>
      <c r="H1028" s="447">
        <f>ROUNDDOWN(G1028*E1028,2)</f>
        <v>29.25</v>
      </c>
      <c r="I1028" s="157"/>
      <c r="J1028" s="157"/>
      <c r="L1028" s="177"/>
      <c r="M1028" s="184"/>
    </row>
    <row r="1029" spans="1:13" s="424" customFormat="1" ht="30">
      <c r="A1029" s="767">
        <v>88264</v>
      </c>
      <c r="B1029" s="767"/>
      <c r="C1029" s="425" t="s">
        <v>87</v>
      </c>
      <c r="D1029" s="423" t="s">
        <v>47</v>
      </c>
      <c r="E1029" s="641">
        <v>0.20619999999999999</v>
      </c>
      <c r="F1029" s="685" t="s">
        <v>40</v>
      </c>
      <c r="G1029" s="421">
        <v>26.47</v>
      </c>
      <c r="H1029" s="447">
        <f>ROUNDDOWN(G1029*E1029,2)</f>
        <v>5.45</v>
      </c>
      <c r="I1029" s="157"/>
      <c r="J1029" s="157"/>
      <c r="L1029" s="177"/>
      <c r="M1029" s="184"/>
    </row>
    <row r="1030" spans="1:13" s="424" customFormat="1" ht="30">
      <c r="A1030" s="767">
        <v>88247</v>
      </c>
      <c r="B1030" s="767"/>
      <c r="C1030" s="425" t="s">
        <v>87</v>
      </c>
      <c r="D1030" s="423" t="s">
        <v>42</v>
      </c>
      <c r="E1030" s="641">
        <v>0.20619999999999999</v>
      </c>
      <c r="F1030" s="685" t="s">
        <v>40</v>
      </c>
      <c r="G1030" s="421">
        <v>20.43</v>
      </c>
      <c r="H1030" s="447">
        <f>ROUNDDOWN(G1030*E1030,2)</f>
        <v>4.21</v>
      </c>
      <c r="I1030" s="157"/>
      <c r="J1030" s="157"/>
      <c r="L1030" s="177"/>
      <c r="M1030" s="184"/>
    </row>
    <row r="1031" spans="1:13" s="344" customFormat="1">
      <c r="A1031" s="180"/>
      <c r="B1031" s="180"/>
      <c r="C1031" s="352"/>
      <c r="D1031" s="768" t="s">
        <v>55</v>
      </c>
      <c r="E1031" s="768"/>
      <c r="F1031" s="768"/>
      <c r="G1031" s="768"/>
      <c r="H1031" s="216">
        <f>SUMIF(F1027:F1030,("h"),H1027:H1030)</f>
        <v>9.66</v>
      </c>
      <c r="I1031" s="340"/>
      <c r="J1031" s="340"/>
      <c r="L1031" s="159"/>
      <c r="M1031" s="165"/>
    </row>
    <row r="1032" spans="1:13" s="344" customFormat="1">
      <c r="A1032" s="180"/>
      <c r="B1032" s="180"/>
      <c r="C1032" s="352"/>
      <c r="D1032" s="768" t="s">
        <v>56</v>
      </c>
      <c r="E1032" s="768"/>
      <c r="F1032" s="768"/>
      <c r="G1032" s="768"/>
      <c r="H1032" s="216">
        <f>SUMIF(F1027:F1030,"&lt;&gt;h",H1027:H1030)</f>
        <v>317.81</v>
      </c>
      <c r="I1032" s="340"/>
      <c r="J1032" s="340"/>
      <c r="L1032" s="159"/>
      <c r="M1032" s="165"/>
    </row>
    <row r="1033" spans="1:13" s="344" customFormat="1">
      <c r="A1033" s="180"/>
      <c r="B1033" s="180"/>
      <c r="C1033" s="352"/>
      <c r="D1033" s="769" t="s">
        <v>57</v>
      </c>
      <c r="E1033" s="769"/>
      <c r="F1033" s="769"/>
      <c r="G1033" s="769"/>
      <c r="H1033" s="353">
        <f>SUM(H1031:H1032)</f>
        <v>327.47000000000003</v>
      </c>
      <c r="I1033" s="340"/>
      <c r="J1033" s="340"/>
      <c r="L1033" s="159"/>
      <c r="M1033" s="165"/>
    </row>
    <row r="1034" spans="1:13" s="344" customFormat="1">
      <c r="A1034" s="180"/>
      <c r="B1034" s="180"/>
      <c r="C1034" s="352"/>
      <c r="D1034" s="768" t="s">
        <v>25</v>
      </c>
      <c r="E1034" s="768"/>
      <c r="F1034" s="768"/>
      <c r="G1034" s="768"/>
      <c r="H1034" s="217">
        <f>E1026</f>
        <v>1</v>
      </c>
      <c r="I1034" s="340"/>
      <c r="J1034" s="340"/>
      <c r="L1034" s="159"/>
      <c r="M1034" s="165"/>
    </row>
    <row r="1035" spans="1:13" s="344" customFormat="1">
      <c r="A1035" s="180"/>
      <c r="B1035" s="180"/>
      <c r="C1035" s="352"/>
      <c r="D1035" s="769" t="s">
        <v>58</v>
      </c>
      <c r="E1035" s="769"/>
      <c r="F1035" s="769"/>
      <c r="G1035" s="769"/>
      <c r="H1035" s="353">
        <f>ROUND(H1033*H1034,2)</f>
        <v>327.47000000000003</v>
      </c>
      <c r="I1035" s="340"/>
      <c r="J1035" s="340"/>
      <c r="L1035" s="159"/>
      <c r="M1035" s="165"/>
    </row>
    <row r="1036" spans="1:13" s="344" customFormat="1">
      <c r="A1036" s="180"/>
      <c r="B1036" s="180"/>
      <c r="C1036" s="352"/>
      <c r="D1036" s="768" t="s">
        <v>1151</v>
      </c>
      <c r="E1036" s="768"/>
      <c r="F1036" s="768"/>
      <c r="G1036" s="768"/>
      <c r="H1036" s="216">
        <f>ROUND(H1035*$B$13,2)</f>
        <v>88.19</v>
      </c>
      <c r="I1036" s="340"/>
      <c r="J1036" s="340"/>
      <c r="L1036" s="159"/>
      <c r="M1036" s="165"/>
    </row>
    <row r="1037" spans="1:13" s="334" customFormat="1">
      <c r="A1037" s="180"/>
      <c r="B1037" s="180"/>
      <c r="C1037" s="352"/>
      <c r="D1037" s="769" t="s">
        <v>41</v>
      </c>
      <c r="E1037" s="769"/>
      <c r="F1037" s="769"/>
      <c r="G1037" s="769"/>
      <c r="H1037" s="353">
        <f>H1036+H1035</f>
        <v>415.66</v>
      </c>
    </row>
    <row r="1038" spans="1:13" s="334" customFormat="1">
      <c r="D1038" s="176"/>
      <c r="E1038" s="642"/>
      <c r="F1038" s="354"/>
      <c r="G1038" s="355"/>
    </row>
    <row r="1039" spans="1:13" s="344" customFormat="1">
      <c r="A1039" s="152" t="s">
        <v>5</v>
      </c>
      <c r="B1039" s="766" t="s">
        <v>6</v>
      </c>
      <c r="C1039" s="766"/>
      <c r="D1039" s="341" t="s">
        <v>52</v>
      </c>
      <c r="E1039" s="639" t="s">
        <v>249</v>
      </c>
      <c r="F1039" s="341" t="s">
        <v>28</v>
      </c>
      <c r="G1039" s="342" t="s">
        <v>53</v>
      </c>
      <c r="H1039" s="343" t="s">
        <v>54</v>
      </c>
      <c r="I1039" s="340"/>
      <c r="J1039" s="340"/>
      <c r="L1039" s="159"/>
      <c r="M1039" s="165"/>
    </row>
    <row r="1040" spans="1:13" s="349" customFormat="1" ht="30">
      <c r="A1040" s="315" t="str">
        <f>Orçamento!A246</f>
        <v>06.04.401.03</v>
      </c>
      <c r="B1040" s="315" t="str">
        <f>Orçamento!B246</f>
        <v>SBC</v>
      </c>
      <c r="C1040" s="315">
        <f>Orçamento!C246</f>
        <v>59098</v>
      </c>
      <c r="D1040" s="316" t="s">
        <v>944</v>
      </c>
      <c r="E1040" s="315">
        <v>3</v>
      </c>
      <c r="F1040" s="315" t="s">
        <v>251</v>
      </c>
      <c r="G1040" s="347">
        <v>33.17</v>
      </c>
      <c r="H1040" s="348">
        <f>H1048</f>
        <v>99.51</v>
      </c>
      <c r="I1040" s="349" t="s">
        <v>969</v>
      </c>
      <c r="L1040" s="146"/>
      <c r="M1040" s="336"/>
    </row>
    <row r="1041" spans="1:13" s="424" customFormat="1" ht="30">
      <c r="A1041" s="767">
        <v>7838</v>
      </c>
      <c r="B1041" s="767"/>
      <c r="C1041" s="425" t="s">
        <v>270</v>
      </c>
      <c r="D1041" s="423" t="s">
        <v>949</v>
      </c>
      <c r="E1041" s="641">
        <v>1</v>
      </c>
      <c r="F1041" s="654" t="s">
        <v>63</v>
      </c>
      <c r="G1041" s="421">
        <v>14.66</v>
      </c>
      <c r="H1041" s="447">
        <f>ROUNDDOWN(G1041*E1041,2)</f>
        <v>14.66</v>
      </c>
      <c r="I1041" s="157"/>
      <c r="J1041" s="157"/>
      <c r="L1041" s="177"/>
      <c r="M1041" s="184"/>
    </row>
    <row r="1042" spans="1:13" s="424" customFormat="1" ht="30">
      <c r="A1042" s="767">
        <v>88264</v>
      </c>
      <c r="B1042" s="767"/>
      <c r="C1042" s="425" t="s">
        <v>87</v>
      </c>
      <c r="D1042" s="423" t="s">
        <v>47</v>
      </c>
      <c r="E1042" s="641">
        <v>0.39500000000000002</v>
      </c>
      <c r="F1042" s="654" t="s">
        <v>40</v>
      </c>
      <c r="G1042" s="421">
        <v>26.47</v>
      </c>
      <c r="H1042" s="447">
        <f>ROUNDDOWN(G1042*E1042,2)</f>
        <v>10.45</v>
      </c>
      <c r="I1042" s="157"/>
      <c r="J1042" s="157"/>
      <c r="L1042" s="177"/>
      <c r="M1042" s="184"/>
    </row>
    <row r="1043" spans="1:13" s="424" customFormat="1" ht="30">
      <c r="A1043" s="767">
        <v>88247</v>
      </c>
      <c r="B1043" s="767"/>
      <c r="C1043" s="425" t="s">
        <v>87</v>
      </c>
      <c r="D1043" s="423" t="s">
        <v>42</v>
      </c>
      <c r="E1043" s="641">
        <v>0.39500000000000002</v>
      </c>
      <c r="F1043" s="654" t="s">
        <v>40</v>
      </c>
      <c r="G1043" s="421">
        <v>20.43</v>
      </c>
      <c r="H1043" s="447">
        <f>ROUNDDOWN(G1043*E1043,2)</f>
        <v>8.06</v>
      </c>
      <c r="I1043" s="157"/>
      <c r="J1043" s="157"/>
      <c r="L1043" s="177"/>
      <c r="M1043" s="184"/>
    </row>
    <row r="1044" spans="1:13" s="344" customFormat="1">
      <c r="A1044" s="180"/>
      <c r="B1044" s="180"/>
      <c r="C1044" s="352"/>
      <c r="D1044" s="768" t="s">
        <v>55</v>
      </c>
      <c r="E1044" s="768"/>
      <c r="F1044" s="768"/>
      <c r="G1044" s="768"/>
      <c r="H1044" s="216">
        <f>SUMIF(F1041:F1043,("h"),H1041:H1043)</f>
        <v>18.509999999999998</v>
      </c>
      <c r="I1044" s="340"/>
      <c r="J1044" s="340"/>
      <c r="L1044" s="159"/>
      <c r="M1044" s="165"/>
    </row>
    <row r="1045" spans="1:13" s="344" customFormat="1">
      <c r="A1045" s="180"/>
      <c r="B1045" s="180"/>
      <c r="C1045" s="352"/>
      <c r="D1045" s="768" t="s">
        <v>56</v>
      </c>
      <c r="E1045" s="768"/>
      <c r="F1045" s="768"/>
      <c r="G1045" s="768"/>
      <c r="H1045" s="216">
        <f>SUMIF(F1041:F1043,"&lt;&gt;h",H1041:H1043)</f>
        <v>14.66</v>
      </c>
      <c r="I1045" s="340"/>
      <c r="J1045" s="340"/>
      <c r="L1045" s="159"/>
      <c r="M1045" s="165"/>
    </row>
    <row r="1046" spans="1:13" s="344" customFormat="1">
      <c r="A1046" s="180"/>
      <c r="B1046" s="180"/>
      <c r="C1046" s="352"/>
      <c r="D1046" s="769" t="s">
        <v>57</v>
      </c>
      <c r="E1046" s="769"/>
      <c r="F1046" s="769"/>
      <c r="G1046" s="769"/>
      <c r="H1046" s="353">
        <f>SUM(H1044:H1045)</f>
        <v>33.17</v>
      </c>
      <c r="I1046" s="340"/>
      <c r="J1046" s="340"/>
      <c r="L1046" s="159"/>
      <c r="M1046" s="165"/>
    </row>
    <row r="1047" spans="1:13" s="344" customFormat="1">
      <c r="A1047" s="180"/>
      <c r="B1047" s="180"/>
      <c r="C1047" s="352"/>
      <c r="D1047" s="768" t="s">
        <v>25</v>
      </c>
      <c r="E1047" s="768"/>
      <c r="F1047" s="768"/>
      <c r="G1047" s="768"/>
      <c r="H1047" s="217">
        <f>E1040</f>
        <v>3</v>
      </c>
      <c r="I1047" s="340"/>
      <c r="J1047" s="340"/>
      <c r="L1047" s="159"/>
      <c r="M1047" s="165"/>
    </row>
    <row r="1048" spans="1:13" s="344" customFormat="1">
      <c r="A1048" s="180"/>
      <c r="B1048" s="180"/>
      <c r="C1048" s="352"/>
      <c r="D1048" s="769" t="s">
        <v>58</v>
      </c>
      <c r="E1048" s="769"/>
      <c r="F1048" s="769"/>
      <c r="G1048" s="769"/>
      <c r="H1048" s="353">
        <f>ROUND(H1046*H1047,2)</f>
        <v>99.51</v>
      </c>
      <c r="I1048" s="340"/>
      <c r="J1048" s="340"/>
      <c r="L1048" s="159"/>
      <c r="M1048" s="165"/>
    </row>
    <row r="1049" spans="1:13" s="344" customFormat="1">
      <c r="A1049" s="180"/>
      <c r="B1049" s="180"/>
      <c r="C1049" s="352"/>
      <c r="D1049" s="768" t="s">
        <v>1149</v>
      </c>
      <c r="E1049" s="768"/>
      <c r="F1049" s="768"/>
      <c r="G1049" s="768"/>
      <c r="H1049" s="216">
        <f>ROUND(H1046*$B$13,2)</f>
        <v>8.93</v>
      </c>
      <c r="I1049" s="340"/>
      <c r="J1049" s="340"/>
      <c r="L1049" s="159"/>
      <c r="M1049" s="165"/>
    </row>
    <row r="1050" spans="1:13" s="334" customFormat="1">
      <c r="A1050" s="180"/>
      <c r="B1050" s="180"/>
      <c r="C1050" s="352"/>
      <c r="D1050" s="769" t="s">
        <v>563</v>
      </c>
      <c r="E1050" s="769"/>
      <c r="F1050" s="769"/>
      <c r="G1050" s="769"/>
      <c r="H1050" s="353">
        <f>H1049+H1048</f>
        <v>108.44</v>
      </c>
    </row>
    <row r="1051" spans="1:13" s="334" customFormat="1">
      <c r="D1051" s="176"/>
      <c r="E1051" s="642"/>
      <c r="F1051" s="354"/>
      <c r="G1051" s="355"/>
    </row>
    <row r="1052" spans="1:13" s="344" customFormat="1">
      <c r="A1052" s="152" t="s">
        <v>5</v>
      </c>
      <c r="B1052" s="766" t="s">
        <v>6</v>
      </c>
      <c r="C1052" s="766"/>
      <c r="D1052" s="341" t="s">
        <v>52</v>
      </c>
      <c r="E1052" s="639" t="s">
        <v>249</v>
      </c>
      <c r="F1052" s="341" t="s">
        <v>28</v>
      </c>
      <c r="G1052" s="342" t="s">
        <v>53</v>
      </c>
      <c r="H1052" s="343" t="s">
        <v>54</v>
      </c>
      <c r="I1052" s="340"/>
      <c r="J1052" s="340"/>
      <c r="L1052" s="159"/>
      <c r="M1052" s="165"/>
    </row>
    <row r="1053" spans="1:13" s="349" customFormat="1" ht="30">
      <c r="A1053" s="315" t="str">
        <f>Orçamento!A249</f>
        <v>06.04.410.03</v>
      </c>
      <c r="B1053" s="315" t="str">
        <f>Orçamento!B249</f>
        <v>SBC</v>
      </c>
      <c r="C1053" s="315">
        <f>Orçamento!C249</f>
        <v>61425</v>
      </c>
      <c r="D1053" s="316" t="s">
        <v>945</v>
      </c>
      <c r="E1053" s="315">
        <v>1</v>
      </c>
      <c r="F1053" s="315" t="s">
        <v>251</v>
      </c>
      <c r="G1053" s="347">
        <v>243.56</v>
      </c>
      <c r="H1053" s="348">
        <f>H1061</f>
        <v>243.56</v>
      </c>
      <c r="I1053" s="349" t="s">
        <v>969</v>
      </c>
      <c r="L1053" s="146"/>
      <c r="M1053" s="336"/>
    </row>
    <row r="1054" spans="1:13" s="424" customFormat="1" ht="30">
      <c r="A1054" s="767">
        <v>31141</v>
      </c>
      <c r="B1054" s="767"/>
      <c r="C1054" s="425" t="s">
        <v>270</v>
      </c>
      <c r="D1054" s="423" t="s">
        <v>957</v>
      </c>
      <c r="E1054" s="641">
        <v>1</v>
      </c>
      <c r="F1054" s="654" t="s">
        <v>63</v>
      </c>
      <c r="G1054" s="421">
        <v>174.53</v>
      </c>
      <c r="H1054" s="447">
        <f>ROUNDDOWN(G1054*E1054,2)</f>
        <v>174.53</v>
      </c>
      <c r="I1054" s="157"/>
      <c r="J1054" s="157"/>
      <c r="L1054" s="177"/>
      <c r="M1054" s="184"/>
    </row>
    <row r="1055" spans="1:13" s="424" customFormat="1" ht="30">
      <c r="A1055" s="767">
        <v>88264</v>
      </c>
      <c r="B1055" s="767"/>
      <c r="C1055" s="425" t="s">
        <v>87</v>
      </c>
      <c r="D1055" s="423" t="s">
        <v>47</v>
      </c>
      <c r="E1055" s="641">
        <v>1.472</v>
      </c>
      <c r="F1055" s="654" t="s">
        <v>40</v>
      </c>
      <c r="G1055" s="421">
        <v>26.47</v>
      </c>
      <c r="H1055" s="447">
        <f>ROUNDDOWN(G1055*E1055,2)</f>
        <v>38.96</v>
      </c>
      <c r="I1055" s="157"/>
      <c r="J1055" s="157"/>
      <c r="L1055" s="177"/>
      <c r="M1055" s="184"/>
    </row>
    <row r="1056" spans="1:13" s="424" customFormat="1" ht="30">
      <c r="A1056" s="767">
        <v>88247</v>
      </c>
      <c r="B1056" s="767"/>
      <c r="C1056" s="425" t="s">
        <v>87</v>
      </c>
      <c r="D1056" s="423" t="s">
        <v>42</v>
      </c>
      <c r="E1056" s="641">
        <v>1.472</v>
      </c>
      <c r="F1056" s="654" t="s">
        <v>40</v>
      </c>
      <c r="G1056" s="421">
        <v>20.43</v>
      </c>
      <c r="H1056" s="447">
        <f>ROUNDDOWN(G1056*E1056,2)</f>
        <v>30.07</v>
      </c>
      <c r="I1056" s="157"/>
      <c r="J1056" s="157"/>
      <c r="L1056" s="177"/>
      <c r="M1056" s="184"/>
    </row>
    <row r="1057" spans="1:13" s="344" customFormat="1">
      <c r="A1057" s="180"/>
      <c r="B1057" s="180"/>
      <c r="C1057" s="352"/>
      <c r="D1057" s="768" t="s">
        <v>55</v>
      </c>
      <c r="E1057" s="768"/>
      <c r="F1057" s="768"/>
      <c r="G1057" s="768"/>
      <c r="H1057" s="216">
        <f>SUMIF(F1054:F1056,("h"),H1054:H1056)</f>
        <v>69.03</v>
      </c>
      <c r="I1057" s="340"/>
      <c r="J1057" s="340"/>
      <c r="L1057" s="159"/>
      <c r="M1057" s="165"/>
    </row>
    <row r="1058" spans="1:13" s="344" customFormat="1">
      <c r="A1058" s="180"/>
      <c r="B1058" s="180"/>
      <c r="C1058" s="352"/>
      <c r="D1058" s="768" t="s">
        <v>56</v>
      </c>
      <c r="E1058" s="768"/>
      <c r="F1058" s="768"/>
      <c r="G1058" s="768"/>
      <c r="H1058" s="216">
        <f>SUMIF(F1054:F1056,"&lt;&gt;h",H1054:H1056)</f>
        <v>174.53</v>
      </c>
      <c r="I1058" s="340"/>
      <c r="J1058" s="340"/>
      <c r="L1058" s="159"/>
      <c r="M1058" s="165"/>
    </row>
    <row r="1059" spans="1:13" s="344" customFormat="1">
      <c r="A1059" s="180"/>
      <c r="B1059" s="180"/>
      <c r="C1059" s="352"/>
      <c r="D1059" s="769" t="s">
        <v>57</v>
      </c>
      <c r="E1059" s="769"/>
      <c r="F1059" s="769"/>
      <c r="G1059" s="769"/>
      <c r="H1059" s="353">
        <f>SUM(H1057:H1058)</f>
        <v>243.56</v>
      </c>
      <c r="I1059" s="340"/>
      <c r="J1059" s="340"/>
      <c r="L1059" s="159"/>
      <c r="M1059" s="165"/>
    </row>
    <row r="1060" spans="1:13" s="344" customFormat="1">
      <c r="A1060" s="180"/>
      <c r="B1060" s="180"/>
      <c r="C1060" s="352"/>
      <c r="D1060" s="768" t="s">
        <v>25</v>
      </c>
      <c r="E1060" s="768"/>
      <c r="F1060" s="768"/>
      <c r="G1060" s="768"/>
      <c r="H1060" s="217">
        <f>E1053</f>
        <v>1</v>
      </c>
      <c r="I1060" s="340"/>
      <c r="J1060" s="340"/>
      <c r="L1060" s="159"/>
      <c r="M1060" s="165"/>
    </row>
    <row r="1061" spans="1:13" s="344" customFormat="1">
      <c r="A1061" s="180"/>
      <c r="B1061" s="180"/>
      <c r="C1061" s="352"/>
      <c r="D1061" s="769" t="s">
        <v>58</v>
      </c>
      <c r="E1061" s="769"/>
      <c r="F1061" s="769"/>
      <c r="G1061" s="769"/>
      <c r="H1061" s="353">
        <f>ROUND(H1059*H1060,2)</f>
        <v>243.56</v>
      </c>
      <c r="I1061" s="340"/>
      <c r="J1061" s="340"/>
      <c r="L1061" s="159"/>
      <c r="M1061" s="165"/>
    </row>
    <row r="1062" spans="1:13" s="344" customFormat="1">
      <c r="A1062" s="180"/>
      <c r="B1062" s="180"/>
      <c r="C1062" s="352"/>
      <c r="D1062" s="768" t="s">
        <v>1149</v>
      </c>
      <c r="E1062" s="768"/>
      <c r="F1062" s="768"/>
      <c r="G1062" s="768"/>
      <c r="H1062" s="216">
        <f>ROUND(H1059*$B$13,2)</f>
        <v>65.59</v>
      </c>
      <c r="I1062" s="340"/>
      <c r="J1062" s="340"/>
      <c r="L1062" s="159"/>
      <c r="M1062" s="165"/>
    </row>
    <row r="1063" spans="1:13" s="334" customFormat="1">
      <c r="A1063" s="180"/>
      <c r="B1063" s="180"/>
      <c r="C1063" s="352"/>
      <c r="D1063" s="769" t="s">
        <v>563</v>
      </c>
      <c r="E1063" s="769"/>
      <c r="F1063" s="769"/>
      <c r="G1063" s="769"/>
      <c r="H1063" s="353">
        <f>H1062+H1061</f>
        <v>309.14999999999998</v>
      </c>
    </row>
    <row r="1064" spans="1:13" s="334" customFormat="1">
      <c r="D1064" s="176"/>
      <c r="E1064" s="642"/>
      <c r="F1064" s="354"/>
      <c r="G1064" s="355"/>
    </row>
    <row r="1065" spans="1:13" s="344" customFormat="1">
      <c r="A1065" s="152" t="s">
        <v>5</v>
      </c>
      <c r="B1065" s="766" t="s">
        <v>6</v>
      </c>
      <c r="C1065" s="766"/>
      <c r="D1065" s="341" t="s">
        <v>52</v>
      </c>
      <c r="E1065" s="639" t="s">
        <v>249</v>
      </c>
      <c r="F1065" s="341" t="s">
        <v>28</v>
      </c>
      <c r="G1065" s="342" t="s">
        <v>53</v>
      </c>
      <c r="H1065" s="343" t="s">
        <v>54</v>
      </c>
      <c r="I1065" s="340"/>
      <c r="J1065" s="340"/>
      <c r="L1065" s="159"/>
      <c r="M1065" s="165"/>
    </row>
    <row r="1066" spans="1:13" s="349" customFormat="1" ht="45">
      <c r="A1066" s="315" t="str">
        <f>Orçamento!A250</f>
        <v>06.04.410.04</v>
      </c>
      <c r="B1066" s="315" t="str">
        <f>Orçamento!B250</f>
        <v>ORSE</v>
      </c>
      <c r="C1066" s="315">
        <f>Orçamento!C250</f>
        <v>8997</v>
      </c>
      <c r="D1066" s="316" t="s">
        <v>948</v>
      </c>
      <c r="E1066" s="315">
        <v>4</v>
      </c>
      <c r="F1066" s="315" t="s">
        <v>251</v>
      </c>
      <c r="G1066" s="347">
        <v>35.019999999999996</v>
      </c>
      <c r="H1066" s="348">
        <f>H1074</f>
        <v>140.08000000000001</v>
      </c>
      <c r="I1066" s="349" t="s">
        <v>859</v>
      </c>
      <c r="L1066" s="146"/>
      <c r="M1066" s="336"/>
    </row>
    <row r="1067" spans="1:13" s="424" customFormat="1" ht="30">
      <c r="A1067" s="767">
        <v>12019</v>
      </c>
      <c r="B1067" s="767"/>
      <c r="C1067" s="425" t="s">
        <v>87</v>
      </c>
      <c r="D1067" s="423" t="s">
        <v>1102</v>
      </c>
      <c r="E1067" s="641">
        <v>1</v>
      </c>
      <c r="F1067" s="654" t="s">
        <v>32</v>
      </c>
      <c r="G1067" s="421">
        <v>18.61</v>
      </c>
      <c r="H1067" s="447">
        <f>ROUNDDOWN(G1067*E1067,2)</f>
        <v>18.61</v>
      </c>
      <c r="I1067" s="157"/>
      <c r="J1067" s="157"/>
      <c r="L1067" s="177"/>
      <c r="M1067" s="184"/>
    </row>
    <row r="1068" spans="1:13" s="424" customFormat="1" ht="30">
      <c r="A1068" s="767">
        <v>88264</v>
      </c>
      <c r="B1068" s="767"/>
      <c r="C1068" s="425" t="s">
        <v>87</v>
      </c>
      <c r="D1068" s="423" t="s">
        <v>47</v>
      </c>
      <c r="E1068" s="641">
        <v>0.35</v>
      </c>
      <c r="F1068" s="654" t="s">
        <v>40</v>
      </c>
      <c r="G1068" s="421">
        <v>26.47</v>
      </c>
      <c r="H1068" s="447">
        <f>ROUNDDOWN(G1068*E1068,2)</f>
        <v>9.26</v>
      </c>
      <c r="I1068" s="157"/>
      <c r="J1068" s="157"/>
      <c r="L1068" s="177"/>
      <c r="M1068" s="184"/>
    </row>
    <row r="1069" spans="1:13" s="424" customFormat="1" ht="30">
      <c r="A1069" s="767">
        <v>88247</v>
      </c>
      <c r="B1069" s="767"/>
      <c r="C1069" s="425" t="s">
        <v>87</v>
      </c>
      <c r="D1069" s="423" t="s">
        <v>42</v>
      </c>
      <c r="E1069" s="641">
        <v>0.35</v>
      </c>
      <c r="F1069" s="654" t="s">
        <v>40</v>
      </c>
      <c r="G1069" s="421">
        <v>20.43</v>
      </c>
      <c r="H1069" s="447">
        <f>ROUNDDOWN(G1069*E1069,2)</f>
        <v>7.15</v>
      </c>
      <c r="I1069" s="157"/>
      <c r="J1069" s="157"/>
      <c r="L1069" s="177"/>
      <c r="M1069" s="184"/>
    </row>
    <row r="1070" spans="1:13" s="344" customFormat="1">
      <c r="A1070" s="180"/>
      <c r="B1070" s="180"/>
      <c r="C1070" s="352"/>
      <c r="D1070" s="768" t="s">
        <v>55</v>
      </c>
      <c r="E1070" s="768"/>
      <c r="F1070" s="768"/>
      <c r="G1070" s="768"/>
      <c r="H1070" s="216">
        <f>SUMIF(F1067:F1069,("h"),H1067:H1069)</f>
        <v>16.41</v>
      </c>
      <c r="I1070" s="340"/>
      <c r="J1070" s="340"/>
      <c r="L1070" s="159"/>
      <c r="M1070" s="165"/>
    </row>
    <row r="1071" spans="1:13" s="344" customFormat="1">
      <c r="A1071" s="180"/>
      <c r="B1071" s="180"/>
      <c r="C1071" s="352"/>
      <c r="D1071" s="768" t="s">
        <v>56</v>
      </c>
      <c r="E1071" s="768"/>
      <c r="F1071" s="768"/>
      <c r="G1071" s="768"/>
      <c r="H1071" s="216">
        <f>SUMIF(F1067:F1069,"&lt;&gt;h",H1067:H1069)</f>
        <v>18.61</v>
      </c>
      <c r="I1071" s="340"/>
      <c r="J1071" s="340"/>
      <c r="L1071" s="159"/>
      <c r="M1071" s="165"/>
    </row>
    <row r="1072" spans="1:13" s="344" customFormat="1">
      <c r="A1072" s="180"/>
      <c r="B1072" s="180"/>
      <c r="C1072" s="352"/>
      <c r="D1072" s="769" t="s">
        <v>57</v>
      </c>
      <c r="E1072" s="769"/>
      <c r="F1072" s="769"/>
      <c r="G1072" s="769"/>
      <c r="H1072" s="353">
        <f>SUM(H1070:H1071)</f>
        <v>35.019999999999996</v>
      </c>
      <c r="I1072" s="340"/>
      <c r="J1072" s="340"/>
      <c r="L1072" s="159"/>
      <c r="M1072" s="165"/>
    </row>
    <row r="1073" spans="1:13" s="344" customFormat="1">
      <c r="A1073" s="180"/>
      <c r="B1073" s="180"/>
      <c r="C1073" s="352"/>
      <c r="D1073" s="768" t="s">
        <v>25</v>
      </c>
      <c r="E1073" s="768"/>
      <c r="F1073" s="768"/>
      <c r="G1073" s="768"/>
      <c r="H1073" s="217">
        <f>E1066</f>
        <v>4</v>
      </c>
      <c r="I1073" s="340"/>
      <c r="J1073" s="340"/>
      <c r="L1073" s="159"/>
      <c r="M1073" s="165"/>
    </row>
    <row r="1074" spans="1:13" s="344" customFormat="1">
      <c r="A1074" s="180"/>
      <c r="B1074" s="180"/>
      <c r="C1074" s="352"/>
      <c r="D1074" s="769" t="s">
        <v>58</v>
      </c>
      <c r="E1074" s="769"/>
      <c r="F1074" s="769"/>
      <c r="G1074" s="769"/>
      <c r="H1074" s="353">
        <f>ROUND(H1072*H1073,2)</f>
        <v>140.08000000000001</v>
      </c>
      <c r="I1074" s="340"/>
      <c r="J1074" s="340"/>
      <c r="L1074" s="159"/>
      <c r="M1074" s="165"/>
    </row>
    <row r="1075" spans="1:13" s="344" customFormat="1">
      <c r="A1075" s="180"/>
      <c r="B1075" s="180"/>
      <c r="C1075" s="352"/>
      <c r="D1075" s="768" t="s">
        <v>1149</v>
      </c>
      <c r="E1075" s="768"/>
      <c r="F1075" s="768"/>
      <c r="G1075" s="768"/>
      <c r="H1075" s="216">
        <f>ROUND(H1072*$B$13,2)</f>
        <v>9.43</v>
      </c>
      <c r="I1075" s="340"/>
      <c r="J1075" s="340"/>
      <c r="L1075" s="159"/>
      <c r="M1075" s="165"/>
    </row>
    <row r="1076" spans="1:13" s="334" customFormat="1">
      <c r="A1076" s="180"/>
      <c r="B1076" s="180"/>
      <c r="C1076" s="352"/>
      <c r="D1076" s="769" t="s">
        <v>563</v>
      </c>
      <c r="E1076" s="769"/>
      <c r="F1076" s="769"/>
      <c r="G1076" s="769"/>
      <c r="H1076" s="353">
        <f>H1075+H1074</f>
        <v>149.51000000000002</v>
      </c>
    </row>
    <row r="1077" spans="1:13" s="334" customFormat="1">
      <c r="D1077" s="176"/>
      <c r="E1077" s="642"/>
      <c r="F1077" s="354"/>
      <c r="G1077" s="355"/>
    </row>
    <row r="1078" spans="1:13" s="344" customFormat="1">
      <c r="A1078" s="152" t="s">
        <v>5</v>
      </c>
      <c r="B1078" s="766" t="s">
        <v>6</v>
      </c>
      <c r="C1078" s="766"/>
      <c r="D1078" s="341" t="s">
        <v>52</v>
      </c>
      <c r="E1078" s="639" t="s">
        <v>249</v>
      </c>
      <c r="F1078" s="341" t="s">
        <v>28</v>
      </c>
      <c r="G1078" s="342" t="s">
        <v>53</v>
      </c>
      <c r="H1078" s="343" t="s">
        <v>54</v>
      </c>
      <c r="I1078" s="340"/>
      <c r="J1078" s="340"/>
      <c r="L1078" s="159"/>
      <c r="M1078" s="165"/>
    </row>
    <row r="1079" spans="1:13" s="349" customFormat="1">
      <c r="A1079" s="345" t="str">
        <f>Orçamento!A255</f>
        <v>06.09.006</v>
      </c>
      <c r="B1079" s="345" t="str">
        <f>Orçamento!B255</f>
        <v>ORSE</v>
      </c>
      <c r="C1079" s="345">
        <f>Orçamento!C255</f>
        <v>12394</v>
      </c>
      <c r="D1079" s="346" t="s">
        <v>461</v>
      </c>
      <c r="E1079" s="640">
        <v>20</v>
      </c>
      <c r="F1079" s="345" t="s">
        <v>266</v>
      </c>
      <c r="G1079" s="347">
        <v>21.86</v>
      </c>
      <c r="H1079" s="348">
        <f>H1086</f>
        <v>437.2</v>
      </c>
      <c r="I1079" s="349" t="s">
        <v>859</v>
      </c>
      <c r="L1079" s="146"/>
      <c r="M1079" s="336"/>
    </row>
    <row r="1080" spans="1:13" s="424" customFormat="1" ht="30">
      <c r="A1080" s="773">
        <v>13248</v>
      </c>
      <c r="B1080" s="773"/>
      <c r="C1080" s="450" t="s">
        <v>248</v>
      </c>
      <c r="D1080" s="449" t="s">
        <v>463</v>
      </c>
      <c r="E1080" s="641">
        <v>1</v>
      </c>
      <c r="F1080" s="451" t="s">
        <v>266</v>
      </c>
      <c r="G1080" s="448">
        <v>15.25</v>
      </c>
      <c r="H1080" s="447">
        <f>ROUNDDOWN(G1080*E1080,2)</f>
        <v>15.25</v>
      </c>
      <c r="I1080" s="157"/>
      <c r="J1080" s="157"/>
      <c r="L1080" s="177"/>
      <c r="M1080" s="184"/>
    </row>
    <row r="1081" spans="1:13" s="424" customFormat="1" ht="30">
      <c r="A1081" s="767">
        <v>88264</v>
      </c>
      <c r="B1081" s="767"/>
      <c r="C1081" s="425" t="s">
        <v>87</v>
      </c>
      <c r="D1081" s="423" t="s">
        <v>47</v>
      </c>
      <c r="E1081" s="641">
        <v>0.25</v>
      </c>
      <c r="F1081" s="451" t="s">
        <v>40</v>
      </c>
      <c r="G1081" s="421">
        <v>26.47</v>
      </c>
      <c r="H1081" s="447">
        <f>ROUNDDOWN(G1081*E1081,2)</f>
        <v>6.61</v>
      </c>
      <c r="I1081" s="157"/>
      <c r="J1081" s="157"/>
      <c r="L1081" s="177"/>
      <c r="M1081" s="184"/>
    </row>
    <row r="1082" spans="1:13" s="344" customFormat="1">
      <c r="A1082" s="180"/>
      <c r="B1082" s="180"/>
      <c r="C1082" s="352"/>
      <c r="D1082" s="768" t="s">
        <v>55</v>
      </c>
      <c r="E1082" s="768"/>
      <c r="F1082" s="768"/>
      <c r="G1082" s="768"/>
      <c r="H1082" s="216">
        <f>SUMIF(F1080:F1081,("h"),H1080:H1081)</f>
        <v>6.61</v>
      </c>
      <c r="I1082" s="340"/>
      <c r="J1082" s="340"/>
      <c r="L1082" s="159"/>
      <c r="M1082" s="165"/>
    </row>
    <row r="1083" spans="1:13" s="344" customFormat="1">
      <c r="A1083" s="180"/>
      <c r="B1083" s="180"/>
      <c r="C1083" s="352"/>
      <c r="D1083" s="768" t="s">
        <v>56</v>
      </c>
      <c r="E1083" s="768"/>
      <c r="F1083" s="768"/>
      <c r="G1083" s="768"/>
      <c r="H1083" s="216">
        <f>SUMIF(F1080:F1081,"&lt;&gt;h",H1080:H1081)</f>
        <v>15.25</v>
      </c>
      <c r="I1083" s="340"/>
      <c r="J1083" s="340"/>
      <c r="L1083" s="159"/>
      <c r="M1083" s="165"/>
    </row>
    <row r="1084" spans="1:13" s="344" customFormat="1">
      <c r="A1084" s="180"/>
      <c r="B1084" s="180"/>
      <c r="C1084" s="352"/>
      <c r="D1084" s="769" t="s">
        <v>57</v>
      </c>
      <c r="E1084" s="769"/>
      <c r="F1084" s="769"/>
      <c r="G1084" s="769"/>
      <c r="H1084" s="353">
        <f>SUM(H1082:H1083)</f>
        <v>21.86</v>
      </c>
      <c r="I1084" s="340"/>
      <c r="J1084" s="340"/>
      <c r="L1084" s="159"/>
      <c r="M1084" s="165"/>
    </row>
    <row r="1085" spans="1:13" s="344" customFormat="1">
      <c r="A1085" s="180"/>
      <c r="B1085" s="180"/>
      <c r="C1085" s="352"/>
      <c r="D1085" s="768" t="s">
        <v>25</v>
      </c>
      <c r="E1085" s="768"/>
      <c r="F1085" s="768"/>
      <c r="G1085" s="768"/>
      <c r="H1085" s="217">
        <f>E1079</f>
        <v>20</v>
      </c>
      <c r="I1085" s="340"/>
      <c r="J1085" s="340"/>
      <c r="L1085" s="159"/>
      <c r="M1085" s="165"/>
    </row>
    <row r="1086" spans="1:13" s="344" customFormat="1">
      <c r="A1086" s="180"/>
      <c r="B1086" s="180"/>
      <c r="C1086" s="352"/>
      <c r="D1086" s="769" t="s">
        <v>58</v>
      </c>
      <c r="E1086" s="769"/>
      <c r="F1086" s="769"/>
      <c r="G1086" s="769"/>
      <c r="H1086" s="353">
        <f>ROUND(H1084*H1085,2)</f>
        <v>437.2</v>
      </c>
      <c r="I1086" s="340"/>
      <c r="J1086" s="340"/>
      <c r="L1086" s="159"/>
      <c r="M1086" s="165"/>
    </row>
    <row r="1087" spans="1:13" s="344" customFormat="1">
      <c r="A1087" s="180"/>
      <c r="B1087" s="180"/>
      <c r="C1087" s="352"/>
      <c r="D1087" s="768" t="s">
        <v>1149</v>
      </c>
      <c r="E1087" s="768"/>
      <c r="F1087" s="768"/>
      <c r="G1087" s="768"/>
      <c r="H1087" s="216">
        <f>ROUND(H1084*$B$13,2)</f>
        <v>5.89</v>
      </c>
      <c r="I1087" s="340"/>
      <c r="J1087" s="340"/>
      <c r="L1087" s="159"/>
      <c r="M1087" s="165"/>
    </row>
    <row r="1088" spans="1:13" s="334" customFormat="1">
      <c r="A1088" s="180"/>
      <c r="B1088" s="180"/>
      <c r="C1088" s="352"/>
      <c r="D1088" s="769" t="s">
        <v>563</v>
      </c>
      <c r="E1088" s="769"/>
      <c r="F1088" s="769"/>
      <c r="G1088" s="769"/>
      <c r="H1088" s="353">
        <f>H1087+H1086</f>
        <v>443.09</v>
      </c>
    </row>
    <row r="1089" spans="1:13" s="334" customFormat="1">
      <c r="D1089" s="176"/>
      <c r="E1089" s="642"/>
      <c r="F1089" s="354"/>
      <c r="G1089" s="355"/>
    </row>
    <row r="1090" spans="1:13" s="299" customFormat="1">
      <c r="A1090" s="152" t="s">
        <v>5</v>
      </c>
      <c r="B1090" s="766" t="s">
        <v>6</v>
      </c>
      <c r="C1090" s="766"/>
      <c r="D1090" s="296" t="s">
        <v>52</v>
      </c>
      <c r="E1090" s="639" t="s">
        <v>249</v>
      </c>
      <c r="F1090" s="296" t="s">
        <v>28</v>
      </c>
      <c r="G1090" s="297" t="s">
        <v>53</v>
      </c>
      <c r="H1090" s="298" t="s">
        <v>54</v>
      </c>
      <c r="I1090" s="295"/>
      <c r="J1090" s="295"/>
      <c r="L1090" s="159"/>
      <c r="M1090" s="165"/>
    </row>
    <row r="1091" spans="1:13" s="302" customFormat="1" ht="45.75" customHeight="1">
      <c r="A1091" s="315" t="str">
        <f>Orçamento!A256</f>
        <v>06.09.007.01</v>
      </c>
      <c r="B1091" s="315" t="str">
        <f>Orçamento!B256</f>
        <v>SINAPI</v>
      </c>
      <c r="C1091" s="315" t="str">
        <f>Orçamento!C256</f>
        <v>98307 MOD 1</v>
      </c>
      <c r="D1091" s="572" t="s">
        <v>650</v>
      </c>
      <c r="E1091" s="640">
        <v>1</v>
      </c>
      <c r="F1091" s="315" t="s">
        <v>251</v>
      </c>
      <c r="G1091" s="300">
        <v>72.02000000000001</v>
      </c>
      <c r="H1091" s="301">
        <f>H1100</f>
        <v>72.02</v>
      </c>
      <c r="I1091" s="302" t="s">
        <v>859</v>
      </c>
      <c r="L1091" s="146"/>
      <c r="M1091" s="291"/>
    </row>
    <row r="1092" spans="1:13" s="292" customFormat="1" ht="30">
      <c r="A1092" s="773">
        <v>39601</v>
      </c>
      <c r="B1092" s="773"/>
      <c r="C1092" s="294" t="s">
        <v>87</v>
      </c>
      <c r="D1092" s="183" t="s">
        <v>1103</v>
      </c>
      <c r="E1092" s="641">
        <v>2</v>
      </c>
      <c r="F1092" s="303" t="s">
        <v>32</v>
      </c>
      <c r="G1092" s="304">
        <v>30.92</v>
      </c>
      <c r="H1092" s="305">
        <f>ROUNDDOWN(G1092*E1092,2)</f>
        <v>61.84</v>
      </c>
      <c r="I1092" s="157"/>
      <c r="J1092" s="157"/>
      <c r="L1092" s="177"/>
      <c r="M1092" s="184"/>
    </row>
    <row r="1093" spans="1:13" s="424" customFormat="1">
      <c r="A1093" s="773">
        <v>2067</v>
      </c>
      <c r="B1093" s="773"/>
      <c r="C1093" s="450" t="s">
        <v>248</v>
      </c>
      <c r="D1093" s="423" t="s">
        <v>466</v>
      </c>
      <c r="E1093" s="641">
        <v>2</v>
      </c>
      <c r="F1093" s="452" t="s">
        <v>28</v>
      </c>
      <c r="G1093" s="421">
        <v>0.26</v>
      </c>
      <c r="H1093" s="447">
        <f>ROUNDDOWN(G1093*E1093,2)</f>
        <v>0.52</v>
      </c>
      <c r="I1093" s="157"/>
      <c r="J1093" s="157"/>
      <c r="L1093" s="177"/>
      <c r="M1093" s="184"/>
    </row>
    <row r="1094" spans="1:13" s="292" customFormat="1" ht="30">
      <c r="A1094" s="767">
        <v>88264</v>
      </c>
      <c r="B1094" s="767"/>
      <c r="C1094" s="293" t="s">
        <v>87</v>
      </c>
      <c r="D1094" s="183" t="s">
        <v>47</v>
      </c>
      <c r="E1094" s="641">
        <v>0.20619999999999999</v>
      </c>
      <c r="F1094" s="303" t="s">
        <v>40</v>
      </c>
      <c r="G1094" s="304">
        <v>26.47</v>
      </c>
      <c r="H1094" s="447">
        <f>ROUNDDOWN(G1094*E1094,2)</f>
        <v>5.45</v>
      </c>
      <c r="I1094" s="157"/>
      <c r="J1094" s="157"/>
      <c r="L1094" s="177"/>
      <c r="M1094" s="184"/>
    </row>
    <row r="1095" spans="1:13" s="292" customFormat="1" ht="30">
      <c r="A1095" s="767">
        <v>88247</v>
      </c>
      <c r="B1095" s="767"/>
      <c r="C1095" s="293" t="s">
        <v>87</v>
      </c>
      <c r="D1095" s="183" t="s">
        <v>42</v>
      </c>
      <c r="E1095" s="641">
        <v>0.20619999999999999</v>
      </c>
      <c r="F1095" s="303" t="s">
        <v>40</v>
      </c>
      <c r="G1095" s="304">
        <v>20.43</v>
      </c>
      <c r="H1095" s="447">
        <f>ROUNDDOWN(G1095*E1095,2)</f>
        <v>4.21</v>
      </c>
      <c r="I1095" s="157"/>
      <c r="J1095" s="157"/>
      <c r="L1095" s="177"/>
      <c r="M1095" s="184"/>
    </row>
    <row r="1096" spans="1:13" s="299" customFormat="1">
      <c r="A1096" s="180"/>
      <c r="B1096" s="180"/>
      <c r="C1096" s="306"/>
      <c r="D1096" s="768" t="s">
        <v>55</v>
      </c>
      <c r="E1096" s="768"/>
      <c r="F1096" s="768"/>
      <c r="G1096" s="768"/>
      <c r="H1096" s="216">
        <f>SUMIF(F1092:F1095,("h"),H1092:H1095)</f>
        <v>9.66</v>
      </c>
      <c r="I1096" s="295"/>
      <c r="J1096" s="295"/>
      <c r="L1096" s="159"/>
      <c r="M1096" s="165"/>
    </row>
    <row r="1097" spans="1:13" s="299" customFormat="1">
      <c r="A1097" s="180"/>
      <c r="B1097" s="180"/>
      <c r="C1097" s="306"/>
      <c r="D1097" s="768" t="s">
        <v>56</v>
      </c>
      <c r="E1097" s="768"/>
      <c r="F1097" s="768"/>
      <c r="G1097" s="768"/>
      <c r="H1097" s="216">
        <f>SUMIF(F1092:F1095,"&lt;&gt;h",H1092:H1095)</f>
        <v>62.360000000000007</v>
      </c>
      <c r="I1097" s="295"/>
      <c r="J1097" s="295"/>
      <c r="L1097" s="159"/>
      <c r="M1097" s="165"/>
    </row>
    <row r="1098" spans="1:13" s="299" customFormat="1">
      <c r="A1098" s="180"/>
      <c r="B1098" s="180"/>
      <c r="C1098" s="306"/>
      <c r="D1098" s="769" t="s">
        <v>57</v>
      </c>
      <c r="E1098" s="769"/>
      <c r="F1098" s="769"/>
      <c r="G1098" s="769"/>
      <c r="H1098" s="307">
        <f>SUM(H1096:H1097)</f>
        <v>72.02000000000001</v>
      </c>
      <c r="I1098" s="295"/>
      <c r="J1098" s="295"/>
      <c r="L1098" s="159"/>
      <c r="M1098" s="165"/>
    </row>
    <row r="1099" spans="1:13" s="299" customFormat="1">
      <c r="A1099" s="180"/>
      <c r="B1099" s="180"/>
      <c r="C1099" s="306"/>
      <c r="D1099" s="768" t="s">
        <v>25</v>
      </c>
      <c r="E1099" s="768"/>
      <c r="F1099" s="768"/>
      <c r="G1099" s="768"/>
      <c r="H1099" s="217">
        <f>E1091</f>
        <v>1</v>
      </c>
      <c r="I1099" s="295"/>
      <c r="J1099" s="295"/>
      <c r="L1099" s="159"/>
      <c r="M1099" s="165"/>
    </row>
    <row r="1100" spans="1:13" s="299" customFormat="1">
      <c r="A1100" s="180"/>
      <c r="B1100" s="180"/>
      <c r="C1100" s="306"/>
      <c r="D1100" s="769" t="s">
        <v>58</v>
      </c>
      <c r="E1100" s="769"/>
      <c r="F1100" s="769"/>
      <c r="G1100" s="769"/>
      <c r="H1100" s="307">
        <f>ROUND(H1098*H1099,2)</f>
        <v>72.02</v>
      </c>
      <c r="I1100" s="295"/>
      <c r="J1100" s="295"/>
      <c r="L1100" s="159"/>
      <c r="M1100" s="165"/>
    </row>
    <row r="1101" spans="1:13" s="299" customFormat="1">
      <c r="A1101" s="180"/>
      <c r="B1101" s="180"/>
      <c r="C1101" s="306"/>
      <c r="D1101" s="768" t="s">
        <v>1149</v>
      </c>
      <c r="E1101" s="768"/>
      <c r="F1101" s="768"/>
      <c r="G1101" s="768"/>
      <c r="H1101" s="216">
        <f>ROUND(H1098*$B$13,2)</f>
        <v>19.39</v>
      </c>
      <c r="I1101" s="295"/>
      <c r="J1101" s="295"/>
      <c r="L1101" s="159"/>
      <c r="M1101" s="165"/>
    </row>
    <row r="1102" spans="1:13" s="290" customFormat="1">
      <c r="A1102" s="180"/>
      <c r="B1102" s="180"/>
      <c r="C1102" s="306"/>
      <c r="D1102" s="769" t="s">
        <v>563</v>
      </c>
      <c r="E1102" s="769"/>
      <c r="F1102" s="769"/>
      <c r="G1102" s="769"/>
      <c r="H1102" s="353">
        <f>H1101+H1100</f>
        <v>91.41</v>
      </c>
    </row>
    <row r="1103" spans="1:13" s="290" customFormat="1">
      <c r="D1103" s="176"/>
      <c r="E1103" s="642"/>
      <c r="F1103" s="308"/>
      <c r="G1103" s="309"/>
    </row>
    <row r="1104" spans="1:13" s="344" customFormat="1">
      <c r="A1104" s="152" t="s">
        <v>5</v>
      </c>
      <c r="B1104" s="766" t="s">
        <v>6</v>
      </c>
      <c r="C1104" s="766"/>
      <c r="D1104" s="341" t="s">
        <v>52</v>
      </c>
      <c r="E1104" s="639" t="s">
        <v>249</v>
      </c>
      <c r="F1104" s="341" t="s">
        <v>28</v>
      </c>
      <c r="G1104" s="342" t="s">
        <v>53</v>
      </c>
      <c r="H1104" s="343" t="s">
        <v>54</v>
      </c>
      <c r="I1104" s="340"/>
      <c r="J1104" s="340"/>
      <c r="L1104" s="159"/>
      <c r="M1104" s="165"/>
    </row>
    <row r="1105" spans="1:13" s="349" customFormat="1" ht="45">
      <c r="A1105" s="345" t="str">
        <f>Orçamento!A257</f>
        <v>06.09.007.03</v>
      </c>
      <c r="B1105" s="345" t="str">
        <f>Orçamento!B257</f>
        <v>SINAPI</v>
      </c>
      <c r="C1105" s="345" t="str">
        <f>Orçamento!C257</f>
        <v>98307 MOD 2</v>
      </c>
      <c r="D1105" s="346" t="s">
        <v>651</v>
      </c>
      <c r="E1105" s="640">
        <v>1</v>
      </c>
      <c r="F1105" s="345" t="s">
        <v>251</v>
      </c>
      <c r="G1105" s="347">
        <v>431.70000000000005</v>
      </c>
      <c r="H1105" s="348">
        <f>H1117</f>
        <v>431.7</v>
      </c>
      <c r="I1105" s="349" t="s">
        <v>859</v>
      </c>
      <c r="L1105" s="146"/>
      <c r="M1105" s="336"/>
    </row>
    <row r="1106" spans="1:13" s="424" customFormat="1" ht="30">
      <c r="A1106" s="773">
        <v>39601</v>
      </c>
      <c r="B1106" s="773"/>
      <c r="C1106" s="450" t="s">
        <v>87</v>
      </c>
      <c r="D1106" s="423" t="s">
        <v>1103</v>
      </c>
      <c r="E1106" s="641">
        <v>2</v>
      </c>
      <c r="F1106" s="453" t="s">
        <v>32</v>
      </c>
      <c r="G1106" s="421">
        <v>30.92</v>
      </c>
      <c r="H1106" s="447">
        <f t="shared" ref="H1106:H1112" si="11">ROUNDDOWN(G1106*E1106,2)</f>
        <v>61.84</v>
      </c>
      <c r="I1106" s="157"/>
      <c r="J1106" s="157"/>
      <c r="L1106" s="177"/>
      <c r="M1106" s="184"/>
    </row>
    <row r="1107" spans="1:13" s="424" customFormat="1">
      <c r="A1107" s="773">
        <v>2067</v>
      </c>
      <c r="B1107" s="773"/>
      <c r="C1107" s="450" t="s">
        <v>248</v>
      </c>
      <c r="D1107" s="423" t="s">
        <v>466</v>
      </c>
      <c r="E1107" s="641">
        <v>1</v>
      </c>
      <c r="F1107" s="453" t="s">
        <v>28</v>
      </c>
      <c r="G1107" s="421">
        <v>0.26</v>
      </c>
      <c r="H1107" s="447">
        <f t="shared" si="11"/>
        <v>0.26</v>
      </c>
      <c r="I1107" s="157"/>
      <c r="J1107" s="157"/>
      <c r="L1107" s="177"/>
      <c r="M1107" s="184"/>
    </row>
    <row r="1108" spans="1:13" s="424" customFormat="1">
      <c r="A1108" s="772" t="s">
        <v>271</v>
      </c>
      <c r="B1108" s="772"/>
      <c r="C1108" s="772"/>
      <c r="D1108" s="575" t="s">
        <v>468</v>
      </c>
      <c r="E1108" s="641">
        <v>1</v>
      </c>
      <c r="F1108" s="627" t="s">
        <v>28</v>
      </c>
      <c r="G1108" s="448">
        <v>42.13</v>
      </c>
      <c r="H1108" s="447">
        <f t="shared" si="11"/>
        <v>42.13</v>
      </c>
      <c r="I1108" s="157"/>
      <c r="J1108" s="157"/>
      <c r="L1108" s="177"/>
      <c r="M1108" s="184"/>
    </row>
    <row r="1109" spans="1:13" s="424" customFormat="1">
      <c r="A1109" s="773" t="s">
        <v>271</v>
      </c>
      <c r="B1109" s="773"/>
      <c r="C1109" s="773"/>
      <c r="D1109" s="423" t="s">
        <v>542</v>
      </c>
      <c r="E1109" s="641">
        <v>1</v>
      </c>
      <c r="F1109" s="571" t="s">
        <v>28</v>
      </c>
      <c r="G1109" s="421">
        <v>288.56</v>
      </c>
      <c r="H1109" s="447">
        <f t="shared" si="11"/>
        <v>288.56</v>
      </c>
      <c r="I1109" s="157"/>
      <c r="J1109" s="157"/>
      <c r="L1109" s="177"/>
      <c r="M1109" s="184"/>
    </row>
    <row r="1110" spans="1:13" s="424" customFormat="1" ht="30">
      <c r="A1110" s="773" t="s">
        <v>271</v>
      </c>
      <c r="B1110" s="773"/>
      <c r="C1110" s="773"/>
      <c r="D1110" s="575" t="s">
        <v>467</v>
      </c>
      <c r="E1110" s="641">
        <v>1</v>
      </c>
      <c r="F1110" s="523" t="s">
        <v>28</v>
      </c>
      <c r="G1110" s="448">
        <v>29.25</v>
      </c>
      <c r="H1110" s="447">
        <f t="shared" si="11"/>
        <v>29.25</v>
      </c>
      <c r="I1110" s="157"/>
      <c r="J1110" s="157"/>
      <c r="L1110" s="177"/>
      <c r="M1110" s="184"/>
    </row>
    <row r="1111" spans="1:13" s="424" customFormat="1" ht="30">
      <c r="A1111" s="767">
        <v>88264</v>
      </c>
      <c r="B1111" s="767"/>
      <c r="C1111" s="425" t="s">
        <v>87</v>
      </c>
      <c r="D1111" s="423" t="s">
        <v>47</v>
      </c>
      <c r="E1111" s="641">
        <v>0.20619999999999999</v>
      </c>
      <c r="F1111" s="453" t="s">
        <v>40</v>
      </c>
      <c r="G1111" s="421">
        <v>26.47</v>
      </c>
      <c r="H1111" s="447">
        <f t="shared" si="11"/>
        <v>5.45</v>
      </c>
      <c r="I1111" s="157"/>
      <c r="J1111" s="157"/>
      <c r="L1111" s="177"/>
      <c r="M1111" s="184"/>
    </row>
    <row r="1112" spans="1:13" s="424" customFormat="1" ht="30">
      <c r="A1112" s="767">
        <v>88247</v>
      </c>
      <c r="B1112" s="767"/>
      <c r="C1112" s="425" t="s">
        <v>87</v>
      </c>
      <c r="D1112" s="423" t="s">
        <v>42</v>
      </c>
      <c r="E1112" s="641">
        <v>0.20619999999999999</v>
      </c>
      <c r="F1112" s="453" t="s">
        <v>40</v>
      </c>
      <c r="G1112" s="421">
        <v>20.43</v>
      </c>
      <c r="H1112" s="447">
        <f t="shared" si="11"/>
        <v>4.21</v>
      </c>
      <c r="I1112" s="157"/>
      <c r="J1112" s="157"/>
      <c r="L1112" s="177"/>
      <c r="M1112" s="184"/>
    </row>
    <row r="1113" spans="1:13" s="344" customFormat="1">
      <c r="A1113" s="180"/>
      <c r="B1113" s="180"/>
      <c r="C1113" s="352"/>
      <c r="D1113" s="768" t="s">
        <v>55</v>
      </c>
      <c r="E1113" s="768"/>
      <c r="F1113" s="768"/>
      <c r="G1113" s="768"/>
      <c r="H1113" s="216">
        <f>SUMIF(F1106:F1112,("h"),H1106:H1112)</f>
        <v>9.66</v>
      </c>
      <c r="I1113" s="340"/>
      <c r="J1113" s="340"/>
      <c r="L1113" s="159"/>
      <c r="M1113" s="165"/>
    </row>
    <row r="1114" spans="1:13" s="344" customFormat="1">
      <c r="A1114" s="180"/>
      <c r="B1114" s="180"/>
      <c r="C1114" s="352"/>
      <c r="D1114" s="768" t="s">
        <v>56</v>
      </c>
      <c r="E1114" s="768"/>
      <c r="F1114" s="768"/>
      <c r="G1114" s="768"/>
      <c r="H1114" s="216">
        <f>SUMIF(F1106:F1112,"&lt;&gt;h",H1106:H1112)</f>
        <v>422.04</v>
      </c>
      <c r="I1114" s="340"/>
      <c r="J1114" s="340"/>
      <c r="L1114" s="159"/>
      <c r="M1114" s="165"/>
    </row>
    <row r="1115" spans="1:13" s="344" customFormat="1">
      <c r="A1115" s="180"/>
      <c r="B1115" s="180"/>
      <c r="C1115" s="352"/>
      <c r="D1115" s="769" t="s">
        <v>57</v>
      </c>
      <c r="E1115" s="769"/>
      <c r="F1115" s="769"/>
      <c r="G1115" s="769"/>
      <c r="H1115" s="353">
        <f>SUM(H1113:H1114)</f>
        <v>431.70000000000005</v>
      </c>
      <c r="I1115" s="340"/>
      <c r="J1115" s="340"/>
      <c r="L1115" s="159"/>
      <c r="M1115" s="165"/>
    </row>
    <row r="1116" spans="1:13" s="344" customFormat="1">
      <c r="A1116" s="180"/>
      <c r="B1116" s="180"/>
      <c r="C1116" s="352"/>
      <c r="D1116" s="768" t="s">
        <v>25</v>
      </c>
      <c r="E1116" s="768"/>
      <c r="F1116" s="768"/>
      <c r="G1116" s="768"/>
      <c r="H1116" s="217">
        <f>E1105</f>
        <v>1</v>
      </c>
      <c r="I1116" s="340"/>
      <c r="J1116" s="340"/>
      <c r="L1116" s="159"/>
      <c r="M1116" s="165"/>
    </row>
    <row r="1117" spans="1:13" s="344" customFormat="1">
      <c r="A1117" s="180"/>
      <c r="B1117" s="180"/>
      <c r="C1117" s="352"/>
      <c r="D1117" s="769" t="s">
        <v>58</v>
      </c>
      <c r="E1117" s="769"/>
      <c r="F1117" s="769"/>
      <c r="G1117" s="769"/>
      <c r="H1117" s="353">
        <f>ROUND(H1115*H1116,2)</f>
        <v>431.7</v>
      </c>
      <c r="I1117" s="340"/>
      <c r="J1117" s="340"/>
      <c r="L1117" s="159"/>
      <c r="M1117" s="165"/>
    </row>
    <row r="1118" spans="1:13" s="344" customFormat="1">
      <c r="A1118" s="180"/>
      <c r="B1118" s="180"/>
      <c r="C1118" s="352"/>
      <c r="D1118" s="768" t="s">
        <v>1151</v>
      </c>
      <c r="E1118" s="768"/>
      <c r="F1118" s="768"/>
      <c r="G1118" s="768"/>
      <c r="H1118" s="216">
        <f>ROUND(H1117*$B$13,2)</f>
        <v>116.26</v>
      </c>
      <c r="I1118" s="340"/>
      <c r="J1118" s="340"/>
      <c r="L1118" s="159"/>
      <c r="M1118" s="165"/>
    </row>
    <row r="1119" spans="1:13" s="334" customFormat="1">
      <c r="A1119" s="180"/>
      <c r="B1119" s="180"/>
      <c r="C1119" s="352"/>
      <c r="D1119" s="769" t="s">
        <v>41</v>
      </c>
      <c r="E1119" s="769"/>
      <c r="F1119" s="769"/>
      <c r="G1119" s="769"/>
      <c r="H1119" s="353">
        <f>H1118+H1117</f>
        <v>547.96</v>
      </c>
    </row>
    <row r="1120" spans="1:13" s="334" customFormat="1">
      <c r="D1120" s="176"/>
      <c r="E1120" s="642"/>
      <c r="F1120" s="354"/>
      <c r="G1120" s="355"/>
    </row>
    <row r="1121" spans="1:13" s="344" customFormat="1">
      <c r="A1121" s="152" t="s">
        <v>5</v>
      </c>
      <c r="B1121" s="766" t="s">
        <v>6</v>
      </c>
      <c r="C1121" s="766"/>
      <c r="D1121" s="341" t="s">
        <v>52</v>
      </c>
      <c r="E1121" s="639" t="s">
        <v>249</v>
      </c>
      <c r="F1121" s="341" t="s">
        <v>28</v>
      </c>
      <c r="G1121" s="342" t="s">
        <v>53</v>
      </c>
      <c r="H1121" s="343" t="s">
        <v>54</v>
      </c>
      <c r="I1121" s="340"/>
      <c r="J1121" s="340"/>
      <c r="L1121" s="159"/>
      <c r="M1121" s="165"/>
    </row>
    <row r="1122" spans="1:13" s="349" customFormat="1" ht="30">
      <c r="A1122" s="345" t="str">
        <f>Orçamento!A260</f>
        <v>06.09.009.04.03</v>
      </c>
      <c r="B1122" s="345" t="str">
        <f>Orçamento!B260</f>
        <v>CDHU</v>
      </c>
      <c r="C1122" s="345" t="str">
        <f>Orçamento!C260</f>
        <v>38.15.010</v>
      </c>
      <c r="D1122" s="346" t="s">
        <v>471</v>
      </c>
      <c r="E1122" s="645">
        <v>2</v>
      </c>
      <c r="F1122" s="346" t="s">
        <v>266</v>
      </c>
      <c r="G1122" s="347">
        <v>32.24</v>
      </c>
      <c r="H1122" s="348">
        <f>H1130</f>
        <v>64.48</v>
      </c>
      <c r="I1122" s="349" t="s">
        <v>859</v>
      </c>
      <c r="L1122" s="146"/>
      <c r="M1122" s="336"/>
    </row>
    <row r="1123" spans="1:13" s="424" customFormat="1" ht="75">
      <c r="A1123" s="773">
        <v>2504</v>
      </c>
      <c r="B1123" s="773"/>
      <c r="C1123" s="450" t="s">
        <v>87</v>
      </c>
      <c r="D1123" s="423" t="s">
        <v>1110</v>
      </c>
      <c r="E1123" s="641">
        <v>1</v>
      </c>
      <c r="F1123" s="453" t="s">
        <v>34</v>
      </c>
      <c r="G1123" s="421">
        <v>15.42</v>
      </c>
      <c r="H1123" s="447">
        <f>ROUNDDOWN(G1123*E1123,2)</f>
        <v>15.42</v>
      </c>
      <c r="I1123" s="157"/>
      <c r="J1123" s="157"/>
      <c r="L1123" s="177"/>
      <c r="M1123" s="184"/>
    </row>
    <row r="1124" spans="1:13" s="424" customFormat="1" ht="30">
      <c r="A1124" s="767">
        <v>88264</v>
      </c>
      <c r="B1124" s="767"/>
      <c r="C1124" s="425" t="s">
        <v>87</v>
      </c>
      <c r="D1124" s="423" t="s">
        <v>47</v>
      </c>
      <c r="E1124" s="641">
        <v>0.25</v>
      </c>
      <c r="F1124" s="453" t="s">
        <v>40</v>
      </c>
      <c r="G1124" s="421">
        <v>26.47</v>
      </c>
      <c r="H1124" s="447">
        <f>ROUNDDOWN(G1124*E1124,2)</f>
        <v>6.61</v>
      </c>
      <c r="I1124" s="157"/>
      <c r="J1124" s="157"/>
      <c r="L1124" s="177"/>
      <c r="M1124" s="184"/>
    </row>
    <row r="1125" spans="1:13" s="424" customFormat="1" ht="30">
      <c r="A1125" s="767">
        <v>88247</v>
      </c>
      <c r="B1125" s="767"/>
      <c r="C1125" s="425" t="s">
        <v>87</v>
      </c>
      <c r="D1125" s="423" t="s">
        <v>42</v>
      </c>
      <c r="E1125" s="641">
        <v>0.5</v>
      </c>
      <c r="F1125" s="453" t="s">
        <v>40</v>
      </c>
      <c r="G1125" s="421">
        <v>20.43</v>
      </c>
      <c r="H1125" s="447">
        <f>ROUNDDOWN(G1125*E1125,2)</f>
        <v>10.210000000000001</v>
      </c>
      <c r="I1125" s="157"/>
      <c r="J1125" s="157"/>
      <c r="L1125" s="177"/>
      <c r="M1125" s="184"/>
    </row>
    <row r="1126" spans="1:13" s="344" customFormat="1">
      <c r="A1126" s="180"/>
      <c r="B1126" s="180"/>
      <c r="C1126" s="352"/>
      <c r="D1126" s="768" t="s">
        <v>55</v>
      </c>
      <c r="E1126" s="768"/>
      <c r="F1126" s="768"/>
      <c r="G1126" s="768"/>
      <c r="H1126" s="216">
        <f>SUMIF(F1123:F1125,("h"),H1123:H1125)</f>
        <v>16.82</v>
      </c>
      <c r="I1126" s="340"/>
      <c r="J1126" s="340"/>
      <c r="L1126" s="159"/>
      <c r="M1126" s="165"/>
    </row>
    <row r="1127" spans="1:13" s="344" customFormat="1">
      <c r="A1127" s="180"/>
      <c r="B1127" s="180"/>
      <c r="C1127" s="352"/>
      <c r="D1127" s="768" t="s">
        <v>56</v>
      </c>
      <c r="E1127" s="768"/>
      <c r="F1127" s="768"/>
      <c r="G1127" s="768"/>
      <c r="H1127" s="216">
        <f>SUMIF(F1123:F1125,"&lt;&gt;h",H1123:H1125)</f>
        <v>15.42</v>
      </c>
      <c r="I1127" s="340"/>
      <c r="J1127" s="340"/>
      <c r="L1127" s="159"/>
      <c r="M1127" s="165"/>
    </row>
    <row r="1128" spans="1:13" s="344" customFormat="1">
      <c r="A1128" s="180"/>
      <c r="B1128" s="180"/>
      <c r="C1128" s="352"/>
      <c r="D1128" s="769" t="s">
        <v>57</v>
      </c>
      <c r="E1128" s="769"/>
      <c r="F1128" s="769"/>
      <c r="G1128" s="769"/>
      <c r="H1128" s="353">
        <f>SUM(H1126:H1127)</f>
        <v>32.24</v>
      </c>
      <c r="I1128" s="340"/>
      <c r="J1128" s="340"/>
      <c r="L1128" s="159"/>
      <c r="M1128" s="165"/>
    </row>
    <row r="1129" spans="1:13" s="344" customFormat="1">
      <c r="A1129" s="180"/>
      <c r="B1129" s="180"/>
      <c r="C1129" s="352"/>
      <c r="D1129" s="768" t="s">
        <v>25</v>
      </c>
      <c r="E1129" s="768"/>
      <c r="F1129" s="768"/>
      <c r="G1129" s="768"/>
      <c r="H1129" s="217">
        <f>E1122</f>
        <v>2</v>
      </c>
      <c r="I1129" s="340"/>
      <c r="J1129" s="340"/>
      <c r="L1129" s="159"/>
      <c r="M1129" s="165"/>
    </row>
    <row r="1130" spans="1:13" s="344" customFormat="1">
      <c r="A1130" s="180"/>
      <c r="B1130" s="180"/>
      <c r="C1130" s="352"/>
      <c r="D1130" s="769" t="s">
        <v>58</v>
      </c>
      <c r="E1130" s="769"/>
      <c r="F1130" s="769"/>
      <c r="G1130" s="769"/>
      <c r="H1130" s="353">
        <f>ROUND(H1128*H1129,2)</f>
        <v>64.48</v>
      </c>
      <c r="I1130" s="340"/>
      <c r="J1130" s="340"/>
      <c r="L1130" s="159"/>
      <c r="M1130" s="165"/>
    </row>
    <row r="1131" spans="1:13" s="344" customFormat="1">
      <c r="A1131" s="180"/>
      <c r="B1131" s="180"/>
      <c r="C1131" s="352"/>
      <c r="D1131" s="768" t="s">
        <v>1149</v>
      </c>
      <c r="E1131" s="768"/>
      <c r="F1131" s="768"/>
      <c r="G1131" s="768"/>
      <c r="H1131" s="216">
        <f>ROUND(H1128*$B$13,2)</f>
        <v>8.68</v>
      </c>
      <c r="I1131" s="340"/>
      <c r="J1131" s="340"/>
      <c r="L1131" s="159"/>
      <c r="M1131" s="165"/>
    </row>
    <row r="1132" spans="1:13" s="334" customFormat="1">
      <c r="A1132" s="180"/>
      <c r="B1132" s="180"/>
      <c r="C1132" s="352"/>
      <c r="D1132" s="769" t="s">
        <v>563</v>
      </c>
      <c r="E1132" s="769"/>
      <c r="F1132" s="769"/>
      <c r="G1132" s="769"/>
      <c r="H1132" s="353">
        <f>H1131+H1130</f>
        <v>73.16</v>
      </c>
    </row>
    <row r="1133" spans="1:13" s="334" customFormat="1">
      <c r="D1133" s="176"/>
      <c r="E1133" s="642"/>
      <c r="F1133" s="354"/>
      <c r="G1133" s="355"/>
    </row>
    <row r="1134" spans="1:13" s="344" customFormat="1">
      <c r="A1134" s="152" t="s">
        <v>5</v>
      </c>
      <c r="B1134" s="766" t="s">
        <v>6</v>
      </c>
      <c r="C1134" s="766"/>
      <c r="D1134" s="341" t="s">
        <v>52</v>
      </c>
      <c r="E1134" s="639" t="s">
        <v>249</v>
      </c>
      <c r="F1134" s="341" t="s">
        <v>28</v>
      </c>
      <c r="G1134" s="342" t="s">
        <v>53</v>
      </c>
      <c r="H1134" s="343" t="s">
        <v>54</v>
      </c>
      <c r="I1134" s="340"/>
      <c r="J1134" s="340"/>
      <c r="L1134" s="159"/>
      <c r="M1134" s="165"/>
    </row>
    <row r="1135" spans="1:13" s="349" customFormat="1">
      <c r="A1135" s="345" t="str">
        <f>Orçamento!A263</f>
        <v>06.09.013</v>
      </c>
      <c r="B1135" s="345" t="str">
        <f>Orçamento!B263</f>
        <v>ORSE</v>
      </c>
      <c r="C1135" s="345">
        <f>Orçamento!C263</f>
        <v>10322</v>
      </c>
      <c r="D1135" s="346" t="s">
        <v>310</v>
      </c>
      <c r="E1135" s="640">
        <v>4</v>
      </c>
      <c r="F1135" s="345" t="s">
        <v>251</v>
      </c>
      <c r="G1135" s="347">
        <v>23.68</v>
      </c>
      <c r="H1135" s="348">
        <f>H1141</f>
        <v>94.72</v>
      </c>
      <c r="I1135" s="349" t="s">
        <v>859</v>
      </c>
      <c r="L1135" s="146"/>
      <c r="M1135" s="336"/>
    </row>
    <row r="1136" spans="1:13" s="424" customFormat="1" ht="30">
      <c r="A1136" s="773">
        <v>10322</v>
      </c>
      <c r="B1136" s="773"/>
      <c r="C1136" s="450" t="s">
        <v>248</v>
      </c>
      <c r="D1136" s="423" t="s">
        <v>469</v>
      </c>
      <c r="E1136" s="641">
        <v>1</v>
      </c>
      <c r="F1136" s="453" t="s">
        <v>28</v>
      </c>
      <c r="G1136" s="421">
        <v>23.68</v>
      </c>
      <c r="H1136" s="447">
        <f>ROUNDDOWN(G1136*E1136,2)</f>
        <v>23.68</v>
      </c>
      <c r="I1136" s="157"/>
      <c r="J1136" s="157"/>
      <c r="L1136" s="177"/>
      <c r="M1136" s="184"/>
    </row>
    <row r="1137" spans="1:13" s="344" customFormat="1">
      <c r="A1137" s="180"/>
      <c r="B1137" s="180"/>
      <c r="C1137" s="352"/>
      <c r="D1137" s="768" t="s">
        <v>55</v>
      </c>
      <c r="E1137" s="768"/>
      <c r="F1137" s="768"/>
      <c r="G1137" s="768"/>
      <c r="H1137" s="216">
        <f>SUMIF(F1136:F1136,("h"),H1136:H1136)</f>
        <v>0</v>
      </c>
      <c r="I1137" s="340"/>
      <c r="J1137" s="340"/>
      <c r="L1137" s="159"/>
      <c r="M1137" s="165"/>
    </row>
    <row r="1138" spans="1:13" s="344" customFormat="1">
      <c r="A1138" s="180"/>
      <c r="B1138" s="180"/>
      <c r="C1138" s="352"/>
      <c r="D1138" s="768" t="s">
        <v>56</v>
      </c>
      <c r="E1138" s="768"/>
      <c r="F1138" s="768"/>
      <c r="G1138" s="768"/>
      <c r="H1138" s="216">
        <f>SUMIF(F1136:F1136,"&lt;&gt;h",H1136:H1136)</f>
        <v>23.68</v>
      </c>
      <c r="I1138" s="340"/>
      <c r="J1138" s="340"/>
      <c r="L1138" s="159"/>
      <c r="M1138" s="165"/>
    </row>
    <row r="1139" spans="1:13" s="344" customFormat="1">
      <c r="A1139" s="180"/>
      <c r="B1139" s="180"/>
      <c r="C1139" s="352"/>
      <c r="D1139" s="769" t="s">
        <v>57</v>
      </c>
      <c r="E1139" s="769"/>
      <c r="F1139" s="769"/>
      <c r="G1139" s="769"/>
      <c r="H1139" s="353">
        <f>SUM(H1137:H1138)</f>
        <v>23.68</v>
      </c>
      <c r="I1139" s="340"/>
      <c r="J1139" s="340"/>
      <c r="L1139" s="159"/>
      <c r="M1139" s="165"/>
    </row>
    <row r="1140" spans="1:13" s="344" customFormat="1">
      <c r="A1140" s="180"/>
      <c r="B1140" s="180"/>
      <c r="C1140" s="352"/>
      <c r="D1140" s="768" t="s">
        <v>25</v>
      </c>
      <c r="E1140" s="768"/>
      <c r="F1140" s="768"/>
      <c r="G1140" s="768"/>
      <c r="H1140" s="217">
        <f>E1135</f>
        <v>4</v>
      </c>
      <c r="I1140" s="340"/>
      <c r="J1140" s="340"/>
      <c r="L1140" s="159"/>
      <c r="M1140" s="165"/>
    </row>
    <row r="1141" spans="1:13" s="344" customFormat="1">
      <c r="A1141" s="180"/>
      <c r="B1141" s="180"/>
      <c r="C1141" s="352"/>
      <c r="D1141" s="769" t="s">
        <v>58</v>
      </c>
      <c r="E1141" s="769"/>
      <c r="F1141" s="769"/>
      <c r="G1141" s="769"/>
      <c r="H1141" s="353">
        <f>ROUND(H1139*H1140,2)</f>
        <v>94.72</v>
      </c>
      <c r="I1141" s="340"/>
      <c r="J1141" s="340"/>
      <c r="L1141" s="159"/>
      <c r="M1141" s="165"/>
    </row>
    <row r="1142" spans="1:13" s="344" customFormat="1">
      <c r="A1142" s="180"/>
      <c r="B1142" s="180"/>
      <c r="C1142" s="352"/>
      <c r="D1142" s="768" t="s">
        <v>1149</v>
      </c>
      <c r="E1142" s="768"/>
      <c r="F1142" s="768"/>
      <c r="G1142" s="768"/>
      <c r="H1142" s="216">
        <f>ROUND(H1139*$B$13,2)</f>
        <v>6.38</v>
      </c>
      <c r="I1142" s="340"/>
      <c r="J1142" s="340"/>
      <c r="L1142" s="159"/>
      <c r="M1142" s="165"/>
    </row>
    <row r="1143" spans="1:13" s="334" customFormat="1">
      <c r="A1143" s="180"/>
      <c r="B1143" s="180"/>
      <c r="C1143" s="352"/>
      <c r="D1143" s="769" t="s">
        <v>563</v>
      </c>
      <c r="E1143" s="769"/>
      <c r="F1143" s="769"/>
      <c r="G1143" s="769"/>
      <c r="H1143" s="353">
        <f>H1142+H1141</f>
        <v>101.1</v>
      </c>
    </row>
    <row r="1144" spans="1:13" s="334" customFormat="1">
      <c r="D1144" s="176"/>
      <c r="E1144" s="642"/>
      <c r="F1144" s="354"/>
      <c r="G1144" s="355"/>
    </row>
    <row r="1145" spans="1:13" s="215" customFormat="1">
      <c r="A1145" s="211" t="str">
        <f>Orçamento!A268</f>
        <v>07.00.000</v>
      </c>
      <c r="B1145" s="775" t="str">
        <f>Orçamento!B268</f>
        <v>INSTALAÇÕES MECÂNICAS E DE UTILIDADES</v>
      </c>
      <c r="C1145" s="775"/>
      <c r="D1145" s="775"/>
      <c r="E1145" s="775"/>
      <c r="F1145" s="775"/>
      <c r="G1145" s="775"/>
      <c r="H1145" s="775"/>
      <c r="I1145" s="210"/>
      <c r="J1145" s="147"/>
      <c r="K1145" s="83"/>
      <c r="L1145" s="155"/>
      <c r="M1145" s="181"/>
    </row>
    <row r="1146" spans="1:13" s="334" customFormat="1">
      <c r="D1146" s="176"/>
      <c r="E1146" s="642"/>
      <c r="F1146" s="354"/>
      <c r="G1146" s="355"/>
    </row>
    <row r="1147" spans="1:13" s="344" customFormat="1">
      <c r="A1147" s="152" t="s">
        <v>5</v>
      </c>
      <c r="B1147" s="766" t="s">
        <v>6</v>
      </c>
      <c r="C1147" s="766"/>
      <c r="D1147" s="341" t="s">
        <v>52</v>
      </c>
      <c r="E1147" s="639" t="s">
        <v>249</v>
      </c>
      <c r="F1147" s="341" t="s">
        <v>28</v>
      </c>
      <c r="G1147" s="342" t="s">
        <v>53</v>
      </c>
      <c r="H1147" s="343" t="s">
        <v>54</v>
      </c>
      <c r="I1147" s="340"/>
      <c r="J1147" s="340"/>
      <c r="L1147" s="159"/>
      <c r="M1147" s="165"/>
    </row>
    <row r="1148" spans="1:13" s="349" customFormat="1" ht="120">
      <c r="A1148" s="345" t="str">
        <f>Orçamento!A272</f>
        <v>07.02.204.01</v>
      </c>
      <c r="B1148" s="345" t="str">
        <f>Orçamento!B272</f>
        <v>COTAÇÃO</v>
      </c>
      <c r="C1148" s="345">
        <f>Orçamento!C272</f>
        <v>3</v>
      </c>
      <c r="D1148" s="346" t="s">
        <v>1060</v>
      </c>
      <c r="E1148" s="640">
        <v>1</v>
      </c>
      <c r="F1148" s="345" t="s">
        <v>454</v>
      </c>
      <c r="G1148" s="347">
        <v>99595</v>
      </c>
      <c r="H1148" s="348">
        <f>H1154</f>
        <v>99595</v>
      </c>
      <c r="I1148" s="349" t="s">
        <v>859</v>
      </c>
      <c r="L1148" s="146"/>
      <c r="M1148" s="336"/>
    </row>
    <row r="1149" spans="1:13" s="424" customFormat="1" ht="120">
      <c r="A1149" s="772" t="s">
        <v>271</v>
      </c>
      <c r="B1149" s="772"/>
      <c r="C1149" s="772"/>
      <c r="D1149" s="575" t="s">
        <v>1152</v>
      </c>
      <c r="E1149" s="641">
        <v>1</v>
      </c>
      <c r="F1149" s="615" t="s">
        <v>28</v>
      </c>
      <c r="G1149" s="448">
        <v>99595</v>
      </c>
      <c r="H1149" s="417">
        <f>ROUNDDOWN(G1149*E1149,2)</f>
        <v>99595</v>
      </c>
      <c r="I1149" s="157"/>
      <c r="J1149" s="157"/>
      <c r="L1149" s="177"/>
      <c r="M1149" s="184"/>
    </row>
    <row r="1150" spans="1:13" s="344" customFormat="1">
      <c r="A1150" s="180"/>
      <c r="B1150" s="180"/>
      <c r="C1150" s="352"/>
      <c r="D1150" s="768" t="s">
        <v>55</v>
      </c>
      <c r="E1150" s="768"/>
      <c r="F1150" s="768"/>
      <c r="G1150" s="768"/>
      <c r="H1150" s="216">
        <f>SUMIF(F1149:F1149,("h"),H1149:H1149)</f>
        <v>0</v>
      </c>
      <c r="I1150" s="340"/>
      <c r="J1150" s="340"/>
      <c r="L1150" s="159"/>
      <c r="M1150" s="165"/>
    </row>
    <row r="1151" spans="1:13" s="344" customFormat="1">
      <c r="A1151" s="180"/>
      <c r="B1151" s="180"/>
      <c r="C1151" s="352"/>
      <c r="D1151" s="768" t="s">
        <v>56</v>
      </c>
      <c r="E1151" s="768"/>
      <c r="F1151" s="768"/>
      <c r="G1151" s="768"/>
      <c r="H1151" s="216">
        <f>SUMIF(F1149:F1149,"&lt;&gt;h",H1149:H1149)</f>
        <v>99595</v>
      </c>
      <c r="I1151" s="340"/>
      <c r="J1151" s="340"/>
      <c r="L1151" s="159"/>
      <c r="M1151" s="165"/>
    </row>
    <row r="1152" spans="1:13" s="344" customFormat="1">
      <c r="A1152" s="180"/>
      <c r="B1152" s="180"/>
      <c r="C1152" s="352"/>
      <c r="D1152" s="769" t="s">
        <v>57</v>
      </c>
      <c r="E1152" s="769"/>
      <c r="F1152" s="769"/>
      <c r="G1152" s="769"/>
      <c r="H1152" s="353">
        <f>SUM(H1150:H1151)</f>
        <v>99595</v>
      </c>
      <c r="I1152" s="340"/>
      <c r="J1152" s="340"/>
      <c r="L1152" s="159"/>
      <c r="M1152" s="165"/>
    </row>
    <row r="1153" spans="1:13" s="344" customFormat="1">
      <c r="A1153" s="180"/>
      <c r="B1153" s="180"/>
      <c r="C1153" s="352"/>
      <c r="D1153" s="768" t="s">
        <v>25</v>
      </c>
      <c r="E1153" s="768"/>
      <c r="F1153" s="768"/>
      <c r="G1153" s="768"/>
      <c r="H1153" s="217">
        <f>E1148</f>
        <v>1</v>
      </c>
      <c r="I1153" s="340"/>
      <c r="J1153" s="340"/>
      <c r="L1153" s="159"/>
      <c r="M1153" s="165"/>
    </row>
    <row r="1154" spans="1:13" s="344" customFormat="1">
      <c r="A1154" s="180"/>
      <c r="B1154" s="180"/>
      <c r="C1154" s="352"/>
      <c r="D1154" s="769" t="s">
        <v>58</v>
      </c>
      <c r="E1154" s="769"/>
      <c r="F1154" s="769"/>
      <c r="G1154" s="769"/>
      <c r="H1154" s="353">
        <f>ROUND(H1152*H1153,2)</f>
        <v>99595</v>
      </c>
      <c r="I1154" s="340"/>
      <c r="J1154" s="340"/>
      <c r="L1154" s="159"/>
      <c r="M1154" s="165"/>
    </row>
    <row r="1155" spans="1:13" s="344" customFormat="1">
      <c r="A1155" s="180"/>
      <c r="B1155" s="180"/>
      <c r="C1155" s="352"/>
      <c r="D1155" s="768" t="s">
        <v>1153</v>
      </c>
      <c r="E1155" s="768"/>
      <c r="F1155" s="768"/>
      <c r="G1155" s="768"/>
      <c r="H1155" s="216">
        <f>ROUND(H1152*$B$14,2)</f>
        <v>20845.23</v>
      </c>
      <c r="I1155" s="340"/>
      <c r="J1155" s="340"/>
      <c r="L1155" s="159"/>
      <c r="M1155" s="165"/>
    </row>
    <row r="1156" spans="1:13" s="334" customFormat="1">
      <c r="A1156" s="180"/>
      <c r="B1156" s="180"/>
      <c r="C1156" s="352"/>
      <c r="D1156" s="769" t="s">
        <v>563</v>
      </c>
      <c r="E1156" s="769"/>
      <c r="F1156" s="769"/>
      <c r="G1156" s="769"/>
      <c r="H1156" s="353">
        <f>H1155+H1154</f>
        <v>120440.23</v>
      </c>
    </row>
    <row r="1157" spans="1:13" s="334" customFormat="1">
      <c r="D1157" s="176"/>
      <c r="E1157" s="642"/>
      <c r="F1157" s="354"/>
      <c r="G1157" s="355"/>
    </row>
    <row r="1158" spans="1:13" s="344" customFormat="1">
      <c r="A1158" s="152" t="s">
        <v>5</v>
      </c>
      <c r="B1158" s="766" t="s">
        <v>6</v>
      </c>
      <c r="C1158" s="766"/>
      <c r="D1158" s="341" t="s">
        <v>52</v>
      </c>
      <c r="E1158" s="639" t="s">
        <v>249</v>
      </c>
      <c r="F1158" s="341" t="s">
        <v>28</v>
      </c>
      <c r="G1158" s="342" t="s">
        <v>53</v>
      </c>
      <c r="H1158" s="343" t="s">
        <v>54</v>
      </c>
      <c r="I1158" s="340"/>
      <c r="J1158" s="340"/>
      <c r="L1158" s="159"/>
      <c r="M1158" s="165"/>
    </row>
    <row r="1159" spans="1:13" s="349" customFormat="1" ht="45">
      <c r="A1159" s="345" t="str">
        <f>Orçamento!A273</f>
        <v>07.02.204.02</v>
      </c>
      <c r="B1159" s="345" t="str">
        <f>Orçamento!B273</f>
        <v>CDHU</v>
      </c>
      <c r="C1159" s="345" t="str">
        <f>Orçamento!C273</f>
        <v>43.08.001</v>
      </c>
      <c r="D1159" s="346" t="s">
        <v>975</v>
      </c>
      <c r="E1159" s="640">
        <v>2</v>
      </c>
      <c r="F1159" s="345" t="s">
        <v>251</v>
      </c>
      <c r="G1159" s="347">
        <v>632.48</v>
      </c>
      <c r="H1159" s="348">
        <f>H1167</f>
        <v>1264.96</v>
      </c>
      <c r="I1159" s="349" t="s">
        <v>859</v>
      </c>
      <c r="L1159" s="146"/>
      <c r="M1159" s="336"/>
    </row>
    <row r="1160" spans="1:13" s="424" customFormat="1" ht="30">
      <c r="A1160" s="767">
        <v>88264</v>
      </c>
      <c r="B1160" s="767"/>
      <c r="C1160" s="425" t="s">
        <v>87</v>
      </c>
      <c r="D1160" s="423" t="s">
        <v>47</v>
      </c>
      <c r="E1160" s="641">
        <v>8</v>
      </c>
      <c r="F1160" s="456" t="s">
        <v>40</v>
      </c>
      <c r="G1160" s="421">
        <v>26.47</v>
      </c>
      <c r="H1160" s="447">
        <f>ROUNDDOWN(G1160*E1160,2)</f>
        <v>211.76</v>
      </c>
      <c r="I1160" s="157"/>
      <c r="J1160" s="157"/>
      <c r="L1160" s="177"/>
      <c r="M1160" s="184"/>
    </row>
    <row r="1161" spans="1:13" s="424" customFormat="1" ht="30">
      <c r="A1161" s="767">
        <v>88247</v>
      </c>
      <c r="B1161" s="767"/>
      <c r="C1161" s="425" t="s">
        <v>87</v>
      </c>
      <c r="D1161" s="423" t="s">
        <v>42</v>
      </c>
      <c r="E1161" s="641">
        <v>8</v>
      </c>
      <c r="F1161" s="456" t="s">
        <v>40</v>
      </c>
      <c r="G1161" s="421">
        <v>20.43</v>
      </c>
      <c r="H1161" s="447">
        <f>ROUNDDOWN(G1161*E1161,2)</f>
        <v>163.44</v>
      </c>
      <c r="I1161" s="157"/>
      <c r="J1161" s="157"/>
      <c r="L1161" s="177"/>
      <c r="M1161" s="184"/>
    </row>
    <row r="1162" spans="1:13" s="424" customFormat="1" ht="30">
      <c r="A1162" s="767">
        <v>88266</v>
      </c>
      <c r="B1162" s="767"/>
      <c r="C1162" s="425" t="s">
        <v>87</v>
      </c>
      <c r="D1162" s="423" t="s">
        <v>76</v>
      </c>
      <c r="E1162" s="641">
        <v>8</v>
      </c>
      <c r="F1162" s="456" t="s">
        <v>40</v>
      </c>
      <c r="G1162" s="421">
        <v>32.159999999999997</v>
      </c>
      <c r="H1162" s="447">
        <f>ROUNDDOWN(G1162*E1162,2)</f>
        <v>257.27999999999997</v>
      </c>
      <c r="I1162" s="157"/>
      <c r="J1162" s="157"/>
      <c r="L1162" s="177"/>
      <c r="M1162" s="184"/>
    </row>
    <row r="1163" spans="1:13" s="344" customFormat="1">
      <c r="A1163" s="180"/>
      <c r="B1163" s="180"/>
      <c r="C1163" s="352"/>
      <c r="D1163" s="768" t="s">
        <v>55</v>
      </c>
      <c r="E1163" s="768"/>
      <c r="F1163" s="768"/>
      <c r="G1163" s="768"/>
      <c r="H1163" s="216">
        <f>SUMIF(F1160:F1162,("h"),H1160:H1162)</f>
        <v>632.48</v>
      </c>
      <c r="I1163" s="340"/>
      <c r="J1163" s="340"/>
      <c r="L1163" s="159"/>
      <c r="M1163" s="165"/>
    </row>
    <row r="1164" spans="1:13" s="344" customFormat="1">
      <c r="A1164" s="180"/>
      <c r="B1164" s="180"/>
      <c r="C1164" s="352"/>
      <c r="D1164" s="768" t="s">
        <v>56</v>
      </c>
      <c r="E1164" s="768"/>
      <c r="F1164" s="768"/>
      <c r="G1164" s="768"/>
      <c r="H1164" s="216">
        <f>SUMIF(F1160:F1162,"&lt;&gt;h",H1160:H1162)</f>
        <v>0</v>
      </c>
      <c r="I1164" s="340"/>
      <c r="J1164" s="340"/>
      <c r="L1164" s="159"/>
      <c r="M1164" s="165"/>
    </row>
    <row r="1165" spans="1:13" s="344" customFormat="1">
      <c r="A1165" s="180"/>
      <c r="B1165" s="180"/>
      <c r="C1165" s="352"/>
      <c r="D1165" s="769" t="s">
        <v>57</v>
      </c>
      <c r="E1165" s="769"/>
      <c r="F1165" s="769"/>
      <c r="G1165" s="769"/>
      <c r="H1165" s="353">
        <f>SUM(H1163:H1164)</f>
        <v>632.48</v>
      </c>
      <c r="I1165" s="340"/>
      <c r="J1165" s="340"/>
      <c r="L1165" s="159"/>
      <c r="M1165" s="165"/>
    </row>
    <row r="1166" spans="1:13" s="344" customFormat="1">
      <c r="A1166" s="180"/>
      <c r="B1166" s="180"/>
      <c r="C1166" s="352"/>
      <c r="D1166" s="768" t="s">
        <v>25</v>
      </c>
      <c r="E1166" s="768"/>
      <c r="F1166" s="768"/>
      <c r="G1166" s="768"/>
      <c r="H1166" s="217">
        <f>E1159</f>
        <v>2</v>
      </c>
      <c r="I1166" s="340"/>
      <c r="J1166" s="340"/>
      <c r="L1166" s="159"/>
      <c r="M1166" s="165"/>
    </row>
    <row r="1167" spans="1:13" s="344" customFormat="1">
      <c r="A1167" s="180"/>
      <c r="B1167" s="180"/>
      <c r="C1167" s="352"/>
      <c r="D1167" s="769" t="s">
        <v>58</v>
      </c>
      <c r="E1167" s="769"/>
      <c r="F1167" s="769"/>
      <c r="G1167" s="769"/>
      <c r="H1167" s="353">
        <f>ROUND(H1165*H1166,2)</f>
        <v>1264.96</v>
      </c>
      <c r="I1167" s="340"/>
      <c r="J1167" s="340"/>
      <c r="L1167" s="159"/>
      <c r="M1167" s="165"/>
    </row>
    <row r="1168" spans="1:13" s="344" customFormat="1">
      <c r="A1168" s="180"/>
      <c r="B1168" s="180"/>
      <c r="C1168" s="352"/>
      <c r="D1168" s="768" t="s">
        <v>1149</v>
      </c>
      <c r="E1168" s="768"/>
      <c r="F1168" s="768"/>
      <c r="G1168" s="768"/>
      <c r="H1168" s="216">
        <f>ROUND(H1165*$B$13,2)</f>
        <v>170.33</v>
      </c>
      <c r="I1168" s="340"/>
      <c r="J1168" s="340"/>
      <c r="L1168" s="159"/>
      <c r="M1168" s="165"/>
    </row>
    <row r="1169" spans="1:13" s="334" customFormat="1">
      <c r="A1169" s="180"/>
      <c r="B1169" s="180"/>
      <c r="C1169" s="352"/>
      <c r="D1169" s="769" t="s">
        <v>563</v>
      </c>
      <c r="E1169" s="769"/>
      <c r="F1169" s="769"/>
      <c r="G1169" s="769"/>
      <c r="H1169" s="353">
        <f>H1168+H1167</f>
        <v>1435.29</v>
      </c>
    </row>
    <row r="1170" spans="1:13" s="334" customFormat="1">
      <c r="D1170" s="176"/>
      <c r="E1170" s="642"/>
      <c r="F1170" s="354"/>
      <c r="G1170" s="355"/>
    </row>
    <row r="1171" spans="1:13" s="344" customFormat="1">
      <c r="A1171" s="152" t="s">
        <v>5</v>
      </c>
      <c r="B1171" s="766" t="s">
        <v>6</v>
      </c>
      <c r="C1171" s="766"/>
      <c r="D1171" s="341" t="s">
        <v>52</v>
      </c>
      <c r="E1171" s="639" t="s">
        <v>249</v>
      </c>
      <c r="F1171" s="341" t="s">
        <v>28</v>
      </c>
      <c r="G1171" s="342" t="s">
        <v>53</v>
      </c>
      <c r="H1171" s="343" t="s">
        <v>54</v>
      </c>
      <c r="I1171" s="340"/>
      <c r="J1171" s="340"/>
      <c r="L1171" s="159"/>
      <c r="M1171" s="165"/>
    </row>
    <row r="1172" spans="1:13" s="349" customFormat="1" ht="45">
      <c r="A1172" s="345" t="str">
        <f>Orçamento!A274</f>
        <v>07.02.204.04</v>
      </c>
      <c r="B1172" s="345" t="str">
        <f>Orçamento!B274</f>
        <v>CDHU</v>
      </c>
      <c r="C1172" s="345" t="str">
        <f>Orçamento!C274</f>
        <v>43.08.033</v>
      </c>
      <c r="D1172" s="346" t="s">
        <v>974</v>
      </c>
      <c r="E1172" s="640">
        <v>10</v>
      </c>
      <c r="F1172" s="345" t="s">
        <v>251</v>
      </c>
      <c r="G1172" s="347">
        <v>553.41999999999996</v>
      </c>
      <c r="H1172" s="348">
        <f>H1180</f>
        <v>5534.2</v>
      </c>
      <c r="I1172" s="349" t="s">
        <v>859</v>
      </c>
      <c r="L1172" s="146"/>
      <c r="M1172" s="336"/>
    </row>
    <row r="1173" spans="1:13" s="424" customFormat="1" ht="30">
      <c r="A1173" s="767">
        <v>88264</v>
      </c>
      <c r="B1173" s="767"/>
      <c r="C1173" s="425" t="s">
        <v>87</v>
      </c>
      <c r="D1173" s="423" t="s">
        <v>47</v>
      </c>
      <c r="E1173" s="641">
        <v>7</v>
      </c>
      <c r="F1173" s="456" t="s">
        <v>40</v>
      </c>
      <c r="G1173" s="421">
        <v>26.47</v>
      </c>
      <c r="H1173" s="447">
        <f>ROUNDDOWN(G1173*E1173,2)</f>
        <v>185.29</v>
      </c>
      <c r="I1173" s="157"/>
      <c r="J1173" s="157"/>
      <c r="L1173" s="177"/>
      <c r="M1173" s="184"/>
    </row>
    <row r="1174" spans="1:13" s="424" customFormat="1" ht="30">
      <c r="A1174" s="767">
        <v>88247</v>
      </c>
      <c r="B1174" s="767"/>
      <c r="C1174" s="425" t="s">
        <v>87</v>
      </c>
      <c r="D1174" s="423" t="s">
        <v>42</v>
      </c>
      <c r="E1174" s="641">
        <v>7</v>
      </c>
      <c r="F1174" s="456" t="s">
        <v>40</v>
      </c>
      <c r="G1174" s="421">
        <v>20.43</v>
      </c>
      <c r="H1174" s="447">
        <f>ROUNDDOWN(G1174*E1174,2)</f>
        <v>143.01</v>
      </c>
      <c r="I1174" s="157"/>
      <c r="J1174" s="157"/>
      <c r="L1174" s="177"/>
      <c r="M1174" s="184"/>
    </row>
    <row r="1175" spans="1:13" s="424" customFormat="1" ht="30">
      <c r="A1175" s="767">
        <v>88266</v>
      </c>
      <c r="B1175" s="767"/>
      <c r="C1175" s="425" t="s">
        <v>87</v>
      </c>
      <c r="D1175" s="423" t="s">
        <v>76</v>
      </c>
      <c r="E1175" s="641">
        <v>7</v>
      </c>
      <c r="F1175" s="456" t="s">
        <v>40</v>
      </c>
      <c r="G1175" s="421">
        <v>32.159999999999997</v>
      </c>
      <c r="H1175" s="447">
        <f>ROUNDDOWN(G1175*E1175,2)</f>
        <v>225.12</v>
      </c>
      <c r="I1175" s="157"/>
      <c r="J1175" s="157"/>
      <c r="L1175" s="177"/>
      <c r="M1175" s="184"/>
    </row>
    <row r="1176" spans="1:13" s="344" customFormat="1">
      <c r="A1176" s="180"/>
      <c r="B1176" s="180"/>
      <c r="C1176" s="352"/>
      <c r="D1176" s="768" t="s">
        <v>55</v>
      </c>
      <c r="E1176" s="768"/>
      <c r="F1176" s="768"/>
      <c r="G1176" s="768"/>
      <c r="H1176" s="216">
        <f>SUMIF(F1173:F1175,("h"),H1173:H1175)</f>
        <v>553.41999999999996</v>
      </c>
      <c r="I1176" s="340"/>
      <c r="J1176" s="340"/>
      <c r="L1176" s="159"/>
      <c r="M1176" s="165"/>
    </row>
    <row r="1177" spans="1:13" s="344" customFormat="1">
      <c r="A1177" s="180"/>
      <c r="B1177" s="180"/>
      <c r="C1177" s="352"/>
      <c r="D1177" s="768" t="s">
        <v>56</v>
      </c>
      <c r="E1177" s="768"/>
      <c r="F1177" s="768"/>
      <c r="G1177" s="768"/>
      <c r="H1177" s="216">
        <f>SUMIF(F1173:F1175,"&lt;&gt;h",H1173:H1175)</f>
        <v>0</v>
      </c>
      <c r="I1177" s="340"/>
      <c r="J1177" s="340"/>
      <c r="L1177" s="159"/>
      <c r="M1177" s="165"/>
    </row>
    <row r="1178" spans="1:13" s="344" customFormat="1">
      <c r="A1178" s="180"/>
      <c r="B1178" s="180"/>
      <c r="C1178" s="352"/>
      <c r="D1178" s="769" t="s">
        <v>57</v>
      </c>
      <c r="E1178" s="769"/>
      <c r="F1178" s="769"/>
      <c r="G1178" s="769"/>
      <c r="H1178" s="353">
        <f>SUM(H1176:H1177)</f>
        <v>553.41999999999996</v>
      </c>
      <c r="I1178" s="340"/>
      <c r="J1178" s="340"/>
      <c r="L1178" s="159"/>
      <c r="M1178" s="165"/>
    </row>
    <row r="1179" spans="1:13" s="344" customFormat="1">
      <c r="A1179" s="180"/>
      <c r="B1179" s="180"/>
      <c r="C1179" s="352"/>
      <c r="D1179" s="768" t="s">
        <v>25</v>
      </c>
      <c r="E1179" s="768"/>
      <c r="F1179" s="768"/>
      <c r="G1179" s="768"/>
      <c r="H1179" s="217">
        <f>E1172</f>
        <v>10</v>
      </c>
      <c r="I1179" s="340"/>
      <c r="J1179" s="340"/>
      <c r="L1179" s="159"/>
      <c r="M1179" s="165"/>
    </row>
    <row r="1180" spans="1:13" s="344" customFormat="1">
      <c r="A1180" s="180"/>
      <c r="B1180" s="180"/>
      <c r="C1180" s="352"/>
      <c r="D1180" s="769" t="s">
        <v>58</v>
      </c>
      <c r="E1180" s="769"/>
      <c r="F1180" s="769"/>
      <c r="G1180" s="769"/>
      <c r="H1180" s="353">
        <f>ROUND(H1178*H1179,2)</f>
        <v>5534.2</v>
      </c>
      <c r="I1180" s="340"/>
      <c r="J1180" s="340"/>
      <c r="L1180" s="159"/>
      <c r="M1180" s="165"/>
    </row>
    <row r="1181" spans="1:13" s="344" customFormat="1">
      <c r="A1181" s="180"/>
      <c r="B1181" s="180"/>
      <c r="C1181" s="352"/>
      <c r="D1181" s="768" t="s">
        <v>1149</v>
      </c>
      <c r="E1181" s="768"/>
      <c r="F1181" s="768"/>
      <c r="G1181" s="768"/>
      <c r="H1181" s="216">
        <f>ROUND(H1178*$B$13,2)</f>
        <v>149.04</v>
      </c>
      <c r="I1181" s="340"/>
      <c r="J1181" s="340"/>
      <c r="L1181" s="159"/>
      <c r="M1181" s="165"/>
    </row>
    <row r="1182" spans="1:13" s="334" customFormat="1">
      <c r="A1182" s="180"/>
      <c r="B1182" s="180"/>
      <c r="C1182" s="352"/>
      <c r="D1182" s="769" t="s">
        <v>563</v>
      </c>
      <c r="E1182" s="769"/>
      <c r="F1182" s="769"/>
      <c r="G1182" s="769"/>
      <c r="H1182" s="353">
        <f>H1181+H1180</f>
        <v>5683.24</v>
      </c>
    </row>
    <row r="1183" spans="1:13" s="334" customFormat="1">
      <c r="D1183" s="176"/>
      <c r="E1183" s="642"/>
      <c r="F1183" s="354"/>
      <c r="G1183" s="355"/>
    </row>
    <row r="1184" spans="1:13" s="344" customFormat="1">
      <c r="A1184" s="152" t="s">
        <v>5</v>
      </c>
      <c r="B1184" s="766" t="s">
        <v>6</v>
      </c>
      <c r="C1184" s="766"/>
      <c r="D1184" s="341" t="s">
        <v>52</v>
      </c>
      <c r="E1184" s="639" t="s">
        <v>249</v>
      </c>
      <c r="F1184" s="341" t="s">
        <v>28</v>
      </c>
      <c r="G1184" s="342" t="s">
        <v>53</v>
      </c>
      <c r="H1184" s="343" t="s">
        <v>54</v>
      </c>
      <c r="I1184" s="340"/>
      <c r="J1184" s="340"/>
      <c r="L1184" s="159"/>
      <c r="M1184" s="165"/>
    </row>
    <row r="1185" spans="1:13" s="349" customFormat="1" ht="75">
      <c r="A1185" s="345" t="str">
        <f>Orçamento!A276</f>
        <v>07.02.508.01</v>
      </c>
      <c r="B1185" s="345" t="str">
        <f>Orçamento!B276</f>
        <v>CDHU</v>
      </c>
      <c r="C1185" s="345" t="str">
        <f>Orçamento!C276</f>
        <v>61.14.070</v>
      </c>
      <c r="D1185" s="346" t="s">
        <v>671</v>
      </c>
      <c r="E1185" s="640">
        <v>2</v>
      </c>
      <c r="F1185" s="345" t="s">
        <v>251</v>
      </c>
      <c r="G1185" s="347">
        <v>281.39999999999998</v>
      </c>
      <c r="H1185" s="348">
        <f>H1192</f>
        <v>562.79999999999995</v>
      </c>
      <c r="I1185" s="349" t="s">
        <v>859</v>
      </c>
      <c r="L1185" s="146"/>
      <c r="M1185" s="336"/>
    </row>
    <row r="1186" spans="1:13" s="424" customFormat="1" ht="30">
      <c r="A1186" s="767">
        <v>88264</v>
      </c>
      <c r="B1186" s="767"/>
      <c r="C1186" s="425" t="s">
        <v>87</v>
      </c>
      <c r="D1186" s="423" t="s">
        <v>47</v>
      </c>
      <c r="E1186" s="641">
        <v>6</v>
      </c>
      <c r="F1186" s="546" t="s">
        <v>40</v>
      </c>
      <c r="G1186" s="421">
        <v>26.47</v>
      </c>
      <c r="H1186" s="447">
        <f>ROUNDDOWN(G1186*E1186,2)</f>
        <v>158.82</v>
      </c>
      <c r="I1186" s="157"/>
      <c r="J1186" s="157"/>
      <c r="L1186" s="177"/>
      <c r="M1186" s="184"/>
    </row>
    <row r="1187" spans="1:13" s="424" customFormat="1" ht="30">
      <c r="A1187" s="767">
        <v>88247</v>
      </c>
      <c r="B1187" s="767"/>
      <c r="C1187" s="425" t="s">
        <v>87</v>
      </c>
      <c r="D1187" s="423" t="s">
        <v>42</v>
      </c>
      <c r="E1187" s="641">
        <v>6</v>
      </c>
      <c r="F1187" s="546" t="s">
        <v>40</v>
      </c>
      <c r="G1187" s="421">
        <v>20.43</v>
      </c>
      <c r="H1187" s="447">
        <f>ROUNDDOWN(G1187*E1187,2)</f>
        <v>122.58</v>
      </c>
      <c r="I1187" s="157"/>
      <c r="J1187" s="157"/>
      <c r="L1187" s="177"/>
      <c r="M1187" s="184"/>
    </row>
    <row r="1188" spans="1:13" s="344" customFormat="1">
      <c r="A1188" s="180"/>
      <c r="B1188" s="180"/>
      <c r="C1188" s="352"/>
      <c r="D1188" s="768" t="s">
        <v>55</v>
      </c>
      <c r="E1188" s="768"/>
      <c r="F1188" s="768"/>
      <c r="G1188" s="768"/>
      <c r="H1188" s="216">
        <f>SUMIF(F1186:F1187,("h"),H1186:H1187)</f>
        <v>281.39999999999998</v>
      </c>
      <c r="I1188" s="340"/>
      <c r="J1188" s="340"/>
      <c r="L1188" s="159"/>
      <c r="M1188" s="165"/>
    </row>
    <row r="1189" spans="1:13" s="344" customFormat="1">
      <c r="A1189" s="180"/>
      <c r="B1189" s="180"/>
      <c r="C1189" s="352"/>
      <c r="D1189" s="768" t="s">
        <v>56</v>
      </c>
      <c r="E1189" s="768"/>
      <c r="F1189" s="768"/>
      <c r="G1189" s="768"/>
      <c r="H1189" s="216">
        <f>SUMIF(F1186:F1187,"&lt;&gt;h",H1186:H1187)</f>
        <v>0</v>
      </c>
      <c r="I1189" s="340"/>
      <c r="J1189" s="340"/>
      <c r="L1189" s="159"/>
      <c r="M1189" s="165"/>
    </row>
    <row r="1190" spans="1:13" s="344" customFormat="1">
      <c r="A1190" s="180"/>
      <c r="B1190" s="180"/>
      <c r="C1190" s="352"/>
      <c r="D1190" s="769" t="s">
        <v>57</v>
      </c>
      <c r="E1190" s="769"/>
      <c r="F1190" s="769"/>
      <c r="G1190" s="769"/>
      <c r="H1190" s="353">
        <f>SUM(H1188:H1189)</f>
        <v>281.39999999999998</v>
      </c>
      <c r="I1190" s="340"/>
      <c r="J1190" s="340"/>
      <c r="L1190" s="159"/>
      <c r="M1190" s="165"/>
    </row>
    <row r="1191" spans="1:13" s="344" customFormat="1">
      <c r="A1191" s="180"/>
      <c r="B1191" s="180"/>
      <c r="C1191" s="352"/>
      <c r="D1191" s="768" t="s">
        <v>25</v>
      </c>
      <c r="E1191" s="768"/>
      <c r="F1191" s="768"/>
      <c r="G1191" s="768"/>
      <c r="H1191" s="217">
        <f>E1185</f>
        <v>2</v>
      </c>
      <c r="I1191" s="340"/>
      <c r="J1191" s="340"/>
      <c r="L1191" s="159"/>
      <c r="M1191" s="165"/>
    </row>
    <row r="1192" spans="1:13" s="344" customFormat="1">
      <c r="A1192" s="180"/>
      <c r="B1192" s="180"/>
      <c r="C1192" s="352"/>
      <c r="D1192" s="769" t="s">
        <v>58</v>
      </c>
      <c r="E1192" s="769"/>
      <c r="F1192" s="769"/>
      <c r="G1192" s="769"/>
      <c r="H1192" s="353">
        <f>ROUND(H1190*H1191,2)</f>
        <v>562.79999999999995</v>
      </c>
      <c r="I1192" s="340"/>
      <c r="J1192" s="340"/>
      <c r="L1192" s="159"/>
      <c r="M1192" s="165"/>
    </row>
    <row r="1193" spans="1:13" s="344" customFormat="1">
      <c r="A1193" s="180"/>
      <c r="B1193" s="180"/>
      <c r="C1193" s="352"/>
      <c r="D1193" s="768" t="s">
        <v>1149</v>
      </c>
      <c r="E1193" s="768"/>
      <c r="F1193" s="768"/>
      <c r="G1193" s="768"/>
      <c r="H1193" s="216">
        <f>ROUND(H1190*$B$13,2)</f>
        <v>75.78</v>
      </c>
      <c r="I1193" s="340"/>
      <c r="J1193" s="340"/>
      <c r="L1193" s="159"/>
      <c r="M1193" s="165"/>
    </row>
    <row r="1194" spans="1:13" s="334" customFormat="1">
      <c r="A1194" s="180"/>
      <c r="B1194" s="180"/>
      <c r="C1194" s="352"/>
      <c r="D1194" s="769" t="s">
        <v>563</v>
      </c>
      <c r="E1194" s="769"/>
      <c r="F1194" s="769"/>
      <c r="G1194" s="769"/>
      <c r="H1194" s="353">
        <f>H1193+H1192</f>
        <v>638.57999999999993</v>
      </c>
    </row>
    <row r="1195" spans="1:13" s="334" customFormat="1">
      <c r="D1195" s="176"/>
      <c r="E1195" s="642"/>
      <c r="F1195" s="354"/>
      <c r="G1195" s="355"/>
    </row>
    <row r="1196" spans="1:13" s="344" customFormat="1">
      <c r="A1196" s="152" t="s">
        <v>5</v>
      </c>
      <c r="B1196" s="766" t="s">
        <v>6</v>
      </c>
      <c r="C1196" s="766"/>
      <c r="D1196" s="341" t="s">
        <v>52</v>
      </c>
      <c r="E1196" s="639" t="s">
        <v>249</v>
      </c>
      <c r="F1196" s="341" t="s">
        <v>28</v>
      </c>
      <c r="G1196" s="342" t="s">
        <v>53</v>
      </c>
      <c r="H1196" s="343" t="s">
        <v>54</v>
      </c>
      <c r="I1196" s="340"/>
      <c r="J1196" s="340"/>
      <c r="L1196" s="159"/>
      <c r="M1196" s="165"/>
    </row>
    <row r="1197" spans="1:13" s="349" customFormat="1" ht="75">
      <c r="A1197" s="345" t="str">
        <f>Orçamento!A277</f>
        <v>07.02.508.02</v>
      </c>
      <c r="B1197" s="345" t="str">
        <f>Orçamento!B277</f>
        <v>CDHU</v>
      </c>
      <c r="C1197" s="345" t="str">
        <f>Orçamento!C277</f>
        <v>61.14.070 MOD</v>
      </c>
      <c r="D1197" s="346" t="s">
        <v>672</v>
      </c>
      <c r="E1197" s="640">
        <v>1</v>
      </c>
      <c r="F1197" s="345" t="s">
        <v>251</v>
      </c>
      <c r="G1197" s="347">
        <v>140.69999999999999</v>
      </c>
      <c r="H1197" s="348">
        <f>H1204</f>
        <v>140.69999999999999</v>
      </c>
      <c r="I1197" s="349" t="s">
        <v>859</v>
      </c>
      <c r="L1197" s="146"/>
      <c r="M1197" s="336"/>
    </row>
    <row r="1198" spans="1:13" s="424" customFormat="1" ht="30">
      <c r="A1198" s="767">
        <v>88264</v>
      </c>
      <c r="B1198" s="767"/>
      <c r="C1198" s="425" t="s">
        <v>87</v>
      </c>
      <c r="D1198" s="423" t="s">
        <v>47</v>
      </c>
      <c r="E1198" s="641">
        <v>3</v>
      </c>
      <c r="F1198" s="574" t="s">
        <v>40</v>
      </c>
      <c r="G1198" s="421">
        <v>26.47</v>
      </c>
      <c r="H1198" s="447">
        <f>ROUNDDOWN(G1198*E1198,2)</f>
        <v>79.41</v>
      </c>
      <c r="I1198" s="157"/>
      <c r="J1198" s="157"/>
      <c r="L1198" s="177"/>
      <c r="M1198" s="184"/>
    </row>
    <row r="1199" spans="1:13" s="424" customFormat="1" ht="30">
      <c r="A1199" s="767">
        <v>88247</v>
      </c>
      <c r="B1199" s="767"/>
      <c r="C1199" s="425" t="s">
        <v>87</v>
      </c>
      <c r="D1199" s="423" t="s">
        <v>42</v>
      </c>
      <c r="E1199" s="641">
        <v>3</v>
      </c>
      <c r="F1199" s="574" t="s">
        <v>40</v>
      </c>
      <c r="G1199" s="421">
        <v>20.43</v>
      </c>
      <c r="H1199" s="447">
        <f>ROUNDDOWN(G1199*E1199,2)</f>
        <v>61.29</v>
      </c>
      <c r="I1199" s="157"/>
      <c r="J1199" s="157"/>
      <c r="L1199" s="177"/>
      <c r="M1199" s="184"/>
    </row>
    <row r="1200" spans="1:13" s="344" customFormat="1">
      <c r="A1200" s="180"/>
      <c r="B1200" s="180"/>
      <c r="C1200" s="352"/>
      <c r="D1200" s="768" t="s">
        <v>55</v>
      </c>
      <c r="E1200" s="768"/>
      <c r="F1200" s="768"/>
      <c r="G1200" s="768"/>
      <c r="H1200" s="216">
        <f>SUMIF(F1198:F1199,("h"),H1198:H1199)</f>
        <v>140.69999999999999</v>
      </c>
      <c r="I1200" s="340"/>
      <c r="J1200" s="340"/>
      <c r="L1200" s="159"/>
      <c r="M1200" s="165"/>
    </row>
    <row r="1201" spans="1:13" s="344" customFormat="1">
      <c r="A1201" s="180"/>
      <c r="B1201" s="180"/>
      <c r="C1201" s="352"/>
      <c r="D1201" s="768" t="s">
        <v>56</v>
      </c>
      <c r="E1201" s="768"/>
      <c r="F1201" s="768"/>
      <c r="G1201" s="768"/>
      <c r="H1201" s="216">
        <f>SUMIF(F1198:F1199,"&lt;&gt;h",H1198:H1199)</f>
        <v>0</v>
      </c>
      <c r="I1201" s="340"/>
      <c r="J1201" s="340"/>
      <c r="L1201" s="159"/>
      <c r="M1201" s="165"/>
    </row>
    <row r="1202" spans="1:13" s="344" customFormat="1">
      <c r="A1202" s="180"/>
      <c r="B1202" s="180"/>
      <c r="C1202" s="352"/>
      <c r="D1202" s="769" t="s">
        <v>57</v>
      </c>
      <c r="E1202" s="769"/>
      <c r="F1202" s="769"/>
      <c r="G1202" s="769"/>
      <c r="H1202" s="353">
        <f>SUM(H1200:H1201)</f>
        <v>140.69999999999999</v>
      </c>
      <c r="I1202" s="340"/>
      <c r="J1202" s="340"/>
      <c r="L1202" s="159"/>
      <c r="M1202" s="165"/>
    </row>
    <row r="1203" spans="1:13" s="344" customFormat="1">
      <c r="A1203" s="776" t="s">
        <v>655</v>
      </c>
      <c r="B1203" s="776"/>
      <c r="C1203" s="776"/>
      <c r="D1203" s="768" t="s">
        <v>25</v>
      </c>
      <c r="E1203" s="768"/>
      <c r="F1203" s="768"/>
      <c r="G1203" s="768"/>
      <c r="H1203" s="217">
        <f>E1197</f>
        <v>1</v>
      </c>
      <c r="I1203" s="340"/>
      <c r="J1203" s="340"/>
      <c r="L1203" s="159"/>
      <c r="M1203" s="165"/>
    </row>
    <row r="1204" spans="1:13" s="344" customFormat="1">
      <c r="A1204" s="776"/>
      <c r="B1204" s="776"/>
      <c r="C1204" s="776"/>
      <c r="D1204" s="769" t="s">
        <v>58</v>
      </c>
      <c r="E1204" s="769"/>
      <c r="F1204" s="769"/>
      <c r="G1204" s="769"/>
      <c r="H1204" s="353">
        <f>ROUND(H1202*H1203,2)</f>
        <v>140.69999999999999</v>
      </c>
      <c r="I1204" s="340"/>
      <c r="J1204" s="340"/>
      <c r="L1204" s="159"/>
      <c r="M1204" s="165"/>
    </row>
    <row r="1205" spans="1:13" s="344" customFormat="1">
      <c r="A1205" s="776"/>
      <c r="B1205" s="776"/>
      <c r="C1205" s="776"/>
      <c r="D1205" s="768" t="s">
        <v>1149</v>
      </c>
      <c r="E1205" s="768"/>
      <c r="F1205" s="768"/>
      <c r="G1205" s="768"/>
      <c r="H1205" s="216">
        <f>ROUND(H1202*$B$13,2)</f>
        <v>37.89</v>
      </c>
      <c r="I1205" s="340"/>
      <c r="J1205" s="340"/>
      <c r="L1205" s="159"/>
      <c r="M1205" s="165"/>
    </row>
    <row r="1206" spans="1:13" s="334" customFormat="1">
      <c r="A1206" s="776"/>
      <c r="B1206" s="776"/>
      <c r="C1206" s="776"/>
      <c r="D1206" s="769" t="s">
        <v>563</v>
      </c>
      <c r="E1206" s="769"/>
      <c r="F1206" s="769"/>
      <c r="G1206" s="769"/>
      <c r="H1206" s="353">
        <f>H1205+H1204</f>
        <v>178.58999999999997</v>
      </c>
    </row>
    <row r="1207" spans="1:13" s="344" customFormat="1">
      <c r="A1207" s="575"/>
      <c r="B1207" s="575"/>
      <c r="C1207" s="575"/>
      <c r="D1207" s="581"/>
      <c r="E1207" s="646"/>
      <c r="F1207" s="581"/>
      <c r="G1207" s="581"/>
      <c r="H1207" s="582"/>
    </row>
    <row r="1208" spans="1:13" s="344" customFormat="1">
      <c r="A1208" s="152" t="s">
        <v>5</v>
      </c>
      <c r="B1208" s="766" t="s">
        <v>6</v>
      </c>
      <c r="C1208" s="766"/>
      <c r="D1208" s="341" t="s">
        <v>52</v>
      </c>
      <c r="E1208" s="639" t="s">
        <v>249</v>
      </c>
      <c r="F1208" s="341" t="s">
        <v>28</v>
      </c>
      <c r="G1208" s="342" t="s">
        <v>53</v>
      </c>
      <c r="H1208" s="343" t="s">
        <v>54</v>
      </c>
      <c r="I1208" s="340"/>
      <c r="J1208" s="340"/>
      <c r="L1208" s="159"/>
      <c r="M1208" s="165"/>
    </row>
    <row r="1209" spans="1:13" s="349" customFormat="1" ht="90">
      <c r="A1209" s="345" t="str">
        <f>Orçamento!A278</f>
        <v>07.02.508.03</v>
      </c>
      <c r="B1209" s="345" t="str">
        <f>Orçamento!B278</f>
        <v>COTAÇÃO</v>
      </c>
      <c r="C1209" s="345">
        <f>Orçamento!C278</f>
        <v>4</v>
      </c>
      <c r="D1209" s="346" t="s">
        <v>652</v>
      </c>
      <c r="E1209" s="640">
        <v>2</v>
      </c>
      <c r="F1209" s="345" t="s">
        <v>251</v>
      </c>
      <c r="G1209" s="347">
        <v>3181</v>
      </c>
      <c r="H1209" s="348">
        <f>H1215</f>
        <v>6362</v>
      </c>
      <c r="I1209" s="349" t="s">
        <v>859</v>
      </c>
      <c r="L1209" s="146"/>
      <c r="M1209" s="336"/>
    </row>
    <row r="1210" spans="1:13" s="424" customFormat="1" ht="90">
      <c r="A1210" s="772" t="s">
        <v>271</v>
      </c>
      <c r="B1210" s="772"/>
      <c r="C1210" s="772"/>
      <c r="D1210" s="509" t="s">
        <v>1154</v>
      </c>
      <c r="E1210" s="641">
        <v>1</v>
      </c>
      <c r="F1210" s="612" t="s">
        <v>28</v>
      </c>
      <c r="G1210" s="448">
        <v>3181</v>
      </c>
      <c r="H1210" s="417">
        <f>ROUNDDOWN(G1210*E1210,2)</f>
        <v>3181</v>
      </c>
      <c r="I1210" s="157"/>
      <c r="J1210" s="157"/>
      <c r="L1210" s="177"/>
      <c r="M1210" s="184"/>
    </row>
    <row r="1211" spans="1:13" s="344" customFormat="1">
      <c r="A1211" s="180"/>
      <c r="B1211" s="180"/>
      <c r="C1211" s="352"/>
      <c r="D1211" s="768" t="s">
        <v>55</v>
      </c>
      <c r="E1211" s="768"/>
      <c r="F1211" s="768"/>
      <c r="G1211" s="768"/>
      <c r="H1211" s="216">
        <f>SUMIF(F1210,("h"),H1210)</f>
        <v>0</v>
      </c>
      <c r="I1211" s="340"/>
      <c r="J1211" s="340"/>
      <c r="L1211" s="159"/>
      <c r="M1211" s="165"/>
    </row>
    <row r="1212" spans="1:13" s="344" customFormat="1">
      <c r="A1212" s="180"/>
      <c r="B1212" s="180"/>
      <c r="C1212" s="352"/>
      <c r="D1212" s="768" t="s">
        <v>56</v>
      </c>
      <c r="E1212" s="768"/>
      <c r="F1212" s="768"/>
      <c r="G1212" s="768"/>
      <c r="H1212" s="216">
        <f>SUMIF(F1210:F1210,"&lt;&gt;h",H1210:H1210)</f>
        <v>3181</v>
      </c>
      <c r="I1212" s="340"/>
      <c r="J1212" s="340"/>
      <c r="L1212" s="159"/>
      <c r="M1212" s="165"/>
    </row>
    <row r="1213" spans="1:13" s="344" customFormat="1">
      <c r="A1213" s="180"/>
      <c r="B1213" s="180"/>
      <c r="C1213" s="352"/>
      <c r="D1213" s="769" t="s">
        <v>57</v>
      </c>
      <c r="E1213" s="769"/>
      <c r="F1213" s="769"/>
      <c r="G1213" s="769"/>
      <c r="H1213" s="353">
        <f>SUM(H1211:H1212)</f>
        <v>3181</v>
      </c>
      <c r="I1213" s="340"/>
      <c r="J1213" s="340"/>
      <c r="L1213" s="159"/>
      <c r="M1213" s="165"/>
    </row>
    <row r="1214" spans="1:13" s="344" customFormat="1">
      <c r="A1214" s="180"/>
      <c r="B1214" s="180"/>
      <c r="C1214" s="352"/>
      <c r="D1214" s="768" t="s">
        <v>25</v>
      </c>
      <c r="E1214" s="768"/>
      <c r="F1214" s="768"/>
      <c r="G1214" s="768"/>
      <c r="H1214" s="217">
        <f>E1209</f>
        <v>2</v>
      </c>
      <c r="I1214" s="340"/>
      <c r="J1214" s="340"/>
      <c r="L1214" s="159"/>
      <c r="M1214" s="165"/>
    </row>
    <row r="1215" spans="1:13" s="344" customFormat="1">
      <c r="A1215" s="180"/>
      <c r="B1215" s="180"/>
      <c r="C1215" s="352"/>
      <c r="D1215" s="769" t="s">
        <v>58</v>
      </c>
      <c r="E1215" s="769"/>
      <c r="F1215" s="769"/>
      <c r="G1215" s="769"/>
      <c r="H1215" s="353">
        <f>ROUND(H1213*H1214,2)</f>
        <v>6362</v>
      </c>
      <c r="I1215" s="340"/>
      <c r="J1215" s="340"/>
      <c r="L1215" s="159"/>
      <c r="M1215" s="165"/>
    </row>
    <row r="1216" spans="1:13" s="344" customFormat="1">
      <c r="A1216" s="180"/>
      <c r="B1216" s="180"/>
      <c r="C1216" s="352"/>
      <c r="D1216" s="768" t="s">
        <v>1153</v>
      </c>
      <c r="E1216" s="768"/>
      <c r="F1216" s="768"/>
      <c r="G1216" s="768"/>
      <c r="H1216" s="216">
        <f>ROUND(H1213*$B$13,2)</f>
        <v>856.64</v>
      </c>
      <c r="I1216" s="340"/>
      <c r="J1216" s="340"/>
      <c r="L1216" s="159"/>
      <c r="M1216" s="165"/>
    </row>
    <row r="1217" spans="1:13" s="334" customFormat="1">
      <c r="A1217" s="180"/>
      <c r="B1217" s="180"/>
      <c r="C1217" s="352"/>
      <c r="D1217" s="769" t="s">
        <v>563</v>
      </c>
      <c r="E1217" s="769"/>
      <c r="F1217" s="769"/>
      <c r="G1217" s="769"/>
      <c r="H1217" s="353">
        <f>H1216+H1215</f>
        <v>7218.64</v>
      </c>
    </row>
    <row r="1218" spans="1:13" s="334" customFormat="1">
      <c r="D1218" s="176"/>
      <c r="E1218" s="642"/>
      <c r="F1218" s="354"/>
      <c r="G1218" s="355"/>
    </row>
    <row r="1219" spans="1:13" s="344" customFormat="1">
      <c r="A1219" s="152" t="s">
        <v>5</v>
      </c>
      <c r="B1219" s="766" t="s">
        <v>6</v>
      </c>
      <c r="C1219" s="766"/>
      <c r="D1219" s="341" t="s">
        <v>52</v>
      </c>
      <c r="E1219" s="639" t="s">
        <v>249</v>
      </c>
      <c r="F1219" s="341" t="s">
        <v>28</v>
      </c>
      <c r="G1219" s="342" t="s">
        <v>53</v>
      </c>
      <c r="H1219" s="343" t="s">
        <v>54</v>
      </c>
      <c r="I1219" s="340"/>
      <c r="J1219" s="340"/>
      <c r="L1219" s="159"/>
      <c r="M1219" s="165"/>
    </row>
    <row r="1220" spans="1:13" s="349" customFormat="1" ht="75">
      <c r="A1220" s="345" t="str">
        <f>Orçamento!A279</f>
        <v>07.02.508.04</v>
      </c>
      <c r="B1220" s="345" t="str">
        <f>Orçamento!B279</f>
        <v>COTAÇÃO</v>
      </c>
      <c r="C1220" s="345">
        <f>Orçamento!C279</f>
        <v>5</v>
      </c>
      <c r="D1220" s="346" t="s">
        <v>653</v>
      </c>
      <c r="E1220" s="640">
        <v>1</v>
      </c>
      <c r="F1220" s="345" t="s">
        <v>251</v>
      </c>
      <c r="G1220" s="347">
        <v>2695</v>
      </c>
      <c r="H1220" s="348">
        <f>H1226</f>
        <v>2695</v>
      </c>
      <c r="I1220" s="349" t="s">
        <v>859</v>
      </c>
      <c r="L1220" s="146"/>
      <c r="M1220" s="336"/>
    </row>
    <row r="1221" spans="1:13" s="424" customFormat="1" ht="90">
      <c r="A1221" s="772" t="s">
        <v>271</v>
      </c>
      <c r="B1221" s="772"/>
      <c r="C1221" s="772"/>
      <c r="D1221" s="509" t="s">
        <v>1155</v>
      </c>
      <c r="E1221" s="641">
        <v>1</v>
      </c>
      <c r="F1221" s="612" t="s">
        <v>28</v>
      </c>
      <c r="G1221" s="448">
        <v>2695</v>
      </c>
      <c r="H1221" s="417">
        <f>ROUNDDOWN(G1221*E1221,2)</f>
        <v>2695</v>
      </c>
      <c r="I1221" s="157"/>
      <c r="J1221" s="157"/>
      <c r="L1221" s="177"/>
      <c r="M1221" s="184"/>
    </row>
    <row r="1222" spans="1:13" s="344" customFormat="1">
      <c r="A1222" s="180"/>
      <c r="B1222" s="180"/>
      <c r="C1222" s="352"/>
      <c r="D1222" s="768" t="s">
        <v>55</v>
      </c>
      <c r="E1222" s="768"/>
      <c r="F1222" s="768"/>
      <c r="G1222" s="768"/>
      <c r="H1222" s="216">
        <f>SUMIF(F1221:F1221,("h"),H1221:H1221)</f>
        <v>0</v>
      </c>
      <c r="I1222" s="340"/>
      <c r="J1222" s="340"/>
      <c r="L1222" s="159"/>
      <c r="M1222" s="165"/>
    </row>
    <row r="1223" spans="1:13" s="344" customFormat="1">
      <c r="A1223" s="180"/>
      <c r="B1223" s="180"/>
      <c r="C1223" s="352"/>
      <c r="D1223" s="768" t="s">
        <v>56</v>
      </c>
      <c r="E1223" s="768"/>
      <c r="F1223" s="768"/>
      <c r="G1223" s="768"/>
      <c r="H1223" s="216">
        <f>SUMIF(F1221:F1221,"&lt;&gt;h",H1221:H1221)</f>
        <v>2695</v>
      </c>
      <c r="I1223" s="340"/>
      <c r="J1223" s="340"/>
      <c r="L1223" s="159"/>
      <c r="M1223" s="165"/>
    </row>
    <row r="1224" spans="1:13" s="344" customFormat="1">
      <c r="A1224" s="180"/>
      <c r="B1224" s="180"/>
      <c r="C1224" s="352"/>
      <c r="D1224" s="769" t="s">
        <v>57</v>
      </c>
      <c r="E1224" s="769"/>
      <c r="F1224" s="769"/>
      <c r="G1224" s="769"/>
      <c r="H1224" s="353">
        <f>SUM(H1222:H1223)</f>
        <v>2695</v>
      </c>
      <c r="I1224" s="340"/>
      <c r="J1224" s="340"/>
      <c r="L1224" s="159"/>
      <c r="M1224" s="165"/>
    </row>
    <row r="1225" spans="1:13" s="344" customFormat="1">
      <c r="A1225" s="180"/>
      <c r="B1225" s="180"/>
      <c r="C1225" s="352"/>
      <c r="D1225" s="768" t="s">
        <v>25</v>
      </c>
      <c r="E1225" s="768"/>
      <c r="F1225" s="768"/>
      <c r="G1225" s="768"/>
      <c r="H1225" s="217">
        <f>E1220</f>
        <v>1</v>
      </c>
      <c r="I1225" s="340"/>
      <c r="J1225" s="340"/>
      <c r="L1225" s="159"/>
      <c r="M1225" s="165"/>
    </row>
    <row r="1226" spans="1:13" s="344" customFormat="1">
      <c r="A1226" s="180"/>
      <c r="B1226" s="180"/>
      <c r="C1226" s="352"/>
      <c r="D1226" s="769" t="s">
        <v>58</v>
      </c>
      <c r="E1226" s="769"/>
      <c r="F1226" s="769"/>
      <c r="G1226" s="769"/>
      <c r="H1226" s="353">
        <f>ROUND(H1224*H1225,2)</f>
        <v>2695</v>
      </c>
      <c r="I1226" s="340"/>
      <c r="J1226" s="340"/>
      <c r="L1226" s="159"/>
      <c r="M1226" s="165"/>
    </row>
    <row r="1227" spans="1:13" s="344" customFormat="1">
      <c r="A1227" s="180"/>
      <c r="B1227" s="180"/>
      <c r="C1227" s="352"/>
      <c r="D1227" s="768" t="s">
        <v>1153</v>
      </c>
      <c r="E1227" s="768"/>
      <c r="F1227" s="768"/>
      <c r="G1227" s="768"/>
      <c r="H1227" s="216">
        <f>ROUND(H1224*$B$13,2)</f>
        <v>725.76</v>
      </c>
      <c r="I1227" s="340"/>
      <c r="J1227" s="340"/>
      <c r="L1227" s="159"/>
      <c r="M1227" s="165"/>
    </row>
    <row r="1228" spans="1:13" s="334" customFormat="1">
      <c r="A1228" s="180"/>
      <c r="B1228" s="180"/>
      <c r="C1228" s="352"/>
      <c r="D1228" s="769" t="s">
        <v>563</v>
      </c>
      <c r="E1228" s="769"/>
      <c r="F1228" s="769"/>
      <c r="G1228" s="769"/>
      <c r="H1228" s="353">
        <f>H1227+H1226</f>
        <v>3420.76</v>
      </c>
    </row>
    <row r="1229" spans="1:13" s="334" customFormat="1">
      <c r="D1229" s="176"/>
      <c r="E1229" s="642"/>
      <c r="F1229" s="354"/>
      <c r="G1229" s="355"/>
    </row>
    <row r="1230" spans="1:13" s="344" customFormat="1">
      <c r="A1230" s="152" t="s">
        <v>5</v>
      </c>
      <c r="B1230" s="766" t="s">
        <v>6</v>
      </c>
      <c r="C1230" s="766"/>
      <c r="D1230" s="341" t="s">
        <v>52</v>
      </c>
      <c r="E1230" s="639" t="s">
        <v>249</v>
      </c>
      <c r="F1230" s="341" t="s">
        <v>28</v>
      </c>
      <c r="G1230" s="342" t="s">
        <v>53</v>
      </c>
      <c r="H1230" s="343" t="s">
        <v>54</v>
      </c>
      <c r="I1230" s="340"/>
      <c r="J1230" s="340"/>
      <c r="L1230" s="159"/>
      <c r="M1230" s="165"/>
    </row>
    <row r="1231" spans="1:13" s="349" customFormat="1" ht="75">
      <c r="A1231" s="345" t="str">
        <f>Orçamento!A280</f>
        <v>07.02.508.05</v>
      </c>
      <c r="B1231" s="345" t="str">
        <f>Orçamento!B280</f>
        <v>C. M.</v>
      </c>
      <c r="C1231" s="345">
        <f>Orçamento!C280</f>
        <v>2</v>
      </c>
      <c r="D1231" s="346" t="s">
        <v>656</v>
      </c>
      <c r="E1231" s="640">
        <v>2</v>
      </c>
      <c r="F1231" s="345" t="s">
        <v>251</v>
      </c>
      <c r="G1231" s="347">
        <v>46.9</v>
      </c>
      <c r="H1231" s="348">
        <f>H1238</f>
        <v>93.8</v>
      </c>
      <c r="I1231" s="349" t="s">
        <v>859</v>
      </c>
      <c r="L1231" s="146"/>
      <c r="M1231" s="336"/>
    </row>
    <row r="1232" spans="1:13" s="424" customFormat="1" ht="30">
      <c r="A1232" s="767">
        <v>88264</v>
      </c>
      <c r="B1232" s="767"/>
      <c r="C1232" s="425" t="s">
        <v>87</v>
      </c>
      <c r="D1232" s="423" t="s">
        <v>47</v>
      </c>
      <c r="E1232" s="641">
        <v>1</v>
      </c>
      <c r="F1232" s="544" t="s">
        <v>40</v>
      </c>
      <c r="G1232" s="421">
        <v>26.47</v>
      </c>
      <c r="H1232" s="447">
        <f>ROUNDDOWN(G1232*E1232,2)</f>
        <v>26.47</v>
      </c>
      <c r="I1232" s="157"/>
      <c r="J1232" s="157"/>
      <c r="L1232" s="177"/>
      <c r="M1232" s="184"/>
    </row>
    <row r="1233" spans="1:13" s="424" customFormat="1" ht="30">
      <c r="A1233" s="767">
        <v>88247</v>
      </c>
      <c r="B1233" s="767"/>
      <c r="C1233" s="425" t="s">
        <v>87</v>
      </c>
      <c r="D1233" s="423" t="s">
        <v>42</v>
      </c>
      <c r="E1233" s="641">
        <v>1</v>
      </c>
      <c r="F1233" s="544" t="s">
        <v>40</v>
      </c>
      <c r="G1233" s="421">
        <v>20.43</v>
      </c>
      <c r="H1233" s="447">
        <f>ROUNDDOWN(G1233*E1233,2)</f>
        <v>20.43</v>
      </c>
      <c r="I1233" s="157"/>
      <c r="J1233" s="157"/>
      <c r="L1233" s="177"/>
      <c r="M1233" s="184"/>
    </row>
    <row r="1234" spans="1:13" s="344" customFormat="1">
      <c r="A1234" s="180"/>
      <c r="B1234" s="180"/>
      <c r="C1234" s="352"/>
      <c r="D1234" s="768" t="s">
        <v>55</v>
      </c>
      <c r="E1234" s="768"/>
      <c r="F1234" s="768"/>
      <c r="G1234" s="768"/>
      <c r="H1234" s="216">
        <f>SUMIF(F1232:F1233,("h"),H1232:H1233)</f>
        <v>46.9</v>
      </c>
      <c r="I1234" s="340"/>
      <c r="J1234" s="340"/>
      <c r="L1234" s="159"/>
      <c r="M1234" s="165"/>
    </row>
    <row r="1235" spans="1:13" s="344" customFormat="1">
      <c r="A1235" s="180"/>
      <c r="B1235" s="180"/>
      <c r="C1235" s="352"/>
      <c r="D1235" s="768" t="s">
        <v>56</v>
      </c>
      <c r="E1235" s="768"/>
      <c r="F1235" s="768"/>
      <c r="G1235" s="768"/>
      <c r="H1235" s="216">
        <f>SUMIF(F1232:F1233,"&lt;&gt;h",H1232:H1233)</f>
        <v>0</v>
      </c>
      <c r="I1235" s="340"/>
      <c r="J1235" s="340"/>
      <c r="L1235" s="159"/>
      <c r="M1235" s="165"/>
    </row>
    <row r="1236" spans="1:13" s="344" customFormat="1">
      <c r="A1236" s="180"/>
      <c r="B1236" s="180"/>
      <c r="C1236" s="352"/>
      <c r="D1236" s="769" t="s">
        <v>57</v>
      </c>
      <c r="E1236" s="769"/>
      <c r="F1236" s="769"/>
      <c r="G1236" s="769"/>
      <c r="H1236" s="353">
        <f>SUM(H1234:H1235)</f>
        <v>46.9</v>
      </c>
      <c r="I1236" s="340"/>
      <c r="J1236" s="340"/>
      <c r="L1236" s="159"/>
      <c r="M1236" s="165"/>
    </row>
    <row r="1237" spans="1:13" s="344" customFormat="1">
      <c r="A1237" s="180"/>
      <c r="B1237" s="180"/>
      <c r="C1237" s="352"/>
      <c r="D1237" s="768" t="s">
        <v>25</v>
      </c>
      <c r="E1237" s="768"/>
      <c r="F1237" s="768"/>
      <c r="G1237" s="768"/>
      <c r="H1237" s="217">
        <f>E1231</f>
        <v>2</v>
      </c>
      <c r="I1237" s="340"/>
      <c r="J1237" s="340"/>
      <c r="L1237" s="159"/>
      <c r="M1237" s="165"/>
    </row>
    <row r="1238" spans="1:13" s="344" customFormat="1">
      <c r="A1238" s="180"/>
      <c r="B1238" s="180"/>
      <c r="C1238" s="352"/>
      <c r="D1238" s="769" t="s">
        <v>58</v>
      </c>
      <c r="E1238" s="769"/>
      <c r="F1238" s="769"/>
      <c r="G1238" s="769"/>
      <c r="H1238" s="353">
        <f>ROUND(H1236*H1237,2)</f>
        <v>93.8</v>
      </c>
      <c r="I1238" s="340"/>
      <c r="J1238" s="340"/>
      <c r="L1238" s="159"/>
      <c r="M1238" s="165"/>
    </row>
    <row r="1239" spans="1:13" s="344" customFormat="1">
      <c r="A1239" s="180"/>
      <c r="B1239" s="180"/>
      <c r="C1239" s="352"/>
      <c r="D1239" s="768" t="s">
        <v>1149</v>
      </c>
      <c r="E1239" s="768"/>
      <c r="F1239" s="768"/>
      <c r="G1239" s="768"/>
      <c r="H1239" s="216">
        <f>ROUND(H1236*$B$13,2)</f>
        <v>12.63</v>
      </c>
      <c r="I1239" s="340"/>
      <c r="J1239" s="340"/>
      <c r="L1239" s="159"/>
      <c r="M1239" s="165"/>
    </row>
    <row r="1240" spans="1:13" s="334" customFormat="1">
      <c r="A1240" s="180"/>
      <c r="B1240" s="180"/>
      <c r="C1240" s="352"/>
      <c r="D1240" s="769" t="s">
        <v>563</v>
      </c>
      <c r="E1240" s="769"/>
      <c r="F1240" s="769"/>
      <c r="G1240" s="769"/>
      <c r="H1240" s="353">
        <f>H1239+H1238</f>
        <v>106.42999999999999</v>
      </c>
    </row>
    <row r="1241" spans="1:13" s="334" customFormat="1">
      <c r="D1241" s="176"/>
      <c r="E1241" s="642"/>
      <c r="F1241" s="354"/>
      <c r="G1241" s="355"/>
    </row>
    <row r="1242" spans="1:13" s="344" customFormat="1">
      <c r="A1242" s="152" t="s">
        <v>5</v>
      </c>
      <c r="B1242" s="766" t="s">
        <v>6</v>
      </c>
      <c r="C1242" s="766"/>
      <c r="D1242" s="341" t="s">
        <v>52</v>
      </c>
      <c r="E1242" s="639" t="s">
        <v>249</v>
      </c>
      <c r="F1242" s="341" t="s">
        <v>28</v>
      </c>
      <c r="G1242" s="342" t="s">
        <v>53</v>
      </c>
      <c r="H1242" s="343" t="s">
        <v>54</v>
      </c>
      <c r="I1242" s="340"/>
      <c r="J1242" s="340"/>
      <c r="L1242" s="159"/>
      <c r="M1242" s="165"/>
    </row>
    <row r="1243" spans="1:13" s="349" customFormat="1" ht="75">
      <c r="A1243" s="345" t="str">
        <f>Orçamento!A281</f>
        <v>07.02.508.06</v>
      </c>
      <c r="B1243" s="345" t="str">
        <f>Orçamento!B281</f>
        <v>C. M.</v>
      </c>
      <c r="C1243" s="345">
        <f>Orçamento!C281</f>
        <v>3</v>
      </c>
      <c r="D1243" s="346" t="s">
        <v>657</v>
      </c>
      <c r="E1243" s="640">
        <v>1</v>
      </c>
      <c r="F1243" s="345" t="s">
        <v>251</v>
      </c>
      <c r="G1243" s="347">
        <v>46.9</v>
      </c>
      <c r="H1243" s="348">
        <f>H1250</f>
        <v>46.9</v>
      </c>
      <c r="I1243" s="349" t="s">
        <v>859</v>
      </c>
      <c r="L1243" s="146"/>
      <c r="M1243" s="336"/>
    </row>
    <row r="1244" spans="1:13" s="424" customFormat="1" ht="30">
      <c r="A1244" s="767">
        <v>88264</v>
      </c>
      <c r="B1244" s="767"/>
      <c r="C1244" s="425" t="s">
        <v>87</v>
      </c>
      <c r="D1244" s="423" t="s">
        <v>47</v>
      </c>
      <c r="E1244" s="641">
        <v>1</v>
      </c>
      <c r="F1244" s="574" t="s">
        <v>40</v>
      </c>
      <c r="G1244" s="421">
        <v>26.47</v>
      </c>
      <c r="H1244" s="447">
        <f>ROUNDDOWN(G1244*E1244,2)</f>
        <v>26.47</v>
      </c>
      <c r="I1244" s="157"/>
      <c r="J1244" s="157"/>
      <c r="L1244" s="177"/>
      <c r="M1244" s="184"/>
    </row>
    <row r="1245" spans="1:13" s="424" customFormat="1" ht="30">
      <c r="A1245" s="767">
        <v>88247</v>
      </c>
      <c r="B1245" s="767"/>
      <c r="C1245" s="425" t="s">
        <v>87</v>
      </c>
      <c r="D1245" s="423" t="s">
        <v>42</v>
      </c>
      <c r="E1245" s="641">
        <v>1</v>
      </c>
      <c r="F1245" s="574" t="s">
        <v>40</v>
      </c>
      <c r="G1245" s="421">
        <v>20.43</v>
      </c>
      <c r="H1245" s="447">
        <f>ROUNDDOWN(G1245*E1245,2)</f>
        <v>20.43</v>
      </c>
      <c r="I1245" s="157"/>
      <c r="J1245" s="157"/>
      <c r="L1245" s="177"/>
      <c r="M1245" s="184"/>
    </row>
    <row r="1246" spans="1:13" s="344" customFormat="1">
      <c r="A1246" s="180"/>
      <c r="B1246" s="180"/>
      <c r="C1246" s="352"/>
      <c r="D1246" s="768" t="s">
        <v>55</v>
      </c>
      <c r="E1246" s="768"/>
      <c r="F1246" s="768"/>
      <c r="G1246" s="768"/>
      <c r="H1246" s="216">
        <f>SUMIF(F1244:F1245,("h"),H1244:H1245)</f>
        <v>46.9</v>
      </c>
      <c r="I1246" s="340"/>
      <c r="J1246" s="340"/>
      <c r="L1246" s="159"/>
      <c r="M1246" s="165"/>
    </row>
    <row r="1247" spans="1:13" s="344" customFormat="1">
      <c r="A1247" s="180"/>
      <c r="B1247" s="180"/>
      <c r="C1247" s="352"/>
      <c r="D1247" s="768" t="s">
        <v>56</v>
      </c>
      <c r="E1247" s="768"/>
      <c r="F1247" s="768"/>
      <c r="G1247" s="768"/>
      <c r="H1247" s="216">
        <f>SUMIF(F1244:F1245,"&lt;&gt;h",H1244:H1245)</f>
        <v>0</v>
      </c>
      <c r="I1247" s="340"/>
      <c r="J1247" s="340"/>
      <c r="L1247" s="159"/>
      <c r="M1247" s="165"/>
    </row>
    <row r="1248" spans="1:13" s="344" customFormat="1">
      <c r="A1248" s="180"/>
      <c r="B1248" s="180"/>
      <c r="C1248" s="352"/>
      <c r="D1248" s="769" t="s">
        <v>57</v>
      </c>
      <c r="E1248" s="769"/>
      <c r="F1248" s="769"/>
      <c r="G1248" s="769"/>
      <c r="H1248" s="353">
        <f>SUM(H1246:H1247)</f>
        <v>46.9</v>
      </c>
      <c r="I1248" s="340"/>
      <c r="J1248" s="340"/>
      <c r="L1248" s="159"/>
      <c r="M1248" s="165"/>
    </row>
    <row r="1249" spans="1:13" s="344" customFormat="1">
      <c r="A1249" s="180"/>
      <c r="B1249" s="180"/>
      <c r="C1249" s="352"/>
      <c r="D1249" s="768" t="s">
        <v>25</v>
      </c>
      <c r="E1249" s="768"/>
      <c r="F1249" s="768"/>
      <c r="G1249" s="768"/>
      <c r="H1249" s="217">
        <f>E1243</f>
        <v>1</v>
      </c>
      <c r="I1249" s="340"/>
      <c r="J1249" s="340"/>
      <c r="L1249" s="159"/>
      <c r="M1249" s="165"/>
    </row>
    <row r="1250" spans="1:13" s="344" customFormat="1">
      <c r="A1250" s="180"/>
      <c r="B1250" s="180"/>
      <c r="C1250" s="352"/>
      <c r="D1250" s="769" t="s">
        <v>58</v>
      </c>
      <c r="E1250" s="769"/>
      <c r="F1250" s="769"/>
      <c r="G1250" s="769"/>
      <c r="H1250" s="353">
        <f>ROUND(H1248*H1249,2)</f>
        <v>46.9</v>
      </c>
      <c r="I1250" s="340"/>
      <c r="J1250" s="340"/>
      <c r="L1250" s="159"/>
      <c r="M1250" s="165"/>
    </row>
    <row r="1251" spans="1:13" s="344" customFormat="1">
      <c r="A1251" s="180"/>
      <c r="B1251" s="180"/>
      <c r="C1251" s="352"/>
      <c r="D1251" s="768" t="s">
        <v>1149</v>
      </c>
      <c r="E1251" s="768"/>
      <c r="F1251" s="768"/>
      <c r="G1251" s="768"/>
      <c r="H1251" s="216">
        <f>ROUND(H1248*$B$13,2)</f>
        <v>12.63</v>
      </c>
      <c r="I1251" s="340"/>
      <c r="J1251" s="340"/>
      <c r="L1251" s="159"/>
      <c r="M1251" s="165"/>
    </row>
    <row r="1252" spans="1:13" s="334" customFormat="1">
      <c r="A1252" s="180"/>
      <c r="B1252" s="180"/>
      <c r="C1252" s="352"/>
      <c r="D1252" s="769" t="s">
        <v>563</v>
      </c>
      <c r="E1252" s="769"/>
      <c r="F1252" s="769"/>
      <c r="G1252" s="769"/>
      <c r="H1252" s="353">
        <f>H1251+H1250</f>
        <v>59.53</v>
      </c>
    </row>
    <row r="1253" spans="1:13" s="334" customFormat="1">
      <c r="D1253" s="176"/>
      <c r="E1253" s="642"/>
      <c r="F1253" s="354"/>
      <c r="G1253" s="355"/>
    </row>
    <row r="1254" spans="1:13" s="344" customFormat="1">
      <c r="A1254" s="152" t="s">
        <v>5</v>
      </c>
      <c r="B1254" s="766" t="s">
        <v>6</v>
      </c>
      <c r="C1254" s="766"/>
      <c r="D1254" s="341" t="s">
        <v>52</v>
      </c>
      <c r="E1254" s="639" t="s">
        <v>249</v>
      </c>
      <c r="F1254" s="341" t="s">
        <v>28</v>
      </c>
      <c r="G1254" s="342" t="s">
        <v>53</v>
      </c>
      <c r="H1254" s="343" t="s">
        <v>54</v>
      </c>
      <c r="I1254" s="340"/>
      <c r="J1254" s="340"/>
      <c r="L1254" s="159"/>
      <c r="M1254" s="165"/>
    </row>
    <row r="1255" spans="1:13" s="349" customFormat="1" ht="75">
      <c r="A1255" s="345" t="str">
        <f>Orçamento!A282</f>
        <v>07.02.508.07</v>
      </c>
      <c r="B1255" s="345" t="str">
        <f>Orçamento!B282</f>
        <v>COTAÇÃO</v>
      </c>
      <c r="C1255" s="345">
        <f>Orçamento!C282</f>
        <v>6</v>
      </c>
      <c r="D1255" s="346" t="s">
        <v>658</v>
      </c>
      <c r="E1255" s="640">
        <v>2</v>
      </c>
      <c r="F1255" s="345" t="s">
        <v>251</v>
      </c>
      <c r="G1255" s="347">
        <v>770</v>
      </c>
      <c r="H1255" s="348">
        <f>H1261</f>
        <v>1540</v>
      </c>
      <c r="I1255" s="349" t="s">
        <v>859</v>
      </c>
      <c r="L1255" s="146"/>
      <c r="M1255" s="336"/>
    </row>
    <row r="1256" spans="1:13" s="424" customFormat="1" ht="90" customHeight="1">
      <c r="A1256" s="772" t="s">
        <v>271</v>
      </c>
      <c r="B1256" s="772"/>
      <c r="C1256" s="772"/>
      <c r="D1256" s="509" t="s">
        <v>681</v>
      </c>
      <c r="E1256" s="641">
        <v>1</v>
      </c>
      <c r="F1256" s="612" t="s">
        <v>28</v>
      </c>
      <c r="G1256" s="448">
        <v>770</v>
      </c>
      <c r="H1256" s="417">
        <f>ROUNDDOWN(G1256*E1256,2)</f>
        <v>770</v>
      </c>
      <c r="I1256" s="157"/>
      <c r="J1256" s="157"/>
      <c r="L1256" s="177"/>
      <c r="M1256" s="184"/>
    </row>
    <row r="1257" spans="1:13" s="344" customFormat="1">
      <c r="A1257" s="180"/>
      <c r="B1257" s="180"/>
      <c r="C1257" s="352"/>
      <c r="D1257" s="768" t="s">
        <v>55</v>
      </c>
      <c r="E1257" s="768"/>
      <c r="F1257" s="768"/>
      <c r="G1257" s="768"/>
      <c r="H1257" s="216">
        <f>SUMIF(F1256,("h"),H1256)</f>
        <v>0</v>
      </c>
      <c r="I1257" s="340"/>
      <c r="J1257" s="340"/>
      <c r="L1257" s="159"/>
      <c r="M1257" s="165"/>
    </row>
    <row r="1258" spans="1:13" s="344" customFormat="1">
      <c r="A1258" s="180"/>
      <c r="B1258" s="180"/>
      <c r="C1258" s="352"/>
      <c r="D1258" s="768" t="s">
        <v>56</v>
      </c>
      <c r="E1258" s="768"/>
      <c r="F1258" s="768"/>
      <c r="G1258" s="768"/>
      <c r="H1258" s="216">
        <f>SUMIF(F1256:F1256,"&lt;&gt;h",H1256:H1256)</f>
        <v>770</v>
      </c>
      <c r="I1258" s="340"/>
      <c r="J1258" s="340"/>
      <c r="L1258" s="159"/>
      <c r="M1258" s="165"/>
    </row>
    <row r="1259" spans="1:13" s="344" customFormat="1">
      <c r="A1259" s="180"/>
      <c r="B1259" s="180"/>
      <c r="C1259" s="352"/>
      <c r="D1259" s="769" t="s">
        <v>57</v>
      </c>
      <c r="E1259" s="769"/>
      <c r="F1259" s="769"/>
      <c r="G1259" s="769"/>
      <c r="H1259" s="353">
        <f>SUM(H1257:H1258)</f>
        <v>770</v>
      </c>
      <c r="I1259" s="340"/>
      <c r="J1259" s="340"/>
      <c r="L1259" s="159"/>
      <c r="M1259" s="165"/>
    </row>
    <row r="1260" spans="1:13" s="344" customFormat="1">
      <c r="A1260" s="180"/>
      <c r="B1260" s="180"/>
      <c r="C1260" s="352"/>
      <c r="D1260" s="768" t="s">
        <v>25</v>
      </c>
      <c r="E1260" s="768"/>
      <c r="F1260" s="768"/>
      <c r="G1260" s="768"/>
      <c r="H1260" s="217">
        <f>E1255</f>
        <v>2</v>
      </c>
      <c r="I1260" s="340"/>
      <c r="J1260" s="340"/>
      <c r="L1260" s="159"/>
      <c r="M1260" s="165"/>
    </row>
    <row r="1261" spans="1:13" s="344" customFormat="1">
      <c r="A1261" s="180"/>
      <c r="B1261" s="180"/>
      <c r="C1261" s="352"/>
      <c r="D1261" s="769" t="s">
        <v>58</v>
      </c>
      <c r="E1261" s="769"/>
      <c r="F1261" s="769"/>
      <c r="G1261" s="769"/>
      <c r="H1261" s="353">
        <f>ROUND(H1259*H1260,2)</f>
        <v>1540</v>
      </c>
      <c r="I1261" s="340"/>
      <c r="J1261" s="340"/>
      <c r="L1261" s="159"/>
      <c r="M1261" s="165"/>
    </row>
    <row r="1262" spans="1:13" s="344" customFormat="1">
      <c r="A1262" s="180"/>
      <c r="B1262" s="180"/>
      <c r="C1262" s="352"/>
      <c r="D1262" s="768" t="s">
        <v>1153</v>
      </c>
      <c r="E1262" s="768"/>
      <c r="F1262" s="768"/>
      <c r="G1262" s="768"/>
      <c r="H1262" s="216">
        <f>ROUND(H1259*$B$13,2)</f>
        <v>207.36</v>
      </c>
      <c r="I1262" s="340"/>
      <c r="J1262" s="340"/>
      <c r="L1262" s="159"/>
      <c r="M1262" s="165"/>
    </row>
    <row r="1263" spans="1:13" s="334" customFormat="1">
      <c r="A1263" s="180"/>
      <c r="B1263" s="180"/>
      <c r="C1263" s="352"/>
      <c r="D1263" s="769" t="s">
        <v>563</v>
      </c>
      <c r="E1263" s="769"/>
      <c r="F1263" s="769"/>
      <c r="G1263" s="769"/>
      <c r="H1263" s="353">
        <f>H1262+H1261</f>
        <v>1747.3600000000001</v>
      </c>
    </row>
    <row r="1264" spans="1:13" s="334" customFormat="1">
      <c r="D1264" s="176"/>
      <c r="E1264" s="642"/>
      <c r="F1264" s="354"/>
      <c r="G1264" s="355"/>
    </row>
    <row r="1265" spans="1:13" s="344" customFormat="1">
      <c r="A1265" s="152" t="s">
        <v>5</v>
      </c>
      <c r="B1265" s="766" t="s">
        <v>6</v>
      </c>
      <c r="C1265" s="766"/>
      <c r="D1265" s="341" t="s">
        <v>52</v>
      </c>
      <c r="E1265" s="639" t="s">
        <v>249</v>
      </c>
      <c r="F1265" s="341" t="s">
        <v>28</v>
      </c>
      <c r="G1265" s="342" t="s">
        <v>53</v>
      </c>
      <c r="H1265" s="343" t="s">
        <v>54</v>
      </c>
      <c r="I1265" s="340"/>
      <c r="J1265" s="340"/>
      <c r="L1265" s="159"/>
      <c r="M1265" s="165"/>
    </row>
    <row r="1266" spans="1:13" s="349" customFormat="1" ht="75">
      <c r="A1266" s="345" t="str">
        <f>Orçamento!A283</f>
        <v>07.02.508.08</v>
      </c>
      <c r="B1266" s="345" t="str">
        <f>Orçamento!B283</f>
        <v>COTAÇÃO</v>
      </c>
      <c r="C1266" s="345">
        <f>Orçamento!C283</f>
        <v>7</v>
      </c>
      <c r="D1266" s="346" t="s">
        <v>659</v>
      </c>
      <c r="E1266" s="640">
        <v>1</v>
      </c>
      <c r="F1266" s="345" t="s">
        <v>251</v>
      </c>
      <c r="G1266" s="347">
        <v>770</v>
      </c>
      <c r="H1266" s="348">
        <f>H1272</f>
        <v>770</v>
      </c>
      <c r="I1266" s="349" t="s">
        <v>859</v>
      </c>
      <c r="L1266" s="146"/>
      <c r="M1266" s="336"/>
    </row>
    <row r="1267" spans="1:13" s="424" customFormat="1" ht="90">
      <c r="A1267" s="772" t="s">
        <v>271</v>
      </c>
      <c r="B1267" s="772"/>
      <c r="C1267" s="772"/>
      <c r="D1267" s="509" t="s">
        <v>682</v>
      </c>
      <c r="E1267" s="641">
        <v>1</v>
      </c>
      <c r="F1267" s="612" t="s">
        <v>28</v>
      </c>
      <c r="G1267" s="448">
        <v>770</v>
      </c>
      <c r="H1267" s="417">
        <f>ROUNDDOWN(G1267*E1267,2)</f>
        <v>770</v>
      </c>
      <c r="I1267" s="157"/>
      <c r="J1267" s="157"/>
      <c r="L1267" s="177"/>
      <c r="M1267" s="184"/>
    </row>
    <row r="1268" spans="1:13" s="344" customFormat="1">
      <c r="A1268" s="180"/>
      <c r="B1268" s="180"/>
      <c r="C1268" s="352"/>
      <c r="D1268" s="768" t="s">
        <v>55</v>
      </c>
      <c r="E1268" s="768"/>
      <c r="F1268" s="768"/>
      <c r="G1268" s="768"/>
      <c r="H1268" s="216">
        <f>SUMIF(F1267:F1267,("h"),H1267:H1267)</f>
        <v>0</v>
      </c>
      <c r="I1268" s="340"/>
      <c r="J1268" s="340"/>
      <c r="L1268" s="159"/>
      <c r="M1268" s="165"/>
    </row>
    <row r="1269" spans="1:13" s="344" customFormat="1">
      <c r="A1269" s="180"/>
      <c r="B1269" s="180"/>
      <c r="C1269" s="352"/>
      <c r="D1269" s="768" t="s">
        <v>56</v>
      </c>
      <c r="E1269" s="768"/>
      <c r="F1269" s="768"/>
      <c r="G1269" s="768"/>
      <c r="H1269" s="216">
        <f>SUMIF(F1267:F1267,"&lt;&gt;h",H1267:H1267)</f>
        <v>770</v>
      </c>
      <c r="I1269" s="340"/>
      <c r="J1269" s="340"/>
      <c r="L1269" s="159"/>
      <c r="M1269" s="165"/>
    </row>
    <row r="1270" spans="1:13" s="344" customFormat="1">
      <c r="A1270" s="180"/>
      <c r="B1270" s="180"/>
      <c r="C1270" s="352"/>
      <c r="D1270" s="769" t="s">
        <v>57</v>
      </c>
      <c r="E1270" s="769"/>
      <c r="F1270" s="769"/>
      <c r="G1270" s="769"/>
      <c r="H1270" s="353">
        <f>SUM(H1268:H1269)</f>
        <v>770</v>
      </c>
      <c r="I1270" s="340"/>
      <c r="J1270" s="340"/>
      <c r="L1270" s="159"/>
      <c r="M1270" s="165"/>
    </row>
    <row r="1271" spans="1:13" s="344" customFormat="1">
      <c r="A1271" s="180"/>
      <c r="B1271" s="180"/>
      <c r="C1271" s="352"/>
      <c r="D1271" s="768" t="s">
        <v>25</v>
      </c>
      <c r="E1271" s="768"/>
      <c r="F1271" s="768"/>
      <c r="G1271" s="768"/>
      <c r="H1271" s="217">
        <f>E1266</f>
        <v>1</v>
      </c>
      <c r="I1271" s="340"/>
      <c r="J1271" s="340"/>
      <c r="L1271" s="159"/>
      <c r="M1271" s="165"/>
    </row>
    <row r="1272" spans="1:13" s="344" customFormat="1">
      <c r="A1272" s="180"/>
      <c r="B1272" s="180"/>
      <c r="C1272" s="352"/>
      <c r="D1272" s="769" t="s">
        <v>58</v>
      </c>
      <c r="E1272" s="769"/>
      <c r="F1272" s="769"/>
      <c r="G1272" s="769"/>
      <c r="H1272" s="353">
        <f>ROUND(H1270*H1271,2)</f>
        <v>770</v>
      </c>
      <c r="I1272" s="340"/>
      <c r="J1272" s="340"/>
      <c r="L1272" s="159"/>
      <c r="M1272" s="165"/>
    </row>
    <row r="1273" spans="1:13" s="344" customFormat="1">
      <c r="A1273" s="180"/>
      <c r="B1273" s="180"/>
      <c r="C1273" s="352"/>
      <c r="D1273" s="768" t="s">
        <v>1153</v>
      </c>
      <c r="E1273" s="768"/>
      <c r="F1273" s="768"/>
      <c r="G1273" s="768"/>
      <c r="H1273" s="216">
        <f>ROUND(H1270*$B$13,2)</f>
        <v>207.36</v>
      </c>
      <c r="I1273" s="340"/>
      <c r="J1273" s="340"/>
      <c r="L1273" s="159"/>
      <c r="M1273" s="165"/>
    </row>
    <row r="1274" spans="1:13" s="334" customFormat="1">
      <c r="A1274" s="180"/>
      <c r="B1274" s="180"/>
      <c r="C1274" s="352"/>
      <c r="D1274" s="769" t="s">
        <v>563</v>
      </c>
      <c r="E1274" s="769"/>
      <c r="F1274" s="769"/>
      <c r="G1274" s="769"/>
      <c r="H1274" s="353">
        <f>H1273+H1272</f>
        <v>977.36</v>
      </c>
    </row>
    <row r="1275" spans="1:13" s="334" customFormat="1">
      <c r="D1275" s="176"/>
      <c r="E1275" s="642"/>
      <c r="F1275" s="354"/>
      <c r="G1275" s="355"/>
    </row>
    <row r="1276" spans="1:13" s="344" customFormat="1">
      <c r="A1276" s="152" t="s">
        <v>5</v>
      </c>
      <c r="B1276" s="766" t="s">
        <v>6</v>
      </c>
      <c r="C1276" s="766"/>
      <c r="D1276" s="341" t="s">
        <v>52</v>
      </c>
      <c r="E1276" s="639" t="s">
        <v>249</v>
      </c>
      <c r="F1276" s="341" t="s">
        <v>28</v>
      </c>
      <c r="G1276" s="342" t="s">
        <v>53</v>
      </c>
      <c r="H1276" s="343" t="s">
        <v>54</v>
      </c>
      <c r="I1276" s="340"/>
      <c r="J1276" s="340"/>
      <c r="L1276" s="159"/>
      <c r="M1276" s="165"/>
    </row>
    <row r="1277" spans="1:13" s="349" customFormat="1" ht="45">
      <c r="A1277" s="345" t="str">
        <f>Orçamento!A284</f>
        <v>07.02.508.09</v>
      </c>
      <c r="B1277" s="345" t="str">
        <f>Orçamento!B284</f>
        <v>ORSE</v>
      </c>
      <c r="C1277" s="345">
        <f>Orçamento!C284</f>
        <v>11148</v>
      </c>
      <c r="D1277" s="346" t="s">
        <v>661</v>
      </c>
      <c r="E1277" s="640">
        <v>1</v>
      </c>
      <c r="F1277" s="345" t="s">
        <v>251</v>
      </c>
      <c r="G1277" s="347">
        <v>243.39</v>
      </c>
      <c r="H1277" s="348">
        <f>H1285</f>
        <v>243.39</v>
      </c>
      <c r="I1277" s="349" t="s">
        <v>859</v>
      </c>
      <c r="L1277" s="146"/>
      <c r="M1277" s="336"/>
    </row>
    <row r="1278" spans="1:13" s="424" customFormat="1" ht="30">
      <c r="A1278" s="773">
        <v>11981</v>
      </c>
      <c r="B1278" s="773"/>
      <c r="C1278" s="450" t="s">
        <v>248</v>
      </c>
      <c r="D1278" s="449" t="s">
        <v>662</v>
      </c>
      <c r="E1278" s="641">
        <v>1</v>
      </c>
      <c r="F1278" s="577" t="s">
        <v>28</v>
      </c>
      <c r="G1278" s="448">
        <v>197.53</v>
      </c>
      <c r="H1278" s="447">
        <f>ROUNDDOWN(G1278*E1278,2)</f>
        <v>197.53</v>
      </c>
      <c r="I1278" s="157"/>
      <c r="J1278" s="157"/>
      <c r="L1278" s="177"/>
      <c r="M1278" s="184"/>
    </row>
    <row r="1279" spans="1:13" s="424" customFormat="1" ht="30">
      <c r="A1279" s="767">
        <v>88264</v>
      </c>
      <c r="B1279" s="767"/>
      <c r="C1279" s="425" t="s">
        <v>87</v>
      </c>
      <c r="D1279" s="423" t="s">
        <v>47</v>
      </c>
      <c r="E1279" s="641">
        <v>1</v>
      </c>
      <c r="F1279" s="577" t="s">
        <v>40</v>
      </c>
      <c r="G1279" s="421">
        <v>26.47</v>
      </c>
      <c r="H1279" s="447">
        <f>ROUNDDOWN(G1279*E1279,2)</f>
        <v>26.47</v>
      </c>
      <c r="I1279" s="157"/>
      <c r="J1279" s="157"/>
      <c r="L1279" s="177"/>
      <c r="M1279" s="184"/>
    </row>
    <row r="1280" spans="1:13" s="424" customFormat="1" ht="30">
      <c r="A1280" s="767">
        <v>88316</v>
      </c>
      <c r="B1280" s="767"/>
      <c r="C1280" s="425" t="s">
        <v>87</v>
      </c>
      <c r="D1280" s="423" t="s">
        <v>39</v>
      </c>
      <c r="E1280" s="641">
        <v>1</v>
      </c>
      <c r="F1280" s="577" t="s">
        <v>40</v>
      </c>
      <c r="G1280" s="421">
        <v>19.39</v>
      </c>
      <c r="H1280" s="447">
        <f>ROUNDDOWN(G1280*E1280,2)</f>
        <v>19.39</v>
      </c>
      <c r="I1280" s="157"/>
      <c r="J1280" s="157"/>
      <c r="L1280" s="177"/>
      <c r="M1280" s="184"/>
    </row>
    <row r="1281" spans="1:13" s="344" customFormat="1">
      <c r="A1281" s="180"/>
      <c r="B1281" s="180"/>
      <c r="C1281" s="352"/>
      <c r="D1281" s="768" t="s">
        <v>55</v>
      </c>
      <c r="E1281" s="768"/>
      <c r="F1281" s="768"/>
      <c r="G1281" s="768"/>
      <c r="H1281" s="216">
        <f>SUMIF(F1278:F1280,("h"),H1278:H1280)</f>
        <v>45.86</v>
      </c>
      <c r="I1281" s="340"/>
      <c r="J1281" s="340"/>
      <c r="L1281" s="159"/>
      <c r="M1281" s="165"/>
    </row>
    <row r="1282" spans="1:13" s="344" customFormat="1">
      <c r="A1282" s="180"/>
      <c r="B1282" s="180"/>
      <c r="C1282" s="352"/>
      <c r="D1282" s="768" t="s">
        <v>56</v>
      </c>
      <c r="E1282" s="768"/>
      <c r="F1282" s="768"/>
      <c r="G1282" s="768"/>
      <c r="H1282" s="216">
        <f>SUMIF(F1278:F1280,"&lt;&gt;h",H1278:H1280)</f>
        <v>197.53</v>
      </c>
      <c r="I1282" s="340"/>
      <c r="J1282" s="340"/>
      <c r="L1282" s="159"/>
      <c r="M1282" s="165"/>
    </row>
    <row r="1283" spans="1:13" s="344" customFormat="1">
      <c r="A1283" s="180"/>
      <c r="B1283" s="180"/>
      <c r="C1283" s="352"/>
      <c r="D1283" s="769" t="s">
        <v>57</v>
      </c>
      <c r="E1283" s="769"/>
      <c r="F1283" s="769"/>
      <c r="G1283" s="769"/>
      <c r="H1283" s="353">
        <f>SUM(H1281:H1282)</f>
        <v>243.39</v>
      </c>
      <c r="I1283" s="340"/>
      <c r="J1283" s="340"/>
      <c r="L1283" s="159"/>
      <c r="M1283" s="165"/>
    </row>
    <row r="1284" spans="1:13" s="344" customFormat="1">
      <c r="A1284" s="180"/>
      <c r="B1284" s="180"/>
      <c r="C1284" s="352"/>
      <c r="D1284" s="768" t="s">
        <v>25</v>
      </c>
      <c r="E1284" s="768"/>
      <c r="F1284" s="768"/>
      <c r="G1284" s="768"/>
      <c r="H1284" s="217">
        <f>E1277</f>
        <v>1</v>
      </c>
      <c r="I1284" s="340"/>
      <c r="J1284" s="340"/>
      <c r="L1284" s="159"/>
      <c r="M1284" s="165"/>
    </row>
    <row r="1285" spans="1:13" s="344" customFormat="1">
      <c r="A1285" s="180"/>
      <c r="B1285" s="180"/>
      <c r="C1285" s="352"/>
      <c r="D1285" s="769" t="s">
        <v>58</v>
      </c>
      <c r="E1285" s="769"/>
      <c r="F1285" s="769"/>
      <c r="G1285" s="769"/>
      <c r="H1285" s="353">
        <f>ROUND(H1283*H1284,2)</f>
        <v>243.39</v>
      </c>
      <c r="I1285" s="340"/>
      <c r="J1285" s="340"/>
      <c r="L1285" s="159"/>
      <c r="M1285" s="165"/>
    </row>
    <row r="1286" spans="1:13" s="344" customFormat="1">
      <c r="A1286" s="180"/>
      <c r="B1286" s="180"/>
      <c r="C1286" s="352"/>
      <c r="D1286" s="768" t="s">
        <v>1149</v>
      </c>
      <c r="E1286" s="768"/>
      <c r="F1286" s="768"/>
      <c r="G1286" s="768"/>
      <c r="H1286" s="216">
        <f>ROUND(H1283*$B$13,2)</f>
        <v>65.540000000000006</v>
      </c>
      <c r="I1286" s="340"/>
      <c r="J1286" s="340"/>
      <c r="L1286" s="159"/>
      <c r="M1286" s="165"/>
    </row>
    <row r="1287" spans="1:13" s="334" customFormat="1">
      <c r="A1287" s="180"/>
      <c r="B1287" s="180"/>
      <c r="C1287" s="352"/>
      <c r="D1287" s="769" t="s">
        <v>563</v>
      </c>
      <c r="E1287" s="769"/>
      <c r="F1287" s="769"/>
      <c r="G1287" s="769"/>
      <c r="H1287" s="353">
        <f>H1286+H1285</f>
        <v>308.93</v>
      </c>
    </row>
    <row r="1288" spans="1:13" s="334" customFormat="1">
      <c r="D1288" s="176"/>
      <c r="E1288" s="642"/>
      <c r="F1288" s="354"/>
      <c r="G1288" s="355"/>
    </row>
    <row r="1289" spans="1:13" s="344" customFormat="1">
      <c r="A1289" s="152" t="s">
        <v>5</v>
      </c>
      <c r="B1289" s="766" t="s">
        <v>6</v>
      </c>
      <c r="C1289" s="766"/>
      <c r="D1289" s="341" t="s">
        <v>52</v>
      </c>
      <c r="E1289" s="639" t="s">
        <v>249</v>
      </c>
      <c r="F1289" s="341" t="s">
        <v>28</v>
      </c>
      <c r="G1289" s="342" t="s">
        <v>53</v>
      </c>
      <c r="H1289" s="343" t="s">
        <v>54</v>
      </c>
      <c r="I1289" s="340"/>
      <c r="J1289" s="340"/>
      <c r="L1289" s="159"/>
      <c r="M1289" s="165"/>
    </row>
    <row r="1290" spans="1:13" s="349" customFormat="1" ht="30">
      <c r="A1290" s="345" t="str">
        <f>Orçamento!A285</f>
        <v>07.02.508.10</v>
      </c>
      <c r="B1290" s="345" t="str">
        <f>Orçamento!B285</f>
        <v>CDHU</v>
      </c>
      <c r="C1290" s="345" t="str">
        <f>Orçamento!C285</f>
        <v>61.10.567</v>
      </c>
      <c r="D1290" s="346" t="s">
        <v>679</v>
      </c>
      <c r="E1290" s="640">
        <v>0.66</v>
      </c>
      <c r="F1290" s="345" t="s">
        <v>253</v>
      </c>
      <c r="G1290" s="347">
        <v>1595.34</v>
      </c>
      <c r="H1290" s="348">
        <f>H1298</f>
        <v>1052.92</v>
      </c>
      <c r="I1290" s="349" t="s">
        <v>859</v>
      </c>
      <c r="L1290" s="146"/>
      <c r="M1290" s="336"/>
    </row>
    <row r="1291" spans="1:13" s="424" customFormat="1" ht="30">
      <c r="A1291" s="773" t="s">
        <v>483</v>
      </c>
      <c r="B1291" s="773"/>
      <c r="C1291" s="450" t="s">
        <v>648</v>
      </c>
      <c r="D1291" s="449" t="s">
        <v>680</v>
      </c>
      <c r="E1291" s="641">
        <v>1</v>
      </c>
      <c r="F1291" s="456" t="s">
        <v>66</v>
      </c>
      <c r="G1291" s="448">
        <v>1491.51</v>
      </c>
      <c r="H1291" s="447">
        <f>ROUNDDOWN(G1291*E1291,2)</f>
        <v>1491.51</v>
      </c>
      <c r="I1291" s="157"/>
      <c r="J1291" s="157"/>
      <c r="L1291" s="177"/>
      <c r="M1291" s="184"/>
    </row>
    <row r="1292" spans="1:13" s="424" customFormat="1" ht="30">
      <c r="A1292" s="767">
        <v>88279</v>
      </c>
      <c r="B1292" s="767"/>
      <c r="C1292" s="425" t="s">
        <v>87</v>
      </c>
      <c r="D1292" s="423" t="s">
        <v>79</v>
      </c>
      <c r="E1292" s="641">
        <v>2.2000000000000002</v>
      </c>
      <c r="F1292" s="456" t="s">
        <v>40</v>
      </c>
      <c r="G1292" s="421">
        <v>27.81</v>
      </c>
      <c r="H1292" s="447">
        <f>ROUNDDOWN(G1292*E1292,2)</f>
        <v>61.18</v>
      </c>
      <c r="I1292" s="157"/>
      <c r="J1292" s="157"/>
      <c r="L1292" s="177"/>
      <c r="M1292" s="184"/>
    </row>
    <row r="1293" spans="1:13" s="424" customFormat="1" ht="30">
      <c r="A1293" s="767">
        <v>88316</v>
      </c>
      <c r="B1293" s="767"/>
      <c r="C1293" s="425" t="s">
        <v>87</v>
      </c>
      <c r="D1293" s="423" t="s">
        <v>39</v>
      </c>
      <c r="E1293" s="641">
        <v>2.2000000000000002</v>
      </c>
      <c r="F1293" s="456" t="s">
        <v>40</v>
      </c>
      <c r="G1293" s="421">
        <v>19.39</v>
      </c>
      <c r="H1293" s="447">
        <f>ROUNDDOWN(G1293*E1293,2)</f>
        <v>42.65</v>
      </c>
      <c r="I1293" s="157"/>
      <c r="J1293" s="157"/>
      <c r="L1293" s="177"/>
      <c r="M1293" s="184"/>
    </row>
    <row r="1294" spans="1:13" s="344" customFormat="1">
      <c r="A1294" s="180"/>
      <c r="B1294" s="180"/>
      <c r="C1294" s="352"/>
      <c r="D1294" s="768" t="s">
        <v>55</v>
      </c>
      <c r="E1294" s="768"/>
      <c r="F1294" s="768"/>
      <c r="G1294" s="768"/>
      <c r="H1294" s="216">
        <f>SUMIF(F1291:F1293,("h"),H1291:H1293)</f>
        <v>103.83</v>
      </c>
      <c r="I1294" s="340"/>
      <c r="J1294" s="340"/>
      <c r="L1294" s="159"/>
      <c r="M1294" s="165"/>
    </row>
    <row r="1295" spans="1:13" s="344" customFormat="1">
      <c r="A1295" s="180"/>
      <c r="B1295" s="180"/>
      <c r="C1295" s="352"/>
      <c r="D1295" s="768" t="s">
        <v>56</v>
      </c>
      <c r="E1295" s="768"/>
      <c r="F1295" s="768"/>
      <c r="G1295" s="768"/>
      <c r="H1295" s="216">
        <f>SUMIF(F1291:F1293,"&lt;&gt;h",H1291:H1293)</f>
        <v>1491.51</v>
      </c>
      <c r="I1295" s="340"/>
      <c r="J1295" s="340"/>
      <c r="L1295" s="159"/>
      <c r="M1295" s="165"/>
    </row>
    <row r="1296" spans="1:13" s="344" customFormat="1">
      <c r="A1296" s="180"/>
      <c r="B1296" s="180"/>
      <c r="C1296" s="352"/>
      <c r="D1296" s="769" t="s">
        <v>57</v>
      </c>
      <c r="E1296" s="769"/>
      <c r="F1296" s="769"/>
      <c r="G1296" s="769"/>
      <c r="H1296" s="353">
        <f>SUM(H1294:H1295)</f>
        <v>1595.34</v>
      </c>
      <c r="I1296" s="340"/>
      <c r="J1296" s="340"/>
      <c r="L1296" s="159"/>
      <c r="M1296" s="165"/>
    </row>
    <row r="1297" spans="1:13" s="344" customFormat="1">
      <c r="A1297" s="180"/>
      <c r="B1297" s="180"/>
      <c r="C1297" s="352"/>
      <c r="D1297" s="768" t="s">
        <v>25</v>
      </c>
      <c r="E1297" s="768"/>
      <c r="F1297" s="768"/>
      <c r="G1297" s="768"/>
      <c r="H1297" s="217">
        <f>E1290</f>
        <v>0.66</v>
      </c>
      <c r="I1297" s="340"/>
      <c r="J1297" s="340"/>
      <c r="L1297" s="159"/>
      <c r="M1297" s="165"/>
    </row>
    <row r="1298" spans="1:13" s="344" customFormat="1">
      <c r="A1298" s="180"/>
      <c r="B1298" s="180"/>
      <c r="C1298" s="352"/>
      <c r="D1298" s="769" t="s">
        <v>58</v>
      </c>
      <c r="E1298" s="769"/>
      <c r="F1298" s="769"/>
      <c r="G1298" s="769"/>
      <c r="H1298" s="353">
        <f>ROUND(H1296*H1297,2)</f>
        <v>1052.92</v>
      </c>
      <c r="I1298" s="340"/>
      <c r="J1298" s="340"/>
      <c r="L1298" s="159"/>
      <c r="M1298" s="165"/>
    </row>
    <row r="1299" spans="1:13" s="344" customFormat="1">
      <c r="A1299" s="180"/>
      <c r="B1299" s="180"/>
      <c r="C1299" s="352"/>
      <c r="D1299" s="768" t="s">
        <v>1149</v>
      </c>
      <c r="E1299" s="768"/>
      <c r="F1299" s="768"/>
      <c r="G1299" s="768"/>
      <c r="H1299" s="216">
        <f>ROUND(H1296*$B$13,2)</f>
        <v>429.63</v>
      </c>
      <c r="I1299" s="340"/>
      <c r="J1299" s="340"/>
      <c r="L1299" s="159"/>
      <c r="M1299" s="165"/>
    </row>
    <row r="1300" spans="1:13" s="334" customFormat="1">
      <c r="A1300" s="180"/>
      <c r="B1300" s="180"/>
      <c r="C1300" s="352"/>
      <c r="D1300" s="769" t="s">
        <v>563</v>
      </c>
      <c r="E1300" s="769"/>
      <c r="F1300" s="769"/>
      <c r="G1300" s="769"/>
      <c r="H1300" s="353">
        <f>H1299+H1298</f>
        <v>1482.5500000000002</v>
      </c>
    </row>
    <row r="1301" spans="1:13" s="334" customFormat="1">
      <c r="D1301" s="176"/>
      <c r="E1301" s="642"/>
      <c r="F1301" s="354"/>
      <c r="G1301" s="355"/>
    </row>
    <row r="1302" spans="1:13" s="344" customFormat="1">
      <c r="A1302" s="152" t="s">
        <v>5</v>
      </c>
      <c r="B1302" s="766" t="s">
        <v>6</v>
      </c>
      <c r="C1302" s="766"/>
      <c r="D1302" s="341" t="s">
        <v>52</v>
      </c>
      <c r="E1302" s="639" t="s">
        <v>249</v>
      </c>
      <c r="F1302" s="341" t="s">
        <v>28</v>
      </c>
      <c r="G1302" s="342" t="s">
        <v>53</v>
      </c>
      <c r="H1302" s="343" t="s">
        <v>54</v>
      </c>
      <c r="I1302" s="340"/>
      <c r="J1302" s="340"/>
      <c r="L1302" s="159"/>
      <c r="M1302" s="165"/>
    </row>
    <row r="1303" spans="1:13" s="349" customFormat="1" ht="75">
      <c r="A1303" s="345" t="str">
        <f>Orçamento!A286</f>
        <v>07.02.508.11</v>
      </c>
      <c r="B1303" s="345" t="str">
        <f>Orçamento!B286</f>
        <v>C.M</v>
      </c>
      <c r="C1303" s="345">
        <f>Orçamento!C286</f>
        <v>4</v>
      </c>
      <c r="D1303" s="346" t="s">
        <v>663</v>
      </c>
      <c r="E1303" s="640">
        <v>2</v>
      </c>
      <c r="F1303" s="345" t="s">
        <v>251</v>
      </c>
      <c r="G1303" s="347">
        <v>258.83</v>
      </c>
      <c r="H1303" s="348">
        <f>H1311</f>
        <v>517.66</v>
      </c>
      <c r="I1303" s="349" t="s">
        <v>859</v>
      </c>
      <c r="L1303" s="146"/>
      <c r="M1303" s="336"/>
    </row>
    <row r="1304" spans="1:13" s="424" customFormat="1" ht="75">
      <c r="A1304" s="773" t="s">
        <v>271</v>
      </c>
      <c r="B1304" s="773"/>
      <c r="C1304" s="773"/>
      <c r="D1304" s="449" t="s">
        <v>1156</v>
      </c>
      <c r="E1304" s="641">
        <v>1</v>
      </c>
      <c r="F1304" s="456" t="s">
        <v>28</v>
      </c>
      <c r="G1304" s="448">
        <v>155</v>
      </c>
      <c r="H1304" s="447">
        <f>ROUNDDOWN(G1304*E1304,2)</f>
        <v>155</v>
      </c>
      <c r="I1304" s="157"/>
      <c r="J1304" s="157"/>
      <c r="L1304" s="177"/>
      <c r="M1304" s="184"/>
    </row>
    <row r="1305" spans="1:13" s="424" customFormat="1" ht="30">
      <c r="A1305" s="767">
        <v>88279</v>
      </c>
      <c r="B1305" s="767"/>
      <c r="C1305" s="425" t="s">
        <v>87</v>
      </c>
      <c r="D1305" s="423" t="s">
        <v>79</v>
      </c>
      <c r="E1305" s="641">
        <v>2.2000000000000002</v>
      </c>
      <c r="F1305" s="456" t="s">
        <v>40</v>
      </c>
      <c r="G1305" s="421">
        <v>27.81</v>
      </c>
      <c r="H1305" s="447">
        <f>ROUNDDOWN(G1305*E1305,2)</f>
        <v>61.18</v>
      </c>
      <c r="I1305" s="157"/>
      <c r="J1305" s="157"/>
      <c r="L1305" s="177"/>
      <c r="M1305" s="184"/>
    </row>
    <row r="1306" spans="1:13" s="424" customFormat="1" ht="30">
      <c r="A1306" s="767">
        <v>88316</v>
      </c>
      <c r="B1306" s="767"/>
      <c r="C1306" s="425" t="s">
        <v>87</v>
      </c>
      <c r="D1306" s="423" t="s">
        <v>39</v>
      </c>
      <c r="E1306" s="641">
        <v>2.2000000000000002</v>
      </c>
      <c r="F1306" s="456" t="s">
        <v>40</v>
      </c>
      <c r="G1306" s="421">
        <v>19.39</v>
      </c>
      <c r="H1306" s="447">
        <f>ROUNDDOWN(G1306*E1306,2)</f>
        <v>42.65</v>
      </c>
      <c r="I1306" s="157"/>
      <c r="J1306" s="157"/>
      <c r="L1306" s="177"/>
      <c r="M1306" s="184"/>
    </row>
    <row r="1307" spans="1:13" s="344" customFormat="1">
      <c r="A1307" s="180"/>
      <c r="B1307" s="180"/>
      <c r="C1307" s="352"/>
      <c r="D1307" s="768" t="s">
        <v>55</v>
      </c>
      <c r="E1307" s="768"/>
      <c r="F1307" s="768"/>
      <c r="G1307" s="768"/>
      <c r="H1307" s="216">
        <f>SUMIF(F1304:F1306,("h"),H1304:H1306)</f>
        <v>103.83</v>
      </c>
      <c r="I1307" s="340"/>
      <c r="J1307" s="340"/>
      <c r="L1307" s="159"/>
      <c r="M1307" s="165"/>
    </row>
    <row r="1308" spans="1:13" s="344" customFormat="1">
      <c r="A1308" s="180"/>
      <c r="B1308" s="180"/>
      <c r="C1308" s="352"/>
      <c r="D1308" s="768" t="s">
        <v>56</v>
      </c>
      <c r="E1308" s="768"/>
      <c r="F1308" s="768"/>
      <c r="G1308" s="768"/>
      <c r="H1308" s="216">
        <f>SUMIF(F1304:F1306,"&lt;&gt;h",H1304:H1306)</f>
        <v>155</v>
      </c>
      <c r="I1308" s="340"/>
      <c r="J1308" s="340"/>
      <c r="L1308" s="159"/>
      <c r="M1308" s="165"/>
    </row>
    <row r="1309" spans="1:13" s="344" customFormat="1">
      <c r="A1309" s="180"/>
      <c r="B1309" s="180"/>
      <c r="C1309" s="352"/>
      <c r="D1309" s="769" t="s">
        <v>57</v>
      </c>
      <c r="E1309" s="769"/>
      <c r="F1309" s="769"/>
      <c r="G1309" s="769"/>
      <c r="H1309" s="353">
        <f>SUM(H1307:H1308)</f>
        <v>258.83</v>
      </c>
      <c r="I1309" s="340"/>
      <c r="J1309" s="340"/>
      <c r="L1309" s="159"/>
      <c r="M1309" s="165"/>
    </row>
    <row r="1310" spans="1:13" s="344" customFormat="1">
      <c r="A1310" s="180"/>
      <c r="B1310" s="180"/>
      <c r="C1310" s="352"/>
      <c r="D1310" s="768" t="s">
        <v>25</v>
      </c>
      <c r="E1310" s="768"/>
      <c r="F1310" s="768"/>
      <c r="G1310" s="768"/>
      <c r="H1310" s="217">
        <f>E1303</f>
        <v>2</v>
      </c>
      <c r="I1310" s="340"/>
      <c r="J1310" s="340"/>
      <c r="L1310" s="159"/>
      <c r="M1310" s="165"/>
    </row>
    <row r="1311" spans="1:13" s="344" customFormat="1">
      <c r="A1311" s="180"/>
      <c r="B1311" s="180"/>
      <c r="C1311" s="352"/>
      <c r="D1311" s="769" t="s">
        <v>58</v>
      </c>
      <c r="E1311" s="769"/>
      <c r="F1311" s="769"/>
      <c r="G1311" s="769"/>
      <c r="H1311" s="353">
        <f>ROUND(H1309*H1310,2)</f>
        <v>517.66</v>
      </c>
      <c r="I1311" s="340"/>
      <c r="J1311" s="340"/>
      <c r="L1311" s="159"/>
      <c r="M1311" s="165"/>
    </row>
    <row r="1312" spans="1:13" s="344" customFormat="1">
      <c r="A1312" s="180"/>
      <c r="B1312" s="180"/>
      <c r="C1312" s="352"/>
      <c r="D1312" s="768" t="s">
        <v>1149</v>
      </c>
      <c r="E1312" s="768"/>
      <c r="F1312" s="768"/>
      <c r="G1312" s="768"/>
      <c r="H1312" s="216">
        <f>ROUND(H1309*$B$13,2)</f>
        <v>69.7</v>
      </c>
      <c r="I1312" s="340"/>
      <c r="J1312" s="340"/>
      <c r="L1312" s="159"/>
      <c r="M1312" s="165"/>
    </row>
    <row r="1313" spans="1:13" s="334" customFormat="1">
      <c r="A1313" s="180"/>
      <c r="B1313" s="180"/>
      <c r="C1313" s="352"/>
      <c r="D1313" s="769" t="s">
        <v>563</v>
      </c>
      <c r="E1313" s="769"/>
      <c r="F1313" s="769"/>
      <c r="G1313" s="769"/>
      <c r="H1313" s="353">
        <f>H1312+H1311</f>
        <v>587.36</v>
      </c>
    </row>
    <row r="1314" spans="1:13" s="334" customFormat="1">
      <c r="D1314" s="176"/>
      <c r="E1314" s="642"/>
      <c r="F1314" s="354"/>
      <c r="G1314" s="355"/>
    </row>
    <row r="1315" spans="1:13" s="344" customFormat="1">
      <c r="A1315" s="152" t="s">
        <v>5</v>
      </c>
      <c r="B1315" s="766" t="s">
        <v>6</v>
      </c>
      <c r="C1315" s="766"/>
      <c r="D1315" s="341" t="s">
        <v>52</v>
      </c>
      <c r="E1315" s="639" t="s">
        <v>249</v>
      </c>
      <c r="F1315" s="341" t="s">
        <v>28</v>
      </c>
      <c r="G1315" s="342" t="s">
        <v>53</v>
      </c>
      <c r="H1315" s="343" t="s">
        <v>54</v>
      </c>
      <c r="I1315" s="340"/>
      <c r="J1315" s="340"/>
      <c r="L1315" s="159"/>
      <c r="M1315" s="165"/>
    </row>
    <row r="1316" spans="1:13" s="349" customFormat="1" ht="75">
      <c r="A1316" s="345" t="str">
        <f>Orçamento!A287</f>
        <v>07.02.508.12</v>
      </c>
      <c r="B1316" s="345" t="str">
        <f>Orçamento!B287</f>
        <v>C.M</v>
      </c>
      <c r="C1316" s="345">
        <f>Orçamento!C287</f>
        <v>5</v>
      </c>
      <c r="D1316" s="346" t="s">
        <v>664</v>
      </c>
      <c r="E1316" s="640">
        <v>1</v>
      </c>
      <c r="F1316" s="345" t="s">
        <v>251</v>
      </c>
      <c r="G1316" s="347">
        <v>236.87</v>
      </c>
      <c r="H1316" s="348">
        <f>H1324</f>
        <v>236.87</v>
      </c>
      <c r="I1316" s="349" t="s">
        <v>859</v>
      </c>
      <c r="L1316" s="146"/>
      <c r="M1316" s="336"/>
    </row>
    <row r="1317" spans="1:13" s="424" customFormat="1" ht="75">
      <c r="A1317" s="773" t="s">
        <v>271</v>
      </c>
      <c r="B1317" s="773"/>
      <c r="C1317" s="773"/>
      <c r="D1317" s="449" t="s">
        <v>1157</v>
      </c>
      <c r="E1317" s="641">
        <v>1</v>
      </c>
      <c r="F1317" s="456" t="s">
        <v>28</v>
      </c>
      <c r="G1317" s="448">
        <v>100</v>
      </c>
      <c r="H1317" s="447">
        <f>ROUNDDOWN(G1317*E1317,2)</f>
        <v>100</v>
      </c>
      <c r="I1317" s="157"/>
      <c r="J1317" s="157"/>
      <c r="L1317" s="177"/>
      <c r="M1317" s="184"/>
    </row>
    <row r="1318" spans="1:13" s="424" customFormat="1" ht="30">
      <c r="A1318" s="767">
        <v>88279</v>
      </c>
      <c r="B1318" s="767"/>
      <c r="C1318" s="425" t="s">
        <v>87</v>
      </c>
      <c r="D1318" s="423" t="s">
        <v>79</v>
      </c>
      <c r="E1318" s="641">
        <v>2.9</v>
      </c>
      <c r="F1318" s="456" t="s">
        <v>40</v>
      </c>
      <c r="G1318" s="421">
        <v>27.81</v>
      </c>
      <c r="H1318" s="447">
        <f>ROUNDDOWN(G1318*E1318,2)</f>
        <v>80.64</v>
      </c>
      <c r="I1318" s="157"/>
      <c r="J1318" s="157"/>
      <c r="L1318" s="177"/>
      <c r="M1318" s="184"/>
    </row>
    <row r="1319" spans="1:13" s="424" customFormat="1" ht="30">
      <c r="A1319" s="767">
        <v>88316</v>
      </c>
      <c r="B1319" s="767"/>
      <c r="C1319" s="425" t="s">
        <v>87</v>
      </c>
      <c r="D1319" s="423" t="s">
        <v>39</v>
      </c>
      <c r="E1319" s="641">
        <v>2.9</v>
      </c>
      <c r="F1319" s="456" t="s">
        <v>40</v>
      </c>
      <c r="G1319" s="421">
        <v>19.39</v>
      </c>
      <c r="H1319" s="447">
        <f>ROUNDDOWN(G1319*E1319,2)</f>
        <v>56.23</v>
      </c>
      <c r="I1319" s="157"/>
      <c r="J1319" s="157"/>
      <c r="L1319" s="177"/>
      <c r="M1319" s="184"/>
    </row>
    <row r="1320" spans="1:13" s="344" customFormat="1">
      <c r="A1320" s="180"/>
      <c r="B1320" s="180"/>
      <c r="C1320" s="352"/>
      <c r="D1320" s="768" t="s">
        <v>55</v>
      </c>
      <c r="E1320" s="768"/>
      <c r="F1320" s="768"/>
      <c r="G1320" s="768"/>
      <c r="H1320" s="216">
        <f>SUMIF(F1317:F1319,("h"),H1317:H1319)</f>
        <v>136.87</v>
      </c>
      <c r="I1320" s="340"/>
      <c r="J1320" s="340"/>
      <c r="L1320" s="159"/>
      <c r="M1320" s="165"/>
    </row>
    <row r="1321" spans="1:13" s="344" customFormat="1">
      <c r="A1321" s="180"/>
      <c r="B1321" s="180"/>
      <c r="C1321" s="352"/>
      <c r="D1321" s="768" t="s">
        <v>56</v>
      </c>
      <c r="E1321" s="768"/>
      <c r="F1321" s="768"/>
      <c r="G1321" s="768"/>
      <c r="H1321" s="216">
        <f>SUMIF(F1317:F1319,"&lt;&gt;h",H1317:H1319)</f>
        <v>100</v>
      </c>
      <c r="I1321" s="340"/>
      <c r="J1321" s="340"/>
      <c r="L1321" s="159"/>
      <c r="M1321" s="165"/>
    </row>
    <row r="1322" spans="1:13" s="344" customFormat="1">
      <c r="A1322" s="180"/>
      <c r="B1322" s="180"/>
      <c r="C1322" s="352"/>
      <c r="D1322" s="769" t="s">
        <v>57</v>
      </c>
      <c r="E1322" s="769"/>
      <c r="F1322" s="769"/>
      <c r="G1322" s="769"/>
      <c r="H1322" s="353">
        <f>SUM(H1320:H1321)</f>
        <v>236.87</v>
      </c>
      <c r="I1322" s="340"/>
      <c r="J1322" s="340"/>
      <c r="L1322" s="159"/>
      <c r="M1322" s="165"/>
    </row>
    <row r="1323" spans="1:13" s="344" customFormat="1">
      <c r="A1323" s="180"/>
      <c r="B1323" s="180"/>
      <c r="C1323" s="352"/>
      <c r="D1323" s="768" t="s">
        <v>25</v>
      </c>
      <c r="E1323" s="768"/>
      <c r="F1323" s="768"/>
      <c r="G1323" s="768"/>
      <c r="H1323" s="217">
        <f>E1316</f>
        <v>1</v>
      </c>
      <c r="I1323" s="340"/>
      <c r="J1323" s="340"/>
      <c r="L1323" s="159"/>
      <c r="M1323" s="165"/>
    </row>
    <row r="1324" spans="1:13" s="344" customFormat="1">
      <c r="A1324" s="180"/>
      <c r="B1324" s="180"/>
      <c r="C1324" s="352"/>
      <c r="D1324" s="769" t="s">
        <v>58</v>
      </c>
      <c r="E1324" s="769"/>
      <c r="F1324" s="769"/>
      <c r="G1324" s="769"/>
      <c r="H1324" s="353">
        <f>ROUND(H1322*H1323,2)</f>
        <v>236.87</v>
      </c>
      <c r="I1324" s="340"/>
      <c r="J1324" s="340"/>
      <c r="L1324" s="159"/>
      <c r="M1324" s="165"/>
    </row>
    <row r="1325" spans="1:13" s="344" customFormat="1">
      <c r="A1325" s="180"/>
      <c r="B1325" s="180"/>
      <c r="C1325" s="352"/>
      <c r="D1325" s="768" t="s">
        <v>1149</v>
      </c>
      <c r="E1325" s="768"/>
      <c r="F1325" s="768"/>
      <c r="G1325" s="768"/>
      <c r="H1325" s="216">
        <f>ROUND(H1322*$B$13,2)</f>
        <v>63.79</v>
      </c>
      <c r="I1325" s="340"/>
      <c r="J1325" s="340"/>
      <c r="L1325" s="159"/>
      <c r="M1325" s="165"/>
    </row>
    <row r="1326" spans="1:13" s="334" customFormat="1">
      <c r="A1326" s="180"/>
      <c r="B1326" s="180"/>
      <c r="C1326" s="352"/>
      <c r="D1326" s="769" t="s">
        <v>563</v>
      </c>
      <c r="E1326" s="769"/>
      <c r="F1326" s="769"/>
      <c r="G1326" s="769"/>
      <c r="H1326" s="353">
        <f>H1325+H1324</f>
        <v>300.66000000000003</v>
      </c>
    </row>
    <row r="1327" spans="1:13" s="334" customFormat="1">
      <c r="D1327" s="176"/>
      <c r="E1327" s="642"/>
      <c r="F1327" s="354"/>
      <c r="G1327" s="355"/>
    </row>
    <row r="1328" spans="1:13" s="344" customFormat="1">
      <c r="A1328" s="152" t="s">
        <v>5</v>
      </c>
      <c r="B1328" s="766" t="s">
        <v>6</v>
      </c>
      <c r="C1328" s="766"/>
      <c r="D1328" s="341" t="s">
        <v>52</v>
      </c>
      <c r="E1328" s="639" t="s">
        <v>249</v>
      </c>
      <c r="F1328" s="341" t="s">
        <v>28</v>
      </c>
      <c r="G1328" s="342" t="s">
        <v>53</v>
      </c>
      <c r="H1328" s="343" t="s">
        <v>54</v>
      </c>
      <c r="I1328" s="340"/>
      <c r="J1328" s="340"/>
      <c r="L1328" s="159"/>
      <c r="M1328" s="165"/>
    </row>
    <row r="1329" spans="1:13" s="349" customFormat="1" ht="60">
      <c r="A1329" s="345" t="str">
        <f>Orçamento!A288</f>
        <v>07.02.508.13</v>
      </c>
      <c r="B1329" s="345" t="str">
        <f>Orçamento!B288</f>
        <v>C.M</v>
      </c>
      <c r="C1329" s="345">
        <f>Orçamento!C288</f>
        <v>6</v>
      </c>
      <c r="D1329" s="346" t="s">
        <v>665</v>
      </c>
      <c r="E1329" s="640">
        <v>8</v>
      </c>
      <c r="F1329" s="345" t="s">
        <v>251</v>
      </c>
      <c r="G1329" s="347">
        <v>408.54999999999995</v>
      </c>
      <c r="H1329" s="348">
        <f>H1337</f>
        <v>3268.4</v>
      </c>
      <c r="I1329" s="349" t="s">
        <v>859</v>
      </c>
      <c r="L1329" s="146"/>
      <c r="M1329" s="336"/>
    </row>
    <row r="1330" spans="1:13" s="424" customFormat="1" ht="75">
      <c r="A1330" s="773" t="s">
        <v>271</v>
      </c>
      <c r="B1330" s="773"/>
      <c r="C1330" s="773"/>
      <c r="D1330" s="449" t="s">
        <v>1158</v>
      </c>
      <c r="E1330" s="641">
        <v>1</v>
      </c>
      <c r="F1330" s="456" t="s">
        <v>28</v>
      </c>
      <c r="G1330" s="448">
        <v>182</v>
      </c>
      <c r="H1330" s="447">
        <f>ROUNDDOWN(G1330*E1330,2)</f>
        <v>182</v>
      </c>
      <c r="I1330" s="157"/>
      <c r="J1330" s="157"/>
      <c r="L1330" s="177"/>
      <c r="M1330" s="184"/>
    </row>
    <row r="1331" spans="1:13" s="424" customFormat="1" ht="30">
      <c r="A1331" s="767">
        <v>88279</v>
      </c>
      <c r="B1331" s="767"/>
      <c r="C1331" s="425" t="s">
        <v>87</v>
      </c>
      <c r="D1331" s="423" t="s">
        <v>79</v>
      </c>
      <c r="E1331" s="641">
        <v>4.8</v>
      </c>
      <c r="F1331" s="456" t="s">
        <v>40</v>
      </c>
      <c r="G1331" s="421">
        <v>27.81</v>
      </c>
      <c r="H1331" s="447">
        <f>ROUNDDOWN(G1331*E1331,2)</f>
        <v>133.47999999999999</v>
      </c>
      <c r="I1331" s="157"/>
      <c r="J1331" s="157"/>
      <c r="L1331" s="177"/>
      <c r="M1331" s="184"/>
    </row>
    <row r="1332" spans="1:13" s="424" customFormat="1" ht="30">
      <c r="A1332" s="767">
        <v>88316</v>
      </c>
      <c r="B1332" s="767"/>
      <c r="C1332" s="425" t="s">
        <v>87</v>
      </c>
      <c r="D1332" s="423" t="s">
        <v>39</v>
      </c>
      <c r="E1332" s="641">
        <v>4.8</v>
      </c>
      <c r="F1332" s="456" t="s">
        <v>40</v>
      </c>
      <c r="G1332" s="421">
        <v>19.39</v>
      </c>
      <c r="H1332" s="447">
        <f>ROUNDDOWN(G1332*E1332,2)</f>
        <v>93.07</v>
      </c>
      <c r="I1332" s="157"/>
      <c r="J1332" s="157"/>
      <c r="L1332" s="177"/>
      <c r="M1332" s="184"/>
    </row>
    <row r="1333" spans="1:13" s="344" customFormat="1">
      <c r="A1333" s="180"/>
      <c r="B1333" s="180"/>
      <c r="C1333" s="352"/>
      <c r="D1333" s="768" t="s">
        <v>55</v>
      </c>
      <c r="E1333" s="768"/>
      <c r="F1333" s="768"/>
      <c r="G1333" s="768"/>
      <c r="H1333" s="216">
        <f>SUMIF(F1330:F1332,("h"),H1330:H1332)</f>
        <v>226.54999999999998</v>
      </c>
      <c r="I1333" s="340"/>
      <c r="J1333" s="340"/>
      <c r="L1333" s="159"/>
      <c r="M1333" s="165"/>
    </row>
    <row r="1334" spans="1:13" s="344" customFormat="1">
      <c r="A1334" s="180"/>
      <c r="B1334" s="180"/>
      <c r="C1334" s="352"/>
      <c r="D1334" s="768" t="s">
        <v>56</v>
      </c>
      <c r="E1334" s="768"/>
      <c r="F1334" s="768"/>
      <c r="G1334" s="768"/>
      <c r="H1334" s="216">
        <f>SUMIF(F1330:F1332,"&lt;&gt;h",H1330:H1332)</f>
        <v>182</v>
      </c>
      <c r="I1334" s="340"/>
      <c r="J1334" s="340"/>
      <c r="L1334" s="159"/>
      <c r="M1334" s="165"/>
    </row>
    <row r="1335" spans="1:13" s="344" customFormat="1">
      <c r="A1335" s="180"/>
      <c r="B1335" s="180"/>
      <c r="C1335" s="352"/>
      <c r="D1335" s="769" t="s">
        <v>57</v>
      </c>
      <c r="E1335" s="769"/>
      <c r="F1335" s="769"/>
      <c r="G1335" s="769"/>
      <c r="H1335" s="353">
        <f>SUM(H1333:H1334)</f>
        <v>408.54999999999995</v>
      </c>
      <c r="I1335" s="340"/>
      <c r="J1335" s="340"/>
      <c r="L1335" s="159"/>
      <c r="M1335" s="165"/>
    </row>
    <row r="1336" spans="1:13" s="344" customFormat="1">
      <c r="A1336" s="180"/>
      <c r="B1336" s="180"/>
      <c r="C1336" s="352"/>
      <c r="D1336" s="768" t="s">
        <v>25</v>
      </c>
      <c r="E1336" s="768"/>
      <c r="F1336" s="768"/>
      <c r="G1336" s="768"/>
      <c r="H1336" s="217">
        <f>E1329</f>
        <v>8</v>
      </c>
      <c r="I1336" s="340"/>
      <c r="J1336" s="340"/>
      <c r="L1336" s="159"/>
      <c r="M1336" s="165"/>
    </row>
    <row r="1337" spans="1:13" s="344" customFormat="1">
      <c r="A1337" s="180"/>
      <c r="B1337" s="180"/>
      <c r="C1337" s="352"/>
      <c r="D1337" s="769" t="s">
        <v>58</v>
      </c>
      <c r="E1337" s="769"/>
      <c r="F1337" s="769"/>
      <c r="G1337" s="769"/>
      <c r="H1337" s="353">
        <f>ROUND(H1335*H1336,2)</f>
        <v>3268.4</v>
      </c>
      <c r="I1337" s="340"/>
      <c r="J1337" s="340"/>
      <c r="L1337" s="159"/>
      <c r="M1337" s="165"/>
    </row>
    <row r="1338" spans="1:13" s="344" customFormat="1">
      <c r="A1338" s="180"/>
      <c r="B1338" s="180"/>
      <c r="C1338" s="352"/>
      <c r="D1338" s="768" t="s">
        <v>1149</v>
      </c>
      <c r="E1338" s="768"/>
      <c r="F1338" s="768"/>
      <c r="G1338" s="768"/>
      <c r="H1338" s="216">
        <f>ROUND(H1335*$B$13,2)</f>
        <v>110.02</v>
      </c>
      <c r="I1338" s="340"/>
      <c r="J1338" s="340"/>
      <c r="L1338" s="159"/>
      <c r="M1338" s="165"/>
    </row>
    <row r="1339" spans="1:13" s="334" customFormat="1">
      <c r="A1339" s="180"/>
      <c r="B1339" s="180"/>
      <c r="C1339" s="352"/>
      <c r="D1339" s="769" t="s">
        <v>563</v>
      </c>
      <c r="E1339" s="769"/>
      <c r="F1339" s="769"/>
      <c r="G1339" s="769"/>
      <c r="H1339" s="353">
        <f>H1338+H1337</f>
        <v>3378.42</v>
      </c>
    </row>
    <row r="1340" spans="1:13" s="334" customFormat="1">
      <c r="D1340" s="176"/>
      <c r="E1340" s="642"/>
      <c r="F1340" s="354"/>
      <c r="G1340" s="355"/>
    </row>
    <row r="1341" spans="1:13" s="344" customFormat="1">
      <c r="A1341" s="152" t="s">
        <v>5</v>
      </c>
      <c r="B1341" s="766" t="s">
        <v>6</v>
      </c>
      <c r="C1341" s="766"/>
      <c r="D1341" s="341" t="s">
        <v>52</v>
      </c>
      <c r="E1341" s="639" t="s">
        <v>249</v>
      </c>
      <c r="F1341" s="341" t="s">
        <v>28</v>
      </c>
      <c r="G1341" s="342" t="s">
        <v>53</v>
      </c>
      <c r="H1341" s="343" t="s">
        <v>54</v>
      </c>
      <c r="I1341" s="340"/>
      <c r="J1341" s="340"/>
      <c r="L1341" s="159"/>
      <c r="M1341" s="165"/>
    </row>
    <row r="1342" spans="1:13" s="349" customFormat="1" ht="60">
      <c r="A1342" s="345" t="str">
        <f>Orçamento!A289</f>
        <v>07.02.508.14</v>
      </c>
      <c r="B1342" s="345" t="str">
        <f>Orçamento!B289</f>
        <v>C.M</v>
      </c>
      <c r="C1342" s="345">
        <f>Orçamento!C289</f>
        <v>7</v>
      </c>
      <c r="D1342" s="346" t="s">
        <v>666</v>
      </c>
      <c r="E1342" s="640">
        <v>3</v>
      </c>
      <c r="F1342" s="345" t="s">
        <v>251</v>
      </c>
      <c r="G1342" s="347">
        <v>248.82999999999998</v>
      </c>
      <c r="H1342" s="348">
        <f>H1350</f>
        <v>746.49</v>
      </c>
      <c r="I1342" s="349" t="s">
        <v>859</v>
      </c>
      <c r="L1342" s="146"/>
      <c r="M1342" s="336"/>
    </row>
    <row r="1343" spans="1:13" s="424" customFormat="1" ht="75">
      <c r="A1343" s="773" t="s">
        <v>271</v>
      </c>
      <c r="B1343" s="773"/>
      <c r="C1343" s="773"/>
      <c r="D1343" s="449" t="s">
        <v>1159</v>
      </c>
      <c r="E1343" s="641">
        <v>1</v>
      </c>
      <c r="F1343" s="469" t="s">
        <v>28</v>
      </c>
      <c r="G1343" s="448">
        <v>145</v>
      </c>
      <c r="H1343" s="447">
        <f>ROUNDDOWN(G1343*E1343,2)</f>
        <v>145</v>
      </c>
      <c r="I1343" s="157"/>
      <c r="J1343" s="157"/>
      <c r="L1343" s="177"/>
      <c r="M1343" s="184"/>
    </row>
    <row r="1344" spans="1:13" s="424" customFormat="1" ht="30">
      <c r="A1344" s="767">
        <v>88279</v>
      </c>
      <c r="B1344" s="767"/>
      <c r="C1344" s="425" t="s">
        <v>87</v>
      </c>
      <c r="D1344" s="423" t="s">
        <v>79</v>
      </c>
      <c r="E1344" s="641">
        <v>2.2000000000000002</v>
      </c>
      <c r="F1344" s="469" t="s">
        <v>40</v>
      </c>
      <c r="G1344" s="421">
        <v>27.81</v>
      </c>
      <c r="H1344" s="447">
        <f>ROUNDDOWN(G1344*E1344,2)</f>
        <v>61.18</v>
      </c>
      <c r="I1344" s="157"/>
      <c r="J1344" s="157"/>
      <c r="L1344" s="177"/>
      <c r="M1344" s="184"/>
    </row>
    <row r="1345" spans="1:13" s="424" customFormat="1" ht="30">
      <c r="A1345" s="767">
        <v>88316</v>
      </c>
      <c r="B1345" s="767"/>
      <c r="C1345" s="425" t="s">
        <v>87</v>
      </c>
      <c r="D1345" s="423" t="s">
        <v>39</v>
      </c>
      <c r="E1345" s="641">
        <v>2.2000000000000002</v>
      </c>
      <c r="F1345" s="469" t="s">
        <v>40</v>
      </c>
      <c r="G1345" s="421">
        <v>19.39</v>
      </c>
      <c r="H1345" s="447">
        <f>ROUNDDOWN(G1345*E1345,2)</f>
        <v>42.65</v>
      </c>
      <c r="I1345" s="157"/>
      <c r="J1345" s="157"/>
      <c r="L1345" s="177"/>
      <c r="M1345" s="184"/>
    </row>
    <row r="1346" spans="1:13" s="344" customFormat="1">
      <c r="A1346" s="180"/>
      <c r="B1346" s="180"/>
      <c r="C1346" s="352"/>
      <c r="D1346" s="768" t="s">
        <v>55</v>
      </c>
      <c r="E1346" s="768"/>
      <c r="F1346" s="768"/>
      <c r="G1346" s="768"/>
      <c r="H1346" s="216">
        <f>SUMIF(F1343:F1345,("h"),H1343:H1345)</f>
        <v>103.83</v>
      </c>
      <c r="I1346" s="340"/>
      <c r="J1346" s="340"/>
      <c r="L1346" s="159"/>
      <c r="M1346" s="165"/>
    </row>
    <row r="1347" spans="1:13" s="344" customFormat="1">
      <c r="A1347" s="180"/>
      <c r="B1347" s="180"/>
      <c r="C1347" s="352"/>
      <c r="D1347" s="768" t="s">
        <v>56</v>
      </c>
      <c r="E1347" s="768"/>
      <c r="F1347" s="768"/>
      <c r="G1347" s="768"/>
      <c r="H1347" s="216">
        <f>SUMIF(F1343:F1345,"&lt;&gt;h",H1343:H1345)</f>
        <v>145</v>
      </c>
      <c r="I1347" s="340"/>
      <c r="J1347" s="340"/>
      <c r="L1347" s="159"/>
      <c r="M1347" s="165"/>
    </row>
    <row r="1348" spans="1:13" s="344" customFormat="1">
      <c r="A1348" s="180"/>
      <c r="B1348" s="180"/>
      <c r="C1348" s="352"/>
      <c r="D1348" s="769" t="s">
        <v>57</v>
      </c>
      <c r="E1348" s="769"/>
      <c r="F1348" s="769"/>
      <c r="G1348" s="769"/>
      <c r="H1348" s="353">
        <f>SUM(H1346:H1347)</f>
        <v>248.82999999999998</v>
      </c>
      <c r="I1348" s="340"/>
      <c r="J1348" s="340"/>
      <c r="L1348" s="159"/>
      <c r="M1348" s="165"/>
    </row>
    <row r="1349" spans="1:13" s="344" customFormat="1">
      <c r="A1349" s="180"/>
      <c r="B1349" s="180"/>
      <c r="C1349" s="352"/>
      <c r="D1349" s="768" t="s">
        <v>25</v>
      </c>
      <c r="E1349" s="768"/>
      <c r="F1349" s="768"/>
      <c r="G1349" s="768"/>
      <c r="H1349" s="217">
        <f>E1342</f>
        <v>3</v>
      </c>
      <c r="I1349" s="340"/>
      <c r="J1349" s="340"/>
      <c r="L1349" s="159"/>
      <c r="M1349" s="165"/>
    </row>
    <row r="1350" spans="1:13" s="344" customFormat="1">
      <c r="A1350" s="180"/>
      <c r="B1350" s="180"/>
      <c r="C1350" s="352"/>
      <c r="D1350" s="769" t="s">
        <v>58</v>
      </c>
      <c r="E1350" s="769"/>
      <c r="F1350" s="769"/>
      <c r="G1350" s="769"/>
      <c r="H1350" s="353">
        <f>ROUND(H1348*H1349,2)</f>
        <v>746.49</v>
      </c>
      <c r="I1350" s="340"/>
      <c r="J1350" s="340"/>
      <c r="L1350" s="159"/>
      <c r="M1350" s="165"/>
    </row>
    <row r="1351" spans="1:13" s="344" customFormat="1">
      <c r="A1351" s="180"/>
      <c r="B1351" s="180"/>
      <c r="C1351" s="352"/>
      <c r="D1351" s="768" t="s">
        <v>1149</v>
      </c>
      <c r="E1351" s="768"/>
      <c r="F1351" s="768"/>
      <c r="G1351" s="768"/>
      <c r="H1351" s="216">
        <f>ROUND(H1348*$B$13,2)</f>
        <v>67.010000000000005</v>
      </c>
      <c r="I1351" s="340"/>
      <c r="J1351" s="340"/>
      <c r="L1351" s="159"/>
      <c r="M1351" s="165"/>
    </row>
    <row r="1352" spans="1:13" s="334" customFormat="1">
      <c r="A1352" s="180"/>
      <c r="B1352" s="180"/>
      <c r="C1352" s="352"/>
      <c r="D1352" s="769" t="s">
        <v>563</v>
      </c>
      <c r="E1352" s="769"/>
      <c r="F1352" s="769"/>
      <c r="G1352" s="769"/>
      <c r="H1352" s="353">
        <f>H1351+H1350</f>
        <v>813.5</v>
      </c>
    </row>
    <row r="1353" spans="1:13" s="334" customFormat="1">
      <c r="D1353" s="176"/>
      <c r="E1353" s="642"/>
      <c r="F1353" s="354"/>
      <c r="G1353" s="355"/>
    </row>
    <row r="1354" spans="1:13" s="344" customFormat="1">
      <c r="A1354" s="152" t="s">
        <v>5</v>
      </c>
      <c r="B1354" s="766" t="s">
        <v>6</v>
      </c>
      <c r="C1354" s="766"/>
      <c r="D1354" s="341" t="s">
        <v>52</v>
      </c>
      <c r="E1354" s="639" t="s">
        <v>249</v>
      </c>
      <c r="F1354" s="341" t="s">
        <v>28</v>
      </c>
      <c r="G1354" s="342" t="s">
        <v>53</v>
      </c>
      <c r="H1354" s="343" t="s">
        <v>54</v>
      </c>
      <c r="I1354" s="340"/>
      <c r="J1354" s="340"/>
      <c r="L1354" s="159"/>
      <c r="M1354" s="165"/>
    </row>
    <row r="1355" spans="1:13" s="349" customFormat="1" ht="60">
      <c r="A1355" s="345" t="str">
        <f>Orçamento!A291</f>
        <v>07.04.201</v>
      </c>
      <c r="B1355" s="345" t="str">
        <f>Orçamento!B291</f>
        <v>SINAPI</v>
      </c>
      <c r="C1355" s="345">
        <f>Orçamento!C291</f>
        <v>98334</v>
      </c>
      <c r="D1355" s="346" t="s">
        <v>486</v>
      </c>
      <c r="E1355" s="640">
        <v>9.3000000000000007</v>
      </c>
      <c r="F1355" s="345" t="s">
        <v>253</v>
      </c>
      <c r="G1355" s="347">
        <v>267.80999999999995</v>
      </c>
      <c r="H1355" s="348">
        <f>H1371</f>
        <v>2490.63</v>
      </c>
      <c r="I1355" s="349" t="s">
        <v>859</v>
      </c>
      <c r="L1355" s="146"/>
      <c r="M1355" s="336"/>
    </row>
    <row r="1356" spans="1:13" s="424" customFormat="1">
      <c r="A1356" s="773">
        <v>4417</v>
      </c>
      <c r="B1356" s="773"/>
      <c r="C1356" s="450" t="s">
        <v>248</v>
      </c>
      <c r="D1356" s="449" t="s">
        <v>487</v>
      </c>
      <c r="E1356" s="641">
        <v>3.0800000000000001E-2</v>
      </c>
      <c r="F1356" s="456" t="s">
        <v>28</v>
      </c>
      <c r="G1356" s="448">
        <v>0.54</v>
      </c>
      <c r="H1356" s="447">
        <f t="shared" ref="H1356:H1361" si="12">ROUNDDOWN(G1356*E1356,2)</f>
        <v>0.01</v>
      </c>
      <c r="I1356" s="157"/>
      <c r="J1356" s="157"/>
      <c r="L1356" s="177"/>
      <c r="M1356" s="184"/>
    </row>
    <row r="1357" spans="1:13" s="424" customFormat="1" ht="30">
      <c r="A1357" s="773">
        <v>39961</v>
      </c>
      <c r="B1357" s="773"/>
      <c r="C1357" s="450" t="s">
        <v>87</v>
      </c>
      <c r="D1357" s="423" t="s">
        <v>1127</v>
      </c>
      <c r="E1357" s="641">
        <v>4.2000000000000003E-2</v>
      </c>
      <c r="F1357" s="456" t="s">
        <v>32</v>
      </c>
      <c r="G1357" s="421">
        <v>27.47</v>
      </c>
      <c r="H1357" s="447">
        <f t="shared" si="12"/>
        <v>1.1499999999999999</v>
      </c>
      <c r="I1357" s="157"/>
      <c r="J1357" s="157"/>
      <c r="L1357" s="177"/>
      <c r="M1357" s="184"/>
    </row>
    <row r="1358" spans="1:13" s="424" customFormat="1">
      <c r="A1358" s="772">
        <v>30007</v>
      </c>
      <c r="B1358" s="772"/>
      <c r="C1358" s="524" t="s">
        <v>270</v>
      </c>
      <c r="D1358" s="509" t="s">
        <v>488</v>
      </c>
      <c r="E1358" s="641">
        <v>1.046</v>
      </c>
      <c r="F1358" s="620" t="s">
        <v>63</v>
      </c>
      <c r="G1358" s="448">
        <v>0.22</v>
      </c>
      <c r="H1358" s="417">
        <f t="shared" si="12"/>
        <v>0.23</v>
      </c>
      <c r="I1358" s="157"/>
      <c r="J1358" s="157"/>
      <c r="L1358" s="177"/>
      <c r="M1358" s="184"/>
    </row>
    <row r="1359" spans="1:13" s="424" customFormat="1" ht="30">
      <c r="A1359" s="767">
        <v>88315</v>
      </c>
      <c r="B1359" s="767"/>
      <c r="C1359" s="425" t="s">
        <v>87</v>
      </c>
      <c r="D1359" s="423" t="s">
        <v>51</v>
      </c>
      <c r="E1359" s="641">
        <v>0.72089999999999999</v>
      </c>
      <c r="F1359" s="456" t="s">
        <v>40</v>
      </c>
      <c r="G1359" s="421">
        <v>26.05</v>
      </c>
      <c r="H1359" s="447">
        <f t="shared" si="12"/>
        <v>18.77</v>
      </c>
      <c r="I1359" s="157"/>
      <c r="J1359" s="157"/>
      <c r="L1359" s="177"/>
      <c r="M1359" s="184"/>
    </row>
    <row r="1360" spans="1:13" s="424" customFormat="1" ht="30">
      <c r="A1360" s="767">
        <v>88251</v>
      </c>
      <c r="B1360" s="767"/>
      <c r="C1360" s="425" t="s">
        <v>87</v>
      </c>
      <c r="D1360" s="423" t="s">
        <v>44</v>
      </c>
      <c r="E1360" s="641">
        <v>0.72089999999999999</v>
      </c>
      <c r="F1360" s="456" t="s">
        <v>40</v>
      </c>
      <c r="G1360" s="421">
        <v>20.62</v>
      </c>
      <c r="H1360" s="447">
        <f t="shared" si="12"/>
        <v>14.86</v>
      </c>
      <c r="I1360" s="157"/>
      <c r="J1360" s="157"/>
      <c r="L1360" s="177"/>
      <c r="M1360" s="184"/>
    </row>
    <row r="1361" spans="1:13" s="424" customFormat="1" ht="75">
      <c r="A1361" s="767">
        <v>96560</v>
      </c>
      <c r="B1361" s="767"/>
      <c r="C1361" s="425" t="s">
        <v>87</v>
      </c>
      <c r="D1361" s="423" t="s">
        <v>577</v>
      </c>
      <c r="E1361" s="641">
        <v>1</v>
      </c>
      <c r="F1361" s="456" t="s">
        <v>66</v>
      </c>
      <c r="G1361" s="421">
        <v>20.12</v>
      </c>
      <c r="H1361" s="447">
        <f t="shared" si="12"/>
        <v>20.12</v>
      </c>
      <c r="I1361" s="157"/>
      <c r="J1361" s="157"/>
      <c r="L1361" s="177"/>
      <c r="M1361" s="184"/>
    </row>
    <row r="1362" spans="1:13" s="424" customFormat="1" ht="30">
      <c r="A1362" s="777">
        <v>70364</v>
      </c>
      <c r="B1362" s="777"/>
      <c r="C1362" s="660" t="s">
        <v>270</v>
      </c>
      <c r="D1362" s="661" t="s">
        <v>489</v>
      </c>
      <c r="E1362" s="643">
        <v>1.0743</v>
      </c>
      <c r="F1362" s="655" t="s">
        <v>66</v>
      </c>
      <c r="G1362" s="587"/>
      <c r="H1362" s="588"/>
      <c r="I1362" s="157"/>
      <c r="J1362" s="157"/>
      <c r="L1362" s="177"/>
      <c r="M1362" s="184"/>
    </row>
    <row r="1363" spans="1:13" s="424" customFormat="1" ht="45">
      <c r="A1363" s="772">
        <v>7065</v>
      </c>
      <c r="B1363" s="772"/>
      <c r="C1363" s="524" t="s">
        <v>270</v>
      </c>
      <c r="D1363" s="509" t="s">
        <v>490</v>
      </c>
      <c r="E1363" s="641">
        <v>5.5004160000000004</v>
      </c>
      <c r="F1363" s="523" t="s">
        <v>65</v>
      </c>
      <c r="G1363" s="448">
        <v>14</v>
      </c>
      <c r="H1363" s="417">
        <f>ROUNDDOWN(G1363*E1363,2)</f>
        <v>77</v>
      </c>
      <c r="I1363" s="157"/>
      <c r="J1363" s="157"/>
      <c r="L1363" s="177"/>
      <c r="M1363" s="184"/>
    </row>
    <row r="1364" spans="1:13" s="424" customFormat="1" ht="30">
      <c r="A1364" s="773">
        <v>14226</v>
      </c>
      <c r="B1364" s="773"/>
      <c r="C1364" s="450" t="s">
        <v>270</v>
      </c>
      <c r="D1364" s="449" t="s">
        <v>972</v>
      </c>
      <c r="E1364" s="641">
        <v>5.5004160000000004</v>
      </c>
      <c r="F1364" s="456" t="s">
        <v>65</v>
      </c>
      <c r="G1364" s="448">
        <v>14.74</v>
      </c>
      <c r="H1364" s="447">
        <f>ROUNDDOWN(G1364*E1364,2)</f>
        <v>81.069999999999993</v>
      </c>
      <c r="I1364" s="157"/>
      <c r="J1364" s="157"/>
      <c r="L1364" s="177"/>
      <c r="M1364" s="184"/>
    </row>
    <row r="1365" spans="1:13" s="424" customFormat="1" ht="45">
      <c r="A1365" s="767">
        <v>88277</v>
      </c>
      <c r="B1365" s="767"/>
      <c r="C1365" s="425" t="s">
        <v>87</v>
      </c>
      <c r="D1365" s="423" t="s">
        <v>78</v>
      </c>
      <c r="E1365" s="641">
        <v>1.2194318490566038</v>
      </c>
      <c r="F1365" s="456" t="s">
        <v>40</v>
      </c>
      <c r="G1365" s="421">
        <v>20.62</v>
      </c>
      <c r="H1365" s="447">
        <f>ROUNDDOWN(G1365*E1365,2)</f>
        <v>25.14</v>
      </c>
      <c r="I1365" s="157"/>
      <c r="J1365" s="157"/>
      <c r="L1365" s="177"/>
      <c r="M1365" s="184"/>
    </row>
    <row r="1366" spans="1:13" s="424" customFormat="1" ht="30">
      <c r="A1366" s="767">
        <v>88243</v>
      </c>
      <c r="B1366" s="767"/>
      <c r="C1366" s="425" t="s">
        <v>87</v>
      </c>
      <c r="D1366" s="423" t="s">
        <v>50</v>
      </c>
      <c r="E1366" s="641">
        <v>1.4373728603773586</v>
      </c>
      <c r="F1366" s="456" t="s">
        <v>40</v>
      </c>
      <c r="G1366" s="421">
        <v>20.5</v>
      </c>
      <c r="H1366" s="447">
        <f>ROUNDDOWN(G1366*E1366,2)</f>
        <v>29.46</v>
      </c>
      <c r="I1366" s="157"/>
      <c r="J1366" s="157"/>
      <c r="L1366" s="177"/>
      <c r="M1366" s="184"/>
    </row>
    <row r="1367" spans="1:13" s="344" customFormat="1">
      <c r="A1367" s="180"/>
      <c r="B1367" s="180"/>
      <c r="C1367" s="352"/>
      <c r="D1367" s="768" t="s">
        <v>55</v>
      </c>
      <c r="E1367" s="768"/>
      <c r="F1367" s="768"/>
      <c r="G1367" s="768"/>
      <c r="H1367" s="216">
        <f>SUMIF(F1356:F1366,("h"),H1356:H1366)</f>
        <v>88.22999999999999</v>
      </c>
      <c r="I1367" s="340"/>
      <c r="J1367" s="340"/>
      <c r="L1367" s="159"/>
      <c r="M1367" s="165"/>
    </row>
    <row r="1368" spans="1:13" s="344" customFormat="1">
      <c r="A1368" s="180"/>
      <c r="B1368" s="180"/>
      <c r="C1368" s="352"/>
      <c r="D1368" s="768" t="s">
        <v>56</v>
      </c>
      <c r="E1368" s="768"/>
      <c r="F1368" s="768"/>
      <c r="G1368" s="768"/>
      <c r="H1368" s="216">
        <f>SUMIF(F1356:F1366,"&lt;&gt;h",H1356:H1366)</f>
        <v>179.57999999999998</v>
      </c>
      <c r="I1368" s="340"/>
      <c r="J1368" s="340"/>
      <c r="L1368" s="159"/>
      <c r="M1368" s="165"/>
    </row>
    <row r="1369" spans="1:13" s="344" customFormat="1">
      <c r="A1369" s="180"/>
      <c r="B1369" s="180"/>
      <c r="C1369" s="352"/>
      <c r="D1369" s="769" t="s">
        <v>57</v>
      </c>
      <c r="E1369" s="769"/>
      <c r="F1369" s="769"/>
      <c r="G1369" s="769"/>
      <c r="H1369" s="353">
        <f>SUM(H1367:H1368)</f>
        <v>267.80999999999995</v>
      </c>
      <c r="I1369" s="340"/>
      <c r="J1369" s="340"/>
      <c r="L1369" s="159"/>
      <c r="M1369" s="165"/>
    </row>
    <row r="1370" spans="1:13" s="344" customFormat="1">
      <c r="A1370" s="180"/>
      <c r="B1370" s="180"/>
      <c r="C1370" s="352"/>
      <c r="D1370" s="768" t="s">
        <v>25</v>
      </c>
      <c r="E1370" s="768"/>
      <c r="F1370" s="768"/>
      <c r="G1370" s="768"/>
      <c r="H1370" s="217">
        <f>E1355</f>
        <v>9.3000000000000007</v>
      </c>
      <c r="I1370" s="340"/>
      <c r="J1370" s="340"/>
      <c r="L1370" s="159"/>
      <c r="M1370" s="165"/>
    </row>
    <row r="1371" spans="1:13" s="344" customFormat="1">
      <c r="A1371" s="180"/>
      <c r="B1371" s="180"/>
      <c r="C1371" s="352"/>
      <c r="D1371" s="769" t="s">
        <v>58</v>
      </c>
      <c r="E1371" s="769"/>
      <c r="F1371" s="769"/>
      <c r="G1371" s="769"/>
      <c r="H1371" s="353">
        <f>ROUND(H1369*H1370,2)</f>
        <v>2490.63</v>
      </c>
      <c r="I1371" s="340"/>
      <c r="J1371" s="340"/>
      <c r="L1371" s="159"/>
      <c r="M1371" s="165"/>
    </row>
    <row r="1372" spans="1:13" s="344" customFormat="1">
      <c r="A1372" s="180"/>
      <c r="B1372" s="180"/>
      <c r="C1372" s="352"/>
      <c r="D1372" s="768" t="s">
        <v>1149</v>
      </c>
      <c r="E1372" s="768"/>
      <c r="F1372" s="768"/>
      <c r="G1372" s="768"/>
      <c r="H1372" s="216">
        <f>ROUND(H1369*$B$13,2)</f>
        <v>72.12</v>
      </c>
      <c r="I1372" s="340"/>
      <c r="J1372" s="340"/>
      <c r="L1372" s="159"/>
      <c r="M1372" s="165"/>
    </row>
    <row r="1373" spans="1:13" s="334" customFormat="1">
      <c r="A1373" s="180"/>
      <c r="B1373" s="180"/>
      <c r="C1373" s="352"/>
      <c r="D1373" s="769" t="s">
        <v>563</v>
      </c>
      <c r="E1373" s="769"/>
      <c r="F1373" s="769"/>
      <c r="G1373" s="769"/>
      <c r="H1373" s="353">
        <f>H1372+H1371</f>
        <v>2562.75</v>
      </c>
    </row>
    <row r="1374" spans="1:13" s="334" customFormat="1">
      <c r="D1374" s="176"/>
      <c r="E1374" s="642"/>
      <c r="F1374" s="354"/>
      <c r="G1374" s="355"/>
    </row>
    <row r="1375" spans="1:13" s="344" customFormat="1">
      <c r="A1375" s="152" t="s">
        <v>5</v>
      </c>
      <c r="B1375" s="766" t="s">
        <v>6</v>
      </c>
      <c r="C1375" s="766"/>
      <c r="D1375" s="341" t="s">
        <v>52</v>
      </c>
      <c r="E1375" s="639" t="s">
        <v>249</v>
      </c>
      <c r="F1375" s="341" t="s">
        <v>28</v>
      </c>
      <c r="G1375" s="342" t="s">
        <v>53</v>
      </c>
      <c r="H1375" s="343" t="s">
        <v>54</v>
      </c>
      <c r="I1375" s="340"/>
      <c r="J1375" s="340"/>
      <c r="L1375" s="159"/>
      <c r="M1375" s="165"/>
    </row>
    <row r="1376" spans="1:13" s="349" customFormat="1" ht="30">
      <c r="A1376" s="345" t="str">
        <f>Orçamento!A302</f>
        <v>07.04.400.01</v>
      </c>
      <c r="B1376" s="345" t="str">
        <f>Orçamento!B302</f>
        <v xml:space="preserve">C.M. </v>
      </c>
      <c r="C1376" s="345">
        <f>Orçamento!C302</f>
        <v>8</v>
      </c>
      <c r="D1376" s="346" t="s">
        <v>678</v>
      </c>
      <c r="E1376" s="640">
        <v>1</v>
      </c>
      <c r="F1376" s="345" t="s">
        <v>251</v>
      </c>
      <c r="G1376" s="347">
        <v>465.06999999999994</v>
      </c>
      <c r="H1376" s="348">
        <f>H1384</f>
        <v>465.07</v>
      </c>
      <c r="L1376" s="146"/>
      <c r="M1376" s="336"/>
    </row>
    <row r="1377" spans="1:13" s="424" customFormat="1" ht="45">
      <c r="A1377" s="773">
        <v>7198</v>
      </c>
      <c r="B1377" s="773"/>
      <c r="C1377" s="450" t="s">
        <v>248</v>
      </c>
      <c r="D1377" s="449" t="s">
        <v>925</v>
      </c>
      <c r="E1377" s="641">
        <v>8</v>
      </c>
      <c r="F1377" s="648" t="s">
        <v>28</v>
      </c>
      <c r="G1377" s="448">
        <v>45.73</v>
      </c>
      <c r="H1377" s="447">
        <f>ROUNDDOWN(G1377*E1377,2)</f>
        <v>365.84</v>
      </c>
      <c r="I1377" s="157"/>
      <c r="J1377" s="157"/>
      <c r="L1377" s="177"/>
      <c r="M1377" s="184"/>
    </row>
    <row r="1378" spans="1:13" s="424" customFormat="1" ht="30">
      <c r="A1378" s="773">
        <v>11976</v>
      </c>
      <c r="B1378" s="773"/>
      <c r="C1378" s="450" t="s">
        <v>87</v>
      </c>
      <c r="D1378" s="423" t="s">
        <v>1100</v>
      </c>
      <c r="E1378" s="641">
        <v>8</v>
      </c>
      <c r="F1378" s="648" t="s">
        <v>32</v>
      </c>
      <c r="G1378" s="421">
        <v>1.29</v>
      </c>
      <c r="H1378" s="447">
        <f>ROUNDDOWN(G1378*E1378,2)</f>
        <v>10.32</v>
      </c>
      <c r="I1378" s="157"/>
      <c r="J1378" s="157"/>
      <c r="L1378" s="177"/>
      <c r="M1378" s="184"/>
    </row>
    <row r="1379" spans="1:13" s="424" customFormat="1" ht="75">
      <c r="A1379" s="767">
        <v>102476</v>
      </c>
      <c r="B1379" s="767"/>
      <c r="C1379" s="425" t="s">
        <v>87</v>
      </c>
      <c r="D1379" s="423" t="s">
        <v>574</v>
      </c>
      <c r="E1379" s="641">
        <v>0.12</v>
      </c>
      <c r="F1379" s="499" t="s">
        <v>67</v>
      </c>
      <c r="G1379" s="421">
        <v>740.98</v>
      </c>
      <c r="H1379" s="447">
        <f>ROUNDDOWN(G1379*E1379,2)</f>
        <v>88.91</v>
      </c>
      <c r="I1379" s="157"/>
      <c r="J1379" s="157"/>
      <c r="L1379" s="177"/>
      <c r="M1379" s="184"/>
    </row>
    <row r="1380" spans="1:13" s="344" customFormat="1">
      <c r="A1380" s="180"/>
      <c r="B1380" s="180"/>
      <c r="C1380" s="352"/>
      <c r="D1380" s="768" t="s">
        <v>55</v>
      </c>
      <c r="E1380" s="768"/>
      <c r="F1380" s="768"/>
      <c r="G1380" s="768"/>
      <c r="H1380" s="216">
        <f>SUMIF(F1377:F1379,("h"),H1377:H1379)</f>
        <v>0</v>
      </c>
      <c r="I1380" s="340"/>
      <c r="J1380" s="340"/>
      <c r="L1380" s="159"/>
      <c r="M1380" s="165"/>
    </row>
    <row r="1381" spans="1:13" s="344" customFormat="1">
      <c r="A1381" s="180"/>
      <c r="B1381" s="180"/>
      <c r="C1381" s="352"/>
      <c r="D1381" s="768" t="s">
        <v>56</v>
      </c>
      <c r="E1381" s="768"/>
      <c r="F1381" s="768"/>
      <c r="G1381" s="768"/>
      <c r="H1381" s="216">
        <f>SUMIF(F1377:F1379,"&lt;&gt;h",H1377:H1379)</f>
        <v>465.06999999999994</v>
      </c>
      <c r="I1381" s="340"/>
      <c r="J1381" s="340"/>
      <c r="L1381" s="159"/>
      <c r="M1381" s="165"/>
    </row>
    <row r="1382" spans="1:13" s="344" customFormat="1">
      <c r="A1382" s="180"/>
      <c r="B1382" s="180"/>
      <c r="C1382" s="352"/>
      <c r="D1382" s="769" t="s">
        <v>57</v>
      </c>
      <c r="E1382" s="769"/>
      <c r="F1382" s="769"/>
      <c r="G1382" s="769"/>
      <c r="H1382" s="353">
        <f>SUM(H1380:H1381)</f>
        <v>465.06999999999994</v>
      </c>
      <c r="I1382" s="340"/>
      <c r="J1382" s="340"/>
      <c r="L1382" s="159"/>
      <c r="M1382" s="165"/>
    </row>
    <row r="1383" spans="1:13" s="344" customFormat="1">
      <c r="A1383" s="180"/>
      <c r="B1383" s="180"/>
      <c r="C1383" s="352"/>
      <c r="D1383" s="768" t="s">
        <v>25</v>
      </c>
      <c r="E1383" s="768"/>
      <c r="F1383" s="768"/>
      <c r="G1383" s="768"/>
      <c r="H1383" s="217">
        <f>E1376</f>
        <v>1</v>
      </c>
      <c r="I1383" s="340"/>
      <c r="J1383" s="340"/>
      <c r="L1383" s="159"/>
      <c r="M1383" s="165"/>
    </row>
    <row r="1384" spans="1:13" s="344" customFormat="1">
      <c r="A1384" s="180"/>
      <c r="B1384" s="180"/>
      <c r="C1384" s="352"/>
      <c r="D1384" s="769" t="s">
        <v>58</v>
      </c>
      <c r="E1384" s="769"/>
      <c r="F1384" s="769"/>
      <c r="G1384" s="769"/>
      <c r="H1384" s="353">
        <f>ROUND(H1382*H1383,2)</f>
        <v>465.07</v>
      </c>
      <c r="I1384" s="340"/>
      <c r="J1384" s="340"/>
      <c r="L1384" s="159"/>
      <c r="M1384" s="165"/>
    </row>
    <row r="1385" spans="1:13" s="344" customFormat="1">
      <c r="A1385" s="180"/>
      <c r="B1385" s="180"/>
      <c r="C1385" s="352"/>
      <c r="D1385" s="768" t="s">
        <v>1149</v>
      </c>
      <c r="E1385" s="768"/>
      <c r="F1385" s="768"/>
      <c r="G1385" s="768"/>
      <c r="H1385" s="216">
        <f>ROUND(H1382*$B$13,2)</f>
        <v>125.24</v>
      </c>
      <c r="I1385" s="340"/>
      <c r="J1385" s="340"/>
      <c r="L1385" s="159"/>
      <c r="M1385" s="165"/>
    </row>
    <row r="1386" spans="1:13" s="334" customFormat="1">
      <c r="A1386" s="180"/>
      <c r="B1386" s="180"/>
      <c r="C1386" s="352"/>
      <c r="D1386" s="769" t="s">
        <v>563</v>
      </c>
      <c r="E1386" s="769"/>
      <c r="F1386" s="769"/>
      <c r="G1386" s="769"/>
      <c r="H1386" s="353">
        <f>H1385+H1384</f>
        <v>590.30999999999995</v>
      </c>
    </row>
    <row r="1387" spans="1:13" s="334" customFormat="1">
      <c r="D1387" s="176"/>
      <c r="E1387" s="642"/>
      <c r="F1387" s="354"/>
      <c r="G1387" s="355"/>
    </row>
    <row r="1388" spans="1:13" s="344" customFormat="1">
      <c r="A1388" s="152" t="s">
        <v>5</v>
      </c>
      <c r="B1388" s="766" t="s">
        <v>6</v>
      </c>
      <c r="C1388" s="766"/>
      <c r="D1388" s="341" t="s">
        <v>52</v>
      </c>
      <c r="E1388" s="639" t="s">
        <v>249</v>
      </c>
      <c r="F1388" s="341" t="s">
        <v>28</v>
      </c>
      <c r="G1388" s="342" t="s">
        <v>53</v>
      </c>
      <c r="H1388" s="343" t="s">
        <v>54</v>
      </c>
      <c r="I1388" s="340"/>
      <c r="J1388" s="340"/>
      <c r="L1388" s="159"/>
      <c r="M1388" s="165"/>
    </row>
    <row r="1389" spans="1:13" s="349" customFormat="1">
      <c r="A1389" s="345" t="str">
        <f>Orçamento!A303</f>
        <v>07.04.400.02</v>
      </c>
      <c r="B1389" s="345" t="str">
        <f>Orçamento!B303</f>
        <v>C. M.</v>
      </c>
      <c r="C1389" s="345">
        <f>Orçamento!C303</f>
        <v>9</v>
      </c>
      <c r="D1389" s="346" t="s">
        <v>926</v>
      </c>
      <c r="E1389" s="345">
        <v>1</v>
      </c>
      <c r="F1389" s="345">
        <v>0</v>
      </c>
      <c r="G1389" s="347">
        <v>785.7</v>
      </c>
      <c r="H1389" s="348">
        <f>H1395</f>
        <v>785.7</v>
      </c>
      <c r="L1389" s="146"/>
      <c r="M1389" s="336"/>
    </row>
    <row r="1390" spans="1:13" s="424" customFormat="1" ht="30">
      <c r="A1390" s="772" t="s">
        <v>271</v>
      </c>
      <c r="B1390" s="772"/>
      <c r="C1390" s="772"/>
      <c r="D1390" s="509" t="s">
        <v>927</v>
      </c>
      <c r="E1390" s="641">
        <v>1</v>
      </c>
      <c r="F1390" s="649" t="s">
        <v>28</v>
      </c>
      <c r="G1390" s="448">
        <v>785.7</v>
      </c>
      <c r="H1390" s="417">
        <f>ROUNDDOWN(G1390*E1390,2)</f>
        <v>785.7</v>
      </c>
      <c r="I1390" s="157"/>
      <c r="J1390" s="157"/>
      <c r="L1390" s="177"/>
      <c r="M1390" s="184"/>
    </row>
    <row r="1391" spans="1:13" s="344" customFormat="1">
      <c r="A1391" s="180"/>
      <c r="B1391" s="180"/>
      <c r="C1391" s="352"/>
      <c r="D1391" s="768" t="s">
        <v>55</v>
      </c>
      <c r="E1391" s="768"/>
      <c r="F1391" s="768"/>
      <c r="G1391" s="768"/>
      <c r="H1391" s="216">
        <f>SUMIF(F1390,("h"),H1390)</f>
        <v>0</v>
      </c>
      <c r="I1391" s="340"/>
      <c r="J1391" s="340"/>
      <c r="L1391" s="159"/>
      <c r="M1391" s="165"/>
    </row>
    <row r="1392" spans="1:13" s="344" customFormat="1">
      <c r="A1392" s="180"/>
      <c r="B1392" s="180"/>
      <c r="C1392" s="352"/>
      <c r="D1392" s="768" t="s">
        <v>56</v>
      </c>
      <c r="E1392" s="768"/>
      <c r="F1392" s="768"/>
      <c r="G1392" s="768"/>
      <c r="H1392" s="216">
        <f>SUMIF(F1390:F1390,"&lt;&gt;h",H1390:H1390)</f>
        <v>785.7</v>
      </c>
      <c r="I1392" s="340"/>
      <c r="J1392" s="340"/>
      <c r="L1392" s="159"/>
      <c r="M1392" s="165"/>
    </row>
    <row r="1393" spans="1:13" s="344" customFormat="1">
      <c r="A1393" s="180"/>
      <c r="B1393" s="180"/>
      <c r="C1393" s="352"/>
      <c r="D1393" s="769" t="s">
        <v>57</v>
      </c>
      <c r="E1393" s="769"/>
      <c r="F1393" s="769"/>
      <c r="G1393" s="769"/>
      <c r="H1393" s="353">
        <f>SUM(H1391:H1392)</f>
        <v>785.7</v>
      </c>
      <c r="I1393" s="340"/>
      <c r="J1393" s="340"/>
      <c r="L1393" s="159"/>
      <c r="M1393" s="165"/>
    </row>
    <row r="1394" spans="1:13" s="344" customFormat="1">
      <c r="A1394" s="180"/>
      <c r="B1394" s="180"/>
      <c r="C1394" s="352"/>
      <c r="D1394" s="768" t="s">
        <v>25</v>
      </c>
      <c r="E1394" s="768"/>
      <c r="F1394" s="768"/>
      <c r="G1394" s="768"/>
      <c r="H1394" s="217">
        <f>E1389</f>
        <v>1</v>
      </c>
      <c r="I1394" s="340"/>
      <c r="J1394" s="340"/>
      <c r="L1394" s="159"/>
      <c r="M1394" s="165"/>
    </row>
    <row r="1395" spans="1:13" s="344" customFormat="1">
      <c r="A1395" s="180"/>
      <c r="B1395" s="180"/>
      <c r="C1395" s="352"/>
      <c r="D1395" s="769" t="s">
        <v>58</v>
      </c>
      <c r="E1395" s="769"/>
      <c r="F1395" s="769"/>
      <c r="G1395" s="769"/>
      <c r="H1395" s="353">
        <f>ROUND(H1393*H1394,2)</f>
        <v>785.7</v>
      </c>
      <c r="I1395" s="340"/>
      <c r="J1395" s="340"/>
      <c r="L1395" s="159"/>
      <c r="M1395" s="165"/>
    </row>
    <row r="1396" spans="1:13" s="344" customFormat="1">
      <c r="A1396" s="180"/>
      <c r="B1396" s="180"/>
      <c r="C1396" s="352"/>
      <c r="D1396" s="768" t="s">
        <v>1149</v>
      </c>
      <c r="E1396" s="768"/>
      <c r="F1396" s="768"/>
      <c r="G1396" s="768"/>
      <c r="H1396" s="216">
        <f>ROUND(H1393*$B$13,2)</f>
        <v>211.59</v>
      </c>
      <c r="I1396" s="340"/>
      <c r="J1396" s="340"/>
      <c r="L1396" s="159"/>
      <c r="M1396" s="165"/>
    </row>
    <row r="1397" spans="1:13" s="334" customFormat="1">
      <c r="A1397" s="180"/>
      <c r="B1397" s="180"/>
      <c r="C1397" s="352"/>
      <c r="D1397" s="769" t="s">
        <v>563</v>
      </c>
      <c r="E1397" s="769"/>
      <c r="F1397" s="769"/>
      <c r="G1397" s="769"/>
      <c r="H1397" s="353">
        <f>H1396+H1395</f>
        <v>997.29000000000008</v>
      </c>
    </row>
    <row r="1398" spans="1:13" s="334" customFormat="1">
      <c r="D1398" s="176"/>
      <c r="E1398" s="642"/>
      <c r="F1398" s="354"/>
      <c r="G1398" s="355"/>
    </row>
    <row r="1399" spans="1:13" s="344" customFormat="1">
      <c r="A1399" s="152" t="s">
        <v>5</v>
      </c>
      <c r="B1399" s="766" t="s">
        <v>6</v>
      </c>
      <c r="C1399" s="766"/>
      <c r="D1399" s="341" t="s">
        <v>52</v>
      </c>
      <c r="E1399" s="639" t="s">
        <v>249</v>
      </c>
      <c r="F1399" s="341" t="s">
        <v>28</v>
      </c>
      <c r="G1399" s="342" t="s">
        <v>53</v>
      </c>
      <c r="H1399" s="343" t="s">
        <v>54</v>
      </c>
      <c r="I1399" s="340"/>
      <c r="J1399" s="340"/>
      <c r="L1399" s="159"/>
      <c r="M1399" s="165"/>
    </row>
    <row r="1400" spans="1:13" s="349" customFormat="1" ht="30">
      <c r="A1400" s="345" t="str">
        <f>Orçamento!A304</f>
        <v>07.04.400.03</v>
      </c>
      <c r="B1400" s="345" t="str">
        <f>Orçamento!B304</f>
        <v>C. M.</v>
      </c>
      <c r="C1400" s="345">
        <f>Orçamento!C304</f>
        <v>10</v>
      </c>
      <c r="D1400" s="346" t="s">
        <v>1070</v>
      </c>
      <c r="E1400" s="345">
        <v>2</v>
      </c>
      <c r="F1400" s="345" t="s">
        <v>251</v>
      </c>
      <c r="G1400" s="347">
        <v>190.68</v>
      </c>
      <c r="H1400" s="348">
        <f>H1406</f>
        <v>381.36</v>
      </c>
      <c r="L1400" s="146"/>
      <c r="M1400" s="336"/>
    </row>
    <row r="1401" spans="1:13" s="424" customFormat="1" ht="45">
      <c r="A1401" s="772" t="s">
        <v>271</v>
      </c>
      <c r="B1401" s="772"/>
      <c r="C1401" s="772"/>
      <c r="D1401" s="509" t="s">
        <v>1160</v>
      </c>
      <c r="E1401" s="641">
        <v>1</v>
      </c>
      <c r="F1401" s="703" t="s">
        <v>28</v>
      </c>
      <c r="G1401" s="448">
        <v>190.68</v>
      </c>
      <c r="H1401" s="417">
        <f>ROUNDDOWN(G1401*E1401,2)</f>
        <v>190.68</v>
      </c>
      <c r="I1401" s="157"/>
      <c r="J1401" s="157"/>
      <c r="L1401" s="177"/>
      <c r="M1401" s="184"/>
    </row>
    <row r="1402" spans="1:13" s="344" customFormat="1">
      <c r="A1402" s="180"/>
      <c r="B1402" s="180"/>
      <c r="C1402" s="352"/>
      <c r="D1402" s="768" t="s">
        <v>55</v>
      </c>
      <c r="E1402" s="768"/>
      <c r="F1402" s="768"/>
      <c r="G1402" s="768"/>
      <c r="H1402" s="216">
        <f>SUMIF(F1401,("h"),H1401)</f>
        <v>0</v>
      </c>
      <c r="I1402" s="340"/>
      <c r="J1402" s="340"/>
      <c r="L1402" s="159"/>
      <c r="M1402" s="165"/>
    </row>
    <row r="1403" spans="1:13" s="344" customFormat="1">
      <c r="A1403" s="180"/>
      <c r="B1403" s="180"/>
      <c r="C1403" s="352"/>
      <c r="D1403" s="768" t="s">
        <v>56</v>
      </c>
      <c r="E1403" s="768"/>
      <c r="F1403" s="768"/>
      <c r="G1403" s="768"/>
      <c r="H1403" s="216">
        <f>SUMIF(F1401:F1401,"&lt;&gt;h",H1401:H1401)</f>
        <v>190.68</v>
      </c>
      <c r="I1403" s="340"/>
      <c r="J1403" s="340"/>
      <c r="L1403" s="159"/>
      <c r="M1403" s="165"/>
    </row>
    <row r="1404" spans="1:13" s="344" customFormat="1">
      <c r="A1404" s="180"/>
      <c r="B1404" s="180"/>
      <c r="C1404" s="352"/>
      <c r="D1404" s="769" t="s">
        <v>57</v>
      </c>
      <c r="E1404" s="769"/>
      <c r="F1404" s="769"/>
      <c r="G1404" s="769"/>
      <c r="H1404" s="353">
        <f>SUM(H1402:H1403)</f>
        <v>190.68</v>
      </c>
      <c r="I1404" s="340"/>
      <c r="J1404" s="340"/>
      <c r="L1404" s="159"/>
      <c r="M1404" s="165"/>
    </row>
    <row r="1405" spans="1:13" s="344" customFormat="1">
      <c r="A1405" s="180"/>
      <c r="B1405" s="180"/>
      <c r="C1405" s="352"/>
      <c r="D1405" s="768" t="s">
        <v>25</v>
      </c>
      <c r="E1405" s="768"/>
      <c r="F1405" s="768"/>
      <c r="G1405" s="768"/>
      <c r="H1405" s="217">
        <f>E1400</f>
        <v>2</v>
      </c>
      <c r="I1405" s="340"/>
      <c r="J1405" s="340"/>
      <c r="L1405" s="159"/>
      <c r="M1405" s="165"/>
    </row>
    <row r="1406" spans="1:13" s="344" customFormat="1">
      <c r="A1406" s="180"/>
      <c r="B1406" s="180"/>
      <c r="C1406" s="352"/>
      <c r="D1406" s="769" t="s">
        <v>58</v>
      </c>
      <c r="E1406" s="769"/>
      <c r="F1406" s="769"/>
      <c r="G1406" s="769"/>
      <c r="H1406" s="353">
        <f>ROUND(H1404*H1405,2)</f>
        <v>381.36</v>
      </c>
      <c r="I1406" s="340"/>
      <c r="J1406" s="340"/>
      <c r="L1406" s="159"/>
      <c r="M1406" s="165"/>
    </row>
    <row r="1407" spans="1:13" s="344" customFormat="1">
      <c r="A1407" s="180"/>
      <c r="B1407" s="180"/>
      <c r="C1407" s="352"/>
      <c r="D1407" s="768" t="s">
        <v>1149</v>
      </c>
      <c r="E1407" s="768"/>
      <c r="F1407" s="768"/>
      <c r="G1407" s="768"/>
      <c r="H1407" s="216">
        <f>ROUND(H1404*$B$13,2)</f>
        <v>51.35</v>
      </c>
      <c r="I1407" s="340"/>
      <c r="J1407" s="340"/>
      <c r="L1407" s="159"/>
      <c r="M1407" s="165"/>
    </row>
    <row r="1408" spans="1:13" s="334" customFormat="1">
      <c r="A1408" s="180"/>
      <c r="B1408" s="180"/>
      <c r="C1408" s="352"/>
      <c r="D1408" s="769" t="s">
        <v>563</v>
      </c>
      <c r="E1408" s="769"/>
      <c r="F1408" s="769"/>
      <c r="G1408" s="769"/>
      <c r="H1408" s="353">
        <f>H1407+H1406</f>
        <v>432.71000000000004</v>
      </c>
    </row>
    <row r="1409" spans="1:13" s="334" customFormat="1">
      <c r="D1409" s="176"/>
      <c r="E1409" s="642"/>
      <c r="F1409" s="354"/>
      <c r="G1409" s="355"/>
    </row>
    <row r="1410" spans="1:13" s="344" customFormat="1">
      <c r="A1410" s="152" t="s">
        <v>5</v>
      </c>
      <c r="B1410" s="766" t="s">
        <v>6</v>
      </c>
      <c r="C1410" s="766"/>
      <c r="D1410" s="341" t="s">
        <v>52</v>
      </c>
      <c r="E1410" s="639" t="s">
        <v>249</v>
      </c>
      <c r="F1410" s="341" t="s">
        <v>28</v>
      </c>
      <c r="G1410" s="342" t="s">
        <v>53</v>
      </c>
      <c r="H1410" s="343" t="s">
        <v>54</v>
      </c>
      <c r="I1410" s="340"/>
      <c r="J1410" s="340"/>
      <c r="L1410" s="159"/>
      <c r="M1410" s="165"/>
    </row>
    <row r="1411" spans="1:13" s="349" customFormat="1" ht="60">
      <c r="A1411" s="345" t="str">
        <f>Orçamento!A306</f>
        <v>07.04.400.05</v>
      </c>
      <c r="B1411" s="345" t="str">
        <f>Orçamento!B306</f>
        <v>CDHU</v>
      </c>
      <c r="C1411" s="345" t="str">
        <f>Orçamento!C306</f>
        <v>97.02.190</v>
      </c>
      <c r="D1411" s="346" t="s">
        <v>1076</v>
      </c>
      <c r="E1411" s="345">
        <v>36</v>
      </c>
      <c r="F1411" s="345" t="s">
        <v>251</v>
      </c>
      <c r="G1411" s="347">
        <v>6.74</v>
      </c>
      <c r="H1411" s="348">
        <f>H1419</f>
        <v>242.64</v>
      </c>
      <c r="L1411" s="146"/>
      <c r="M1411" s="336"/>
    </row>
    <row r="1412" spans="1:13" s="424" customFormat="1" ht="75">
      <c r="A1412" s="773" t="s">
        <v>1079</v>
      </c>
      <c r="B1412" s="773"/>
      <c r="C1412" s="450" t="s">
        <v>648</v>
      </c>
      <c r="D1412" s="449" t="s">
        <v>1078</v>
      </c>
      <c r="E1412" s="641">
        <v>8.9999999999999998E-4</v>
      </c>
      <c r="F1412" s="702" t="s">
        <v>66</v>
      </c>
      <c r="G1412" s="448">
        <v>3287.37</v>
      </c>
      <c r="H1412" s="447">
        <f>ROUNDDOWN(G1412*E1412,2)</f>
        <v>2.95</v>
      </c>
      <c r="I1412" s="157"/>
      <c r="J1412" s="157"/>
      <c r="L1412" s="177"/>
      <c r="M1412" s="184"/>
    </row>
    <row r="1413" spans="1:13" s="424" customFormat="1" ht="30">
      <c r="A1413" s="767">
        <v>88309</v>
      </c>
      <c r="B1413" s="767"/>
      <c r="C1413" s="425" t="s">
        <v>87</v>
      </c>
      <c r="D1413" s="423" t="s">
        <v>49</v>
      </c>
      <c r="E1413" s="641">
        <v>8.3333333333333329E-2</v>
      </c>
      <c r="F1413" s="702" t="s">
        <v>40</v>
      </c>
      <c r="G1413" s="421">
        <v>26.2</v>
      </c>
      <c r="H1413" s="447">
        <f>ROUNDDOWN(G1413*E1413,2)</f>
        <v>2.1800000000000002</v>
      </c>
      <c r="I1413" s="157"/>
      <c r="J1413" s="157"/>
      <c r="L1413" s="177"/>
      <c r="M1413" s="184"/>
    </row>
    <row r="1414" spans="1:13" s="424" customFormat="1" ht="30">
      <c r="A1414" s="767">
        <v>88316</v>
      </c>
      <c r="B1414" s="767"/>
      <c r="C1414" s="425" t="s">
        <v>87</v>
      </c>
      <c r="D1414" s="423" t="s">
        <v>39</v>
      </c>
      <c r="E1414" s="641">
        <v>8.3333333333333329E-2</v>
      </c>
      <c r="F1414" s="702" t="s">
        <v>40</v>
      </c>
      <c r="G1414" s="421">
        <v>19.39</v>
      </c>
      <c r="H1414" s="447">
        <f>ROUNDDOWN(G1414*E1414,2)</f>
        <v>1.61</v>
      </c>
      <c r="I1414" s="157"/>
      <c r="J1414" s="157"/>
      <c r="L1414" s="177"/>
      <c r="M1414" s="184"/>
    </row>
    <row r="1415" spans="1:13" s="344" customFormat="1">
      <c r="A1415" s="180"/>
      <c r="B1415" s="180"/>
      <c r="C1415" s="352"/>
      <c r="D1415" s="768" t="s">
        <v>55</v>
      </c>
      <c r="E1415" s="768"/>
      <c r="F1415" s="768"/>
      <c r="G1415" s="768"/>
      <c r="H1415" s="216">
        <f>SUMIF(F1412:F1414,("h"),H1412:H1414)</f>
        <v>3.79</v>
      </c>
      <c r="I1415" s="340"/>
      <c r="J1415" s="340"/>
      <c r="L1415" s="159"/>
      <c r="M1415" s="165"/>
    </row>
    <row r="1416" spans="1:13" s="344" customFormat="1">
      <c r="A1416" s="180"/>
      <c r="B1416" s="180"/>
      <c r="C1416" s="352"/>
      <c r="D1416" s="768" t="s">
        <v>56</v>
      </c>
      <c r="E1416" s="768"/>
      <c r="F1416" s="768"/>
      <c r="G1416" s="768"/>
      <c r="H1416" s="216">
        <f>SUMIF(F1412:F1414,"&lt;&gt;h",H1412:H1414)</f>
        <v>2.95</v>
      </c>
      <c r="I1416" s="340"/>
      <c r="J1416" s="340"/>
      <c r="L1416" s="159"/>
      <c r="M1416" s="165"/>
    </row>
    <row r="1417" spans="1:13" s="344" customFormat="1">
      <c r="A1417" s="180"/>
      <c r="B1417" s="180"/>
      <c r="C1417" s="352"/>
      <c r="D1417" s="769" t="s">
        <v>57</v>
      </c>
      <c r="E1417" s="769"/>
      <c r="F1417" s="769"/>
      <c r="G1417" s="769"/>
      <c r="H1417" s="353">
        <f>SUM(H1415:H1416)</f>
        <v>6.74</v>
      </c>
      <c r="I1417" s="340"/>
      <c r="J1417" s="340"/>
      <c r="L1417" s="159"/>
      <c r="M1417" s="165"/>
    </row>
    <row r="1418" spans="1:13" s="344" customFormat="1">
      <c r="A1418" s="180"/>
      <c r="B1418" s="180"/>
      <c r="C1418" s="352"/>
      <c r="D1418" s="768" t="s">
        <v>25</v>
      </c>
      <c r="E1418" s="768"/>
      <c r="F1418" s="768"/>
      <c r="G1418" s="768"/>
      <c r="H1418" s="217">
        <f>E1411</f>
        <v>36</v>
      </c>
      <c r="I1418" s="340"/>
      <c r="J1418" s="340"/>
      <c r="L1418" s="159"/>
      <c r="M1418" s="165"/>
    </row>
    <row r="1419" spans="1:13" s="344" customFormat="1">
      <c r="A1419" s="180"/>
      <c r="B1419" s="180"/>
      <c r="C1419" s="352"/>
      <c r="D1419" s="769" t="s">
        <v>58</v>
      </c>
      <c r="E1419" s="769"/>
      <c r="F1419" s="769"/>
      <c r="G1419" s="769"/>
      <c r="H1419" s="353">
        <f>ROUND(H1417*H1418,2)</f>
        <v>242.64</v>
      </c>
      <c r="I1419" s="340"/>
      <c r="J1419" s="340"/>
      <c r="L1419" s="159"/>
      <c r="M1419" s="165"/>
    </row>
    <row r="1420" spans="1:13" s="344" customFormat="1">
      <c r="A1420" s="180"/>
      <c r="B1420" s="180"/>
      <c r="C1420" s="352"/>
      <c r="D1420" s="768" t="s">
        <v>1149</v>
      </c>
      <c r="E1420" s="768"/>
      <c r="F1420" s="768"/>
      <c r="G1420" s="768"/>
      <c r="H1420" s="216">
        <f>ROUND(H1417*$B$13,2)</f>
        <v>1.82</v>
      </c>
      <c r="I1420" s="340"/>
      <c r="J1420" s="340"/>
      <c r="L1420" s="159"/>
      <c r="M1420" s="165"/>
    </row>
    <row r="1421" spans="1:13" s="334" customFormat="1">
      <c r="A1421" s="180"/>
      <c r="B1421" s="180"/>
      <c r="C1421" s="352"/>
      <c r="D1421" s="769" t="s">
        <v>563</v>
      </c>
      <c r="E1421" s="769"/>
      <c r="F1421" s="769"/>
      <c r="G1421" s="769"/>
      <c r="H1421" s="353">
        <f>H1420+H1419</f>
        <v>244.45999999999998</v>
      </c>
    </row>
    <row r="1422" spans="1:13" s="334" customFormat="1">
      <c r="D1422" s="176"/>
      <c r="E1422" s="642"/>
      <c r="F1422" s="354"/>
      <c r="G1422" s="355"/>
    </row>
    <row r="1423" spans="1:13" s="215" customFormat="1">
      <c r="A1423" s="211" t="str">
        <f>Orçamento!A311</f>
        <v>08.00.000</v>
      </c>
      <c r="B1423" s="775" t="str">
        <f>Orçamento!B311</f>
        <v>INSTALAÇÕES DE PREVENÇÃO E COMBATE A INCÊNDIO</v>
      </c>
      <c r="C1423" s="775"/>
      <c r="D1423" s="775"/>
      <c r="E1423" s="775"/>
      <c r="F1423" s="775"/>
      <c r="G1423" s="775"/>
      <c r="H1423" s="775"/>
      <c r="I1423" s="210"/>
      <c r="J1423" s="147"/>
      <c r="K1423" s="83"/>
      <c r="L1423" s="155"/>
      <c r="M1423" s="181"/>
    </row>
    <row r="1424" spans="1:13" s="215" customFormat="1">
      <c r="A1424" s="442"/>
      <c r="B1424" s="658"/>
      <c r="C1424" s="658"/>
      <c r="D1424" s="658"/>
      <c r="E1424" s="658"/>
      <c r="F1424" s="658"/>
      <c r="G1424" s="658"/>
      <c r="H1424" s="658"/>
      <c r="I1424" s="210"/>
      <c r="J1424" s="147"/>
      <c r="K1424" s="83"/>
      <c r="L1424" s="155"/>
      <c r="M1424" s="181"/>
    </row>
    <row r="1425" spans="1:13" s="344" customFormat="1">
      <c r="A1425" s="152" t="s">
        <v>5</v>
      </c>
      <c r="B1425" s="766" t="s">
        <v>6</v>
      </c>
      <c r="C1425" s="766"/>
      <c r="D1425" s="341" t="s">
        <v>52</v>
      </c>
      <c r="E1425" s="639" t="s">
        <v>249</v>
      </c>
      <c r="F1425" s="341" t="s">
        <v>28</v>
      </c>
      <c r="G1425" s="342" t="s">
        <v>53</v>
      </c>
      <c r="H1425" s="343" t="s">
        <v>54</v>
      </c>
      <c r="I1425" s="340"/>
      <c r="J1425" s="340"/>
      <c r="L1425" s="159"/>
      <c r="M1425" s="165"/>
    </row>
    <row r="1426" spans="1:13" s="349" customFormat="1" ht="45.75" customHeight="1">
      <c r="A1426" s="315" t="str">
        <f>Orçamento!A317</f>
        <v>08.01.517.03</v>
      </c>
      <c r="B1426" s="315" t="str">
        <f>Orçamento!B317</f>
        <v>SBC</v>
      </c>
      <c r="C1426" s="315">
        <f>Orçamento!C317</f>
        <v>58618</v>
      </c>
      <c r="D1426" s="316" t="s">
        <v>959</v>
      </c>
      <c r="E1426" s="315">
        <v>7</v>
      </c>
      <c r="F1426" s="315" t="s">
        <v>251</v>
      </c>
      <c r="G1426" s="347">
        <v>24.57</v>
      </c>
      <c r="H1426" s="348">
        <f>H1433</f>
        <v>171.99</v>
      </c>
      <c r="I1426" s="349" t="s">
        <v>969</v>
      </c>
      <c r="L1426" s="146"/>
      <c r="M1426" s="336"/>
    </row>
    <row r="1427" spans="1:13" s="424" customFormat="1" ht="30">
      <c r="A1427" s="773">
        <v>151516</v>
      </c>
      <c r="B1427" s="773"/>
      <c r="C1427" s="450" t="s">
        <v>270</v>
      </c>
      <c r="D1427" s="423" t="s">
        <v>960</v>
      </c>
      <c r="E1427" s="641">
        <v>1</v>
      </c>
      <c r="F1427" s="654" t="s">
        <v>28</v>
      </c>
      <c r="G1427" s="421">
        <v>22.5</v>
      </c>
      <c r="H1427" s="447">
        <f>ROUNDDOWN(G1427*E1427,2)</f>
        <v>22.5</v>
      </c>
      <c r="I1427" s="157"/>
      <c r="J1427" s="157"/>
      <c r="L1427" s="177"/>
      <c r="M1427" s="184"/>
    </row>
    <row r="1428" spans="1:13" s="424" customFormat="1" ht="30">
      <c r="A1428" s="767">
        <v>88316</v>
      </c>
      <c r="B1428" s="767"/>
      <c r="C1428" s="425" t="s">
        <v>87</v>
      </c>
      <c r="D1428" s="423" t="s">
        <v>39</v>
      </c>
      <c r="E1428" s="641">
        <v>0.107</v>
      </c>
      <c r="F1428" s="654" t="s">
        <v>40</v>
      </c>
      <c r="G1428" s="421">
        <v>19.39</v>
      </c>
      <c r="H1428" s="447">
        <f>ROUNDDOWN(G1428*E1428,2)</f>
        <v>2.0699999999999998</v>
      </c>
      <c r="I1428" s="157"/>
      <c r="J1428" s="157"/>
      <c r="L1428" s="177"/>
      <c r="M1428" s="184"/>
    </row>
    <row r="1429" spans="1:13" s="344" customFormat="1">
      <c r="A1429" s="180"/>
      <c r="B1429" s="180"/>
      <c r="C1429" s="352"/>
      <c r="D1429" s="768" t="s">
        <v>55</v>
      </c>
      <c r="E1429" s="768"/>
      <c r="F1429" s="768"/>
      <c r="G1429" s="768"/>
      <c r="H1429" s="216">
        <f>SUMIF(F1427:F1428,("h"),H1427:H1428)</f>
        <v>2.0699999999999998</v>
      </c>
      <c r="I1429" s="340"/>
      <c r="J1429" s="340"/>
      <c r="L1429" s="159"/>
      <c r="M1429" s="165"/>
    </row>
    <row r="1430" spans="1:13" s="344" customFormat="1">
      <c r="A1430" s="180"/>
      <c r="B1430" s="180"/>
      <c r="C1430" s="352"/>
      <c r="D1430" s="768" t="s">
        <v>56</v>
      </c>
      <c r="E1430" s="768"/>
      <c r="F1430" s="768"/>
      <c r="G1430" s="768"/>
      <c r="H1430" s="216">
        <f>SUMIF(F1427:F1428,"&lt;&gt;h",H1427:H1428)</f>
        <v>22.5</v>
      </c>
      <c r="I1430" s="340"/>
      <c r="J1430" s="340"/>
      <c r="L1430" s="159"/>
      <c r="M1430" s="165"/>
    </row>
    <row r="1431" spans="1:13" s="344" customFormat="1">
      <c r="A1431" s="180"/>
      <c r="B1431" s="180"/>
      <c r="C1431" s="352"/>
      <c r="D1431" s="769" t="s">
        <v>57</v>
      </c>
      <c r="E1431" s="769"/>
      <c r="F1431" s="769"/>
      <c r="G1431" s="769"/>
      <c r="H1431" s="353">
        <f>SUM(H1429:H1430)</f>
        <v>24.57</v>
      </c>
      <c r="I1431" s="340"/>
      <c r="J1431" s="340"/>
      <c r="L1431" s="159"/>
      <c r="M1431" s="165"/>
    </row>
    <row r="1432" spans="1:13" s="344" customFormat="1">
      <c r="A1432" s="180"/>
      <c r="B1432" s="180"/>
      <c r="C1432" s="352"/>
      <c r="D1432" s="768" t="s">
        <v>25</v>
      </c>
      <c r="E1432" s="768"/>
      <c r="F1432" s="768"/>
      <c r="G1432" s="768"/>
      <c r="H1432" s="217">
        <f>E1426</f>
        <v>7</v>
      </c>
      <c r="I1432" s="340"/>
      <c r="J1432" s="340"/>
      <c r="L1432" s="159"/>
      <c r="M1432" s="165"/>
    </row>
    <row r="1433" spans="1:13" s="344" customFormat="1">
      <c r="A1433" s="180"/>
      <c r="B1433" s="180"/>
      <c r="C1433" s="352"/>
      <c r="D1433" s="769" t="s">
        <v>58</v>
      </c>
      <c r="E1433" s="769"/>
      <c r="F1433" s="769"/>
      <c r="G1433" s="769"/>
      <c r="H1433" s="353">
        <f>ROUND(H1431*H1432,2)</f>
        <v>171.99</v>
      </c>
      <c r="I1433" s="340"/>
      <c r="J1433" s="340"/>
      <c r="L1433" s="159"/>
      <c r="M1433" s="165"/>
    </row>
    <row r="1434" spans="1:13" s="344" customFormat="1">
      <c r="A1434" s="180"/>
      <c r="B1434" s="180"/>
      <c r="C1434" s="352"/>
      <c r="D1434" s="768" t="s">
        <v>1149</v>
      </c>
      <c r="E1434" s="768"/>
      <c r="F1434" s="768"/>
      <c r="G1434" s="768"/>
      <c r="H1434" s="216">
        <f>ROUND(H1431*$B$13,2)</f>
        <v>6.62</v>
      </c>
      <c r="I1434" s="340"/>
      <c r="J1434" s="340"/>
      <c r="L1434" s="159"/>
      <c r="M1434" s="165"/>
    </row>
    <row r="1435" spans="1:13" s="334" customFormat="1">
      <c r="A1435" s="180"/>
      <c r="B1435" s="180"/>
      <c r="C1435" s="352"/>
      <c r="D1435" s="769" t="s">
        <v>563</v>
      </c>
      <c r="E1435" s="769"/>
      <c r="F1435" s="769"/>
      <c r="G1435" s="769"/>
      <c r="H1435" s="353">
        <f>H1434+H1433</f>
        <v>178.61</v>
      </c>
    </row>
    <row r="1436" spans="1:13" s="334" customFormat="1">
      <c r="D1436" s="176"/>
      <c r="E1436" s="642"/>
      <c r="F1436" s="354"/>
      <c r="G1436" s="355"/>
    </row>
    <row r="1437" spans="1:13" s="215" customFormat="1">
      <c r="A1437" s="211" t="str">
        <f>Orçamento!A326</f>
        <v>09.00.000</v>
      </c>
      <c r="B1437" s="775" t="str">
        <f>Orçamento!C326</f>
        <v>SERVIÇOS COMPLEMENTARES</v>
      </c>
      <c r="C1437" s="775"/>
      <c r="D1437" s="775"/>
      <c r="E1437" s="775"/>
      <c r="F1437" s="775"/>
      <c r="G1437" s="775"/>
      <c r="H1437" s="775"/>
      <c r="I1437" s="210"/>
      <c r="J1437" s="147"/>
      <c r="K1437" s="83"/>
      <c r="L1437" s="155"/>
      <c r="M1437" s="181"/>
    </row>
    <row r="1438" spans="1:13" s="334" customFormat="1">
      <c r="D1438" s="176"/>
      <c r="E1438" s="642"/>
      <c r="F1438" s="354"/>
      <c r="G1438" s="355"/>
    </row>
    <row r="1439" spans="1:13" s="344" customFormat="1">
      <c r="A1439" s="152" t="s">
        <v>5</v>
      </c>
      <c r="B1439" s="766" t="s">
        <v>6</v>
      </c>
      <c r="C1439" s="766"/>
      <c r="D1439" s="341" t="s">
        <v>52</v>
      </c>
      <c r="E1439" s="639" t="s">
        <v>249</v>
      </c>
      <c r="F1439" s="341" t="s">
        <v>28</v>
      </c>
      <c r="G1439" s="342" t="s">
        <v>53</v>
      </c>
      <c r="H1439" s="343" t="s">
        <v>54</v>
      </c>
      <c r="I1439" s="340"/>
      <c r="J1439" s="340"/>
      <c r="L1439" s="159"/>
      <c r="M1439" s="165"/>
    </row>
    <row r="1440" spans="1:13" s="349" customFormat="1">
      <c r="A1440" s="345" t="str">
        <f>Orçamento!A329</f>
        <v>09.02.101</v>
      </c>
      <c r="B1440" s="345" t="str">
        <f>Orçamento!B329</f>
        <v>ORSE</v>
      </c>
      <c r="C1440" s="345">
        <f>Orçamento!C329</f>
        <v>2450</v>
      </c>
      <c r="D1440" s="346" t="s">
        <v>532</v>
      </c>
      <c r="E1440" s="640">
        <v>299.63</v>
      </c>
      <c r="F1440" s="345" t="s">
        <v>253</v>
      </c>
      <c r="G1440" s="347">
        <v>2.99</v>
      </c>
      <c r="H1440" s="348">
        <f>H1448</f>
        <v>895.89</v>
      </c>
      <c r="I1440" s="349" t="s">
        <v>969</v>
      </c>
      <c r="L1440" s="146"/>
      <c r="M1440" s="336"/>
    </row>
    <row r="1441" spans="1:13" s="424" customFormat="1">
      <c r="A1441" s="773">
        <v>1997</v>
      </c>
      <c r="B1441" s="773"/>
      <c r="C1441" s="450" t="s">
        <v>248</v>
      </c>
      <c r="D1441" s="449" t="s">
        <v>991</v>
      </c>
      <c r="E1441" s="641">
        <v>5.0000000000000001E-3</v>
      </c>
      <c r="F1441" s="662" t="s">
        <v>65</v>
      </c>
      <c r="G1441" s="448">
        <v>9.49</v>
      </c>
      <c r="H1441" s="447">
        <f>ROUNDDOWN(G1441*E1441,2)</f>
        <v>0.04</v>
      </c>
      <c r="I1441" s="157"/>
      <c r="J1441" s="157"/>
      <c r="L1441" s="177"/>
      <c r="M1441" s="184"/>
    </row>
    <row r="1442" spans="1:13" s="424" customFormat="1">
      <c r="A1442" s="773">
        <v>38400</v>
      </c>
      <c r="B1442" s="773"/>
      <c r="C1442" s="450" t="s">
        <v>87</v>
      </c>
      <c r="D1442" s="423" t="s">
        <v>1131</v>
      </c>
      <c r="E1442" s="641">
        <v>0.05</v>
      </c>
      <c r="F1442" s="481" t="s">
        <v>32</v>
      </c>
      <c r="G1442" s="421">
        <v>20.41</v>
      </c>
      <c r="H1442" s="447">
        <f>ROUNDDOWN(G1442*E1442,2)</f>
        <v>1.02</v>
      </c>
      <c r="I1442" s="157"/>
      <c r="J1442" s="157"/>
      <c r="L1442" s="177"/>
      <c r="M1442" s="184"/>
    </row>
    <row r="1443" spans="1:13" s="424" customFormat="1" ht="30">
      <c r="A1443" s="767">
        <v>88316</v>
      </c>
      <c r="B1443" s="767"/>
      <c r="C1443" s="425" t="s">
        <v>87</v>
      </c>
      <c r="D1443" s="423" t="s">
        <v>39</v>
      </c>
      <c r="E1443" s="641">
        <v>0.1</v>
      </c>
      <c r="F1443" s="481" t="s">
        <v>40</v>
      </c>
      <c r="G1443" s="421">
        <v>19.39</v>
      </c>
      <c r="H1443" s="447">
        <f>ROUNDDOWN(G1443*E1443,2)</f>
        <v>1.93</v>
      </c>
      <c r="I1443" s="157"/>
      <c r="J1443" s="157"/>
      <c r="L1443" s="177"/>
      <c r="M1443" s="184"/>
    </row>
    <row r="1444" spans="1:13" s="344" customFormat="1">
      <c r="A1444" s="180"/>
      <c r="B1444" s="180"/>
      <c r="C1444" s="352"/>
      <c r="D1444" s="768" t="s">
        <v>55</v>
      </c>
      <c r="E1444" s="768"/>
      <c r="F1444" s="768"/>
      <c r="G1444" s="768"/>
      <c r="H1444" s="216">
        <f>SUMIF(F1441:F1443,("h"),H1441:H1443)</f>
        <v>1.93</v>
      </c>
      <c r="I1444" s="340"/>
      <c r="J1444" s="340"/>
      <c r="L1444" s="159"/>
      <c r="M1444" s="165"/>
    </row>
    <row r="1445" spans="1:13" s="344" customFormat="1">
      <c r="A1445" s="180"/>
      <c r="B1445" s="180"/>
      <c r="C1445" s="352"/>
      <c r="D1445" s="768" t="s">
        <v>56</v>
      </c>
      <c r="E1445" s="768"/>
      <c r="F1445" s="768"/>
      <c r="G1445" s="768"/>
      <c r="H1445" s="216">
        <f>SUMIF(F1441:F1443,"&lt;&gt;h",H1441:H1443)</f>
        <v>1.06</v>
      </c>
      <c r="I1445" s="340"/>
      <c r="J1445" s="340"/>
      <c r="L1445" s="159"/>
      <c r="M1445" s="165"/>
    </row>
    <row r="1446" spans="1:13" s="344" customFormat="1">
      <c r="A1446" s="180"/>
      <c r="B1446" s="180"/>
      <c r="C1446" s="352"/>
      <c r="D1446" s="769" t="s">
        <v>57</v>
      </c>
      <c r="E1446" s="769"/>
      <c r="F1446" s="769"/>
      <c r="G1446" s="769"/>
      <c r="H1446" s="353">
        <f>SUM(H1444:H1445)</f>
        <v>2.99</v>
      </c>
      <c r="I1446" s="340"/>
      <c r="J1446" s="340"/>
      <c r="L1446" s="159"/>
      <c r="M1446" s="165"/>
    </row>
    <row r="1447" spans="1:13" s="344" customFormat="1">
      <c r="A1447" s="180"/>
      <c r="B1447" s="180"/>
      <c r="C1447" s="352"/>
      <c r="D1447" s="768" t="s">
        <v>25</v>
      </c>
      <c r="E1447" s="768"/>
      <c r="F1447" s="768"/>
      <c r="G1447" s="768"/>
      <c r="H1447" s="217">
        <f>E1440</f>
        <v>299.63</v>
      </c>
      <c r="I1447" s="340"/>
      <c r="J1447" s="340"/>
      <c r="L1447" s="159"/>
      <c r="M1447" s="165"/>
    </row>
    <row r="1448" spans="1:13" s="344" customFormat="1">
      <c r="A1448" s="180"/>
      <c r="B1448" s="180"/>
      <c r="C1448" s="352"/>
      <c r="D1448" s="769" t="s">
        <v>58</v>
      </c>
      <c r="E1448" s="769"/>
      <c r="F1448" s="769"/>
      <c r="G1448" s="769"/>
      <c r="H1448" s="353">
        <f>ROUND(H1446*H1447,2)</f>
        <v>895.89</v>
      </c>
      <c r="I1448" s="340"/>
      <c r="J1448" s="340"/>
      <c r="L1448" s="159"/>
      <c r="M1448" s="165"/>
    </row>
    <row r="1449" spans="1:13" s="344" customFormat="1">
      <c r="A1449" s="180"/>
      <c r="B1449" s="180"/>
      <c r="C1449" s="352"/>
      <c r="D1449" s="768" t="s">
        <v>1149</v>
      </c>
      <c r="E1449" s="768"/>
      <c r="F1449" s="768"/>
      <c r="G1449" s="768"/>
      <c r="H1449" s="216">
        <f>ROUND(H1446*$B$13,2)</f>
        <v>0.81</v>
      </c>
      <c r="I1449" s="340"/>
      <c r="J1449" s="340"/>
      <c r="L1449" s="159"/>
      <c r="M1449" s="165"/>
    </row>
    <row r="1450" spans="1:13" s="334" customFormat="1">
      <c r="A1450" s="180"/>
      <c r="B1450" s="180"/>
      <c r="C1450" s="352"/>
      <c r="D1450" s="769" t="s">
        <v>563</v>
      </c>
      <c r="E1450" s="769"/>
      <c r="F1450" s="769"/>
      <c r="G1450" s="769"/>
      <c r="H1450" s="353">
        <f>H1449+H1448</f>
        <v>896.69999999999993</v>
      </c>
    </row>
    <row r="1451" spans="1:13" s="334" customFormat="1">
      <c r="D1451" s="176"/>
      <c r="E1451" s="642"/>
      <c r="F1451" s="354"/>
      <c r="G1451" s="355"/>
    </row>
    <row r="1452" spans="1:13" s="344" customFormat="1">
      <c r="A1452" s="152" t="s">
        <v>5</v>
      </c>
      <c r="B1452" s="766" t="s">
        <v>6</v>
      </c>
      <c r="C1452" s="766"/>
      <c r="D1452" s="341" t="s">
        <v>52</v>
      </c>
      <c r="E1452" s="639" t="s">
        <v>249</v>
      </c>
      <c r="F1452" s="341" t="s">
        <v>28</v>
      </c>
      <c r="G1452" s="342" t="s">
        <v>53</v>
      </c>
      <c r="H1452" s="343" t="s">
        <v>54</v>
      </c>
      <c r="I1452" s="340"/>
      <c r="J1452" s="340"/>
      <c r="L1452" s="159"/>
      <c r="M1452" s="165"/>
    </row>
    <row r="1453" spans="1:13" s="349" customFormat="1" ht="45">
      <c r="A1453" s="345" t="str">
        <f>Orçamento!A330</f>
        <v>09.02.102</v>
      </c>
      <c r="B1453" s="345" t="str">
        <f>Orçamento!B330</f>
        <v>CDHU MOD</v>
      </c>
      <c r="C1453" s="345" t="str">
        <f>Orçamento!C330</f>
        <v>01.27.011</v>
      </c>
      <c r="D1453" s="346" t="s">
        <v>1066</v>
      </c>
      <c r="E1453" s="345">
        <v>1</v>
      </c>
      <c r="F1453" s="345" t="s">
        <v>251</v>
      </c>
      <c r="G1453" s="347">
        <v>6075.38</v>
      </c>
      <c r="H1453" s="348">
        <f>H1460</f>
        <v>6075.38</v>
      </c>
      <c r="I1453" s="349" t="s">
        <v>969</v>
      </c>
      <c r="L1453" s="146"/>
      <c r="M1453" s="336"/>
    </row>
    <row r="1454" spans="1:13" s="424" customFormat="1" ht="30">
      <c r="A1454" s="767">
        <v>100302</v>
      </c>
      <c r="B1454" s="767"/>
      <c r="C1454" s="425" t="s">
        <v>87</v>
      </c>
      <c r="D1454" s="423" t="s">
        <v>557</v>
      </c>
      <c r="E1454" s="641">
        <v>4</v>
      </c>
      <c r="F1454" s="700" t="s">
        <v>40</v>
      </c>
      <c r="G1454" s="421">
        <v>132.97999999999999</v>
      </c>
      <c r="H1454" s="447">
        <f>ROUNDDOWN(G1454*E1454,2)</f>
        <v>531.91999999999996</v>
      </c>
      <c r="I1454" s="157"/>
      <c r="J1454" s="157"/>
      <c r="L1454" s="177"/>
      <c r="M1454" s="184"/>
    </row>
    <row r="1455" spans="1:13" s="424" customFormat="1" ht="30">
      <c r="A1455" s="767">
        <v>90779</v>
      </c>
      <c r="B1455" s="767"/>
      <c r="C1455" s="425" t="s">
        <v>87</v>
      </c>
      <c r="D1455" s="423" t="s">
        <v>80</v>
      </c>
      <c r="E1455" s="641">
        <v>39</v>
      </c>
      <c r="F1455" s="700" t="s">
        <v>40</v>
      </c>
      <c r="G1455" s="421">
        <v>142.13999999999999</v>
      </c>
      <c r="H1455" s="447">
        <f>ROUNDDOWN(G1455*E1455,2)</f>
        <v>5543.46</v>
      </c>
      <c r="I1455" s="157"/>
      <c r="J1455" s="157"/>
      <c r="L1455" s="177"/>
      <c r="M1455" s="184"/>
    </row>
    <row r="1456" spans="1:13" s="344" customFormat="1">
      <c r="A1456" s="180"/>
      <c r="B1456" s="180"/>
      <c r="C1456" s="352"/>
      <c r="D1456" s="768" t="s">
        <v>55</v>
      </c>
      <c r="E1456" s="768"/>
      <c r="F1456" s="768"/>
      <c r="G1456" s="768"/>
      <c r="H1456" s="216">
        <f>SUMIF(F1454:F1455,("h"),H1454:H1455)</f>
        <v>6075.38</v>
      </c>
      <c r="I1456" s="340"/>
      <c r="J1456" s="340"/>
      <c r="L1456" s="159"/>
      <c r="M1456" s="165"/>
    </row>
    <row r="1457" spans="1:13" s="344" customFormat="1">
      <c r="A1457" s="180"/>
      <c r="B1457" s="180"/>
      <c r="C1457" s="352"/>
      <c r="D1457" s="768" t="s">
        <v>56</v>
      </c>
      <c r="E1457" s="768"/>
      <c r="F1457" s="768"/>
      <c r="G1457" s="768"/>
      <c r="H1457" s="216">
        <f>SUMIF(F1454:F1455,"&lt;&gt;h",H1454:H1455)</f>
        <v>0</v>
      </c>
      <c r="I1457" s="340"/>
      <c r="J1457" s="340"/>
      <c r="L1457" s="159"/>
      <c r="M1457" s="165"/>
    </row>
    <row r="1458" spans="1:13" s="344" customFormat="1">
      <c r="A1458" s="180"/>
      <c r="B1458" s="180"/>
      <c r="C1458" s="352"/>
      <c r="D1458" s="769" t="s">
        <v>57</v>
      </c>
      <c r="E1458" s="769"/>
      <c r="F1458" s="769"/>
      <c r="G1458" s="769"/>
      <c r="H1458" s="353">
        <f>SUM(H1456:H1457)</f>
        <v>6075.38</v>
      </c>
      <c r="I1458" s="340"/>
      <c r="J1458" s="340"/>
      <c r="L1458" s="159"/>
      <c r="M1458" s="165"/>
    </row>
    <row r="1459" spans="1:13" s="344" customFormat="1">
      <c r="A1459" s="180"/>
      <c r="B1459" s="180"/>
      <c r="C1459" s="352"/>
      <c r="D1459" s="768" t="s">
        <v>25</v>
      </c>
      <c r="E1459" s="768"/>
      <c r="F1459" s="768"/>
      <c r="G1459" s="768"/>
      <c r="H1459" s="217">
        <f>E1453</f>
        <v>1</v>
      </c>
      <c r="I1459" s="340"/>
      <c r="J1459" s="340"/>
      <c r="L1459" s="159"/>
      <c r="M1459" s="165"/>
    </row>
    <row r="1460" spans="1:13" s="344" customFormat="1">
      <c r="A1460" s="180"/>
      <c r="B1460" s="180"/>
      <c r="C1460" s="352"/>
      <c r="D1460" s="769" t="s">
        <v>58</v>
      </c>
      <c r="E1460" s="769"/>
      <c r="F1460" s="769"/>
      <c r="G1460" s="769"/>
      <c r="H1460" s="353">
        <f>ROUND(H1458*H1459,2)</f>
        <v>6075.38</v>
      </c>
      <c r="I1460" s="340"/>
      <c r="J1460" s="340"/>
      <c r="L1460" s="159"/>
      <c r="M1460" s="165"/>
    </row>
    <row r="1461" spans="1:13" s="344" customFormat="1">
      <c r="A1461" s="180"/>
      <c r="B1461" s="180"/>
      <c r="C1461" s="352"/>
      <c r="D1461" s="768" t="s">
        <v>1149</v>
      </c>
      <c r="E1461" s="768"/>
      <c r="F1461" s="768"/>
      <c r="G1461" s="768"/>
      <c r="H1461" s="216">
        <f>ROUND(H1458*$B$13,2)</f>
        <v>1636.1</v>
      </c>
      <c r="I1461" s="340"/>
      <c r="J1461" s="340"/>
      <c r="L1461" s="159"/>
      <c r="M1461" s="165"/>
    </row>
    <row r="1462" spans="1:13" s="334" customFormat="1">
      <c r="A1462" s="180"/>
      <c r="B1462" s="180"/>
      <c r="C1462" s="352"/>
      <c r="D1462" s="769" t="s">
        <v>563</v>
      </c>
      <c r="E1462" s="769"/>
      <c r="F1462" s="769"/>
      <c r="G1462" s="769"/>
      <c r="H1462" s="353">
        <f>H1461+H1460</f>
        <v>7711.48</v>
      </c>
    </row>
    <row r="1463" spans="1:13" s="334" customFormat="1">
      <c r="D1463" s="176"/>
      <c r="E1463" s="642"/>
      <c r="F1463" s="354"/>
      <c r="G1463" s="355"/>
    </row>
    <row r="1464" spans="1:13" s="344" customFormat="1">
      <c r="A1464" s="152" t="s">
        <v>5</v>
      </c>
      <c r="B1464" s="766" t="s">
        <v>6</v>
      </c>
      <c r="C1464" s="766"/>
      <c r="D1464" s="341" t="s">
        <v>52</v>
      </c>
      <c r="E1464" s="639" t="s">
        <v>249</v>
      </c>
      <c r="F1464" s="341" t="s">
        <v>28</v>
      </c>
      <c r="G1464" s="342" t="s">
        <v>53</v>
      </c>
      <c r="H1464" s="343" t="s">
        <v>54</v>
      </c>
      <c r="I1464" s="340"/>
      <c r="J1464" s="340"/>
      <c r="L1464" s="159"/>
      <c r="M1464" s="165"/>
    </row>
    <row r="1465" spans="1:13" s="349" customFormat="1" ht="45">
      <c r="A1465" s="345" t="str">
        <f>Orçamento!A334</f>
        <v>09.04.101</v>
      </c>
      <c r="B1465" s="345" t="str">
        <f>Orçamento!B334</f>
        <v>ORSE</v>
      </c>
      <c r="C1465" s="345">
        <f>Orçamento!C334</f>
        <v>10832</v>
      </c>
      <c r="D1465" s="346" t="s">
        <v>564</v>
      </c>
      <c r="E1465" s="640">
        <v>2397.04</v>
      </c>
      <c r="F1465" s="345" t="s">
        <v>253</v>
      </c>
      <c r="G1465" s="347">
        <v>0.81</v>
      </c>
      <c r="H1465" s="348">
        <f>H1471</f>
        <v>1941.6</v>
      </c>
      <c r="I1465" s="349" t="s">
        <v>969</v>
      </c>
      <c r="L1465" s="146"/>
      <c r="M1465" s="336"/>
    </row>
    <row r="1466" spans="1:13" s="424" customFormat="1">
      <c r="A1466" s="773">
        <v>7325</v>
      </c>
      <c r="B1466" s="773"/>
      <c r="C1466" s="450" t="s">
        <v>248</v>
      </c>
      <c r="D1466" s="449" t="s">
        <v>992</v>
      </c>
      <c r="E1466" s="641">
        <v>1</v>
      </c>
      <c r="F1466" s="662" t="s">
        <v>66</v>
      </c>
      <c r="G1466" s="448">
        <v>0.81</v>
      </c>
      <c r="H1466" s="447">
        <f>ROUNDDOWN(G1466*E1466,2)</f>
        <v>0.81</v>
      </c>
      <c r="I1466" s="157"/>
      <c r="J1466" s="157"/>
      <c r="L1466" s="177"/>
      <c r="M1466" s="184"/>
    </row>
    <row r="1467" spans="1:13" s="344" customFormat="1">
      <c r="A1467" s="180"/>
      <c r="B1467" s="180"/>
      <c r="C1467" s="352"/>
      <c r="D1467" s="768" t="s">
        <v>55</v>
      </c>
      <c r="E1467" s="768"/>
      <c r="F1467" s="768"/>
      <c r="G1467" s="768"/>
      <c r="H1467" s="216">
        <f>SUMIF(F1466:F1466,("h"),H1466:H1466)</f>
        <v>0</v>
      </c>
      <c r="I1467" s="340"/>
      <c r="J1467" s="340"/>
      <c r="L1467" s="159"/>
      <c r="M1467" s="165"/>
    </row>
    <row r="1468" spans="1:13" s="344" customFormat="1">
      <c r="A1468" s="180"/>
      <c r="B1468" s="180"/>
      <c r="C1468" s="352"/>
      <c r="D1468" s="768" t="s">
        <v>56</v>
      </c>
      <c r="E1468" s="768"/>
      <c r="F1468" s="768"/>
      <c r="G1468" s="768"/>
      <c r="H1468" s="216">
        <f>SUMIF(F1466:F1466,"&lt;&gt;h",H1466:H1466)</f>
        <v>0.81</v>
      </c>
      <c r="I1468" s="340"/>
      <c r="J1468" s="340"/>
      <c r="L1468" s="159"/>
      <c r="M1468" s="165"/>
    </row>
    <row r="1469" spans="1:13" s="344" customFormat="1">
      <c r="A1469" s="180"/>
      <c r="B1469" s="180"/>
      <c r="C1469" s="352"/>
      <c r="D1469" s="769" t="s">
        <v>57</v>
      </c>
      <c r="E1469" s="769"/>
      <c r="F1469" s="769"/>
      <c r="G1469" s="769"/>
      <c r="H1469" s="353">
        <f>SUM(H1467:H1468)</f>
        <v>0.81</v>
      </c>
      <c r="I1469" s="340"/>
      <c r="J1469" s="340"/>
      <c r="L1469" s="159"/>
      <c r="M1469" s="165"/>
    </row>
    <row r="1470" spans="1:13" s="344" customFormat="1">
      <c r="A1470" s="180"/>
      <c r="B1470" s="180"/>
      <c r="C1470" s="352"/>
      <c r="D1470" s="768" t="s">
        <v>25</v>
      </c>
      <c r="E1470" s="768"/>
      <c r="F1470" s="768"/>
      <c r="G1470" s="768"/>
      <c r="H1470" s="217">
        <f>E1465</f>
        <v>2397.04</v>
      </c>
      <c r="I1470" s="340"/>
      <c r="J1470" s="340"/>
      <c r="L1470" s="159"/>
      <c r="M1470" s="165"/>
    </row>
    <row r="1471" spans="1:13" s="344" customFormat="1">
      <c r="A1471" s="180"/>
      <c r="B1471" s="180"/>
      <c r="C1471" s="352"/>
      <c r="D1471" s="769" t="s">
        <v>58</v>
      </c>
      <c r="E1471" s="769"/>
      <c r="F1471" s="769"/>
      <c r="G1471" s="769"/>
      <c r="H1471" s="353">
        <f>ROUND(H1469*H1470,2)</f>
        <v>1941.6</v>
      </c>
      <c r="I1471" s="340"/>
      <c r="J1471" s="340"/>
      <c r="L1471" s="159"/>
      <c r="M1471" s="165"/>
    </row>
    <row r="1472" spans="1:13" s="344" customFormat="1">
      <c r="A1472" s="180"/>
      <c r="B1472" s="180"/>
      <c r="C1472" s="352"/>
      <c r="D1472" s="768" t="s">
        <v>1149</v>
      </c>
      <c r="E1472" s="768"/>
      <c r="F1472" s="768"/>
      <c r="G1472" s="768"/>
      <c r="H1472" s="216">
        <f>ROUND(H1469*$B$13,2)</f>
        <v>0.22</v>
      </c>
      <c r="I1472" s="340"/>
      <c r="J1472" s="340"/>
      <c r="L1472" s="159"/>
      <c r="M1472" s="165"/>
    </row>
    <row r="1473" spans="1:8" s="334" customFormat="1">
      <c r="A1473" s="180"/>
      <c r="B1473" s="180"/>
      <c r="C1473" s="352"/>
      <c r="D1473" s="769" t="s">
        <v>563</v>
      </c>
      <c r="E1473" s="769"/>
      <c r="F1473" s="769"/>
      <c r="G1473" s="769"/>
      <c r="H1473" s="353">
        <f>H1472+H1471</f>
        <v>1941.82</v>
      </c>
    </row>
    <row r="1474" spans="1:8" s="334" customFormat="1">
      <c r="D1474" s="176"/>
      <c r="E1474" s="642"/>
      <c r="F1474" s="354"/>
      <c r="G1474" s="355"/>
    </row>
  </sheetData>
  <mergeCells count="1243">
    <mergeCell ref="D515:G515"/>
    <mergeCell ref="D516:G516"/>
    <mergeCell ref="D517:G517"/>
    <mergeCell ref="D518:G518"/>
    <mergeCell ref="D519:G519"/>
    <mergeCell ref="B499:C499"/>
    <mergeCell ref="A501:C501"/>
    <mergeCell ref="D502:G502"/>
    <mergeCell ref="D503:G503"/>
    <mergeCell ref="D504:G504"/>
    <mergeCell ref="D505:G505"/>
    <mergeCell ref="D506:G506"/>
    <mergeCell ref="D507:G507"/>
    <mergeCell ref="D508:G508"/>
    <mergeCell ref="B510:C510"/>
    <mergeCell ref="A512:C512"/>
    <mergeCell ref="D513:G513"/>
    <mergeCell ref="D514:G514"/>
    <mergeCell ref="D1419:G1419"/>
    <mergeCell ref="D1420:G1420"/>
    <mergeCell ref="D1421:G1421"/>
    <mergeCell ref="B1399:C1399"/>
    <mergeCell ref="A1401:C1401"/>
    <mergeCell ref="D1402:G1402"/>
    <mergeCell ref="D1403:G1403"/>
    <mergeCell ref="D1404:G1404"/>
    <mergeCell ref="D1405:G1405"/>
    <mergeCell ref="D1406:G1406"/>
    <mergeCell ref="D1407:G1407"/>
    <mergeCell ref="D1408:G1408"/>
    <mergeCell ref="B1410:C1410"/>
    <mergeCell ref="A1412:B1412"/>
    <mergeCell ref="A1413:B1413"/>
    <mergeCell ref="A1414:B1414"/>
    <mergeCell ref="D1415:G1415"/>
    <mergeCell ref="D1416:G1416"/>
    <mergeCell ref="D1417:G1417"/>
    <mergeCell ref="D1418:G1418"/>
    <mergeCell ref="B1452:C1452"/>
    <mergeCell ref="A1454:B1454"/>
    <mergeCell ref="A1455:B1455"/>
    <mergeCell ref="D1456:G1456"/>
    <mergeCell ref="D1457:G1457"/>
    <mergeCell ref="D1458:G1458"/>
    <mergeCell ref="D1459:G1459"/>
    <mergeCell ref="D1460:G1460"/>
    <mergeCell ref="D1461:G1461"/>
    <mergeCell ref="D1462:G1462"/>
    <mergeCell ref="D103:G103"/>
    <mergeCell ref="A95:B95"/>
    <mergeCell ref="B302:C302"/>
    <mergeCell ref="A304:B304"/>
    <mergeCell ref="A308:B308"/>
    <mergeCell ref="A310:B310"/>
    <mergeCell ref="D311:G311"/>
    <mergeCell ref="D312:G312"/>
    <mergeCell ref="D313:G313"/>
    <mergeCell ref="A220:B220"/>
    <mergeCell ref="A208:B208"/>
    <mergeCell ref="A216:B216"/>
    <mergeCell ref="A196:B196"/>
    <mergeCell ref="A210:B210"/>
    <mergeCell ref="A211:B211"/>
    <mergeCell ref="A212:B212"/>
    <mergeCell ref="A186:B186"/>
    <mergeCell ref="A219:B219"/>
    <mergeCell ref="D296:G296"/>
    <mergeCell ref="D297:G297"/>
    <mergeCell ref="D298:G298"/>
    <mergeCell ref="A224:B224"/>
    <mergeCell ref="A241:B241"/>
    <mergeCell ref="A242:B242"/>
    <mergeCell ref="A245:B245"/>
    <mergeCell ref="A246:B246"/>
    <mergeCell ref="A270:B270"/>
    <mergeCell ref="B116:C116"/>
    <mergeCell ref="A118:B118"/>
    <mergeCell ref="D119:G119"/>
    <mergeCell ref="D120:G120"/>
    <mergeCell ref="B549:C549"/>
    <mergeCell ref="A551:B551"/>
    <mergeCell ref="A552:B552"/>
    <mergeCell ref="A553:B553"/>
    <mergeCell ref="D554:G554"/>
    <mergeCell ref="D555:G555"/>
    <mergeCell ref="D556:G556"/>
    <mergeCell ref="A323:B323"/>
    <mergeCell ref="D353:G353"/>
    <mergeCell ref="D354:G354"/>
    <mergeCell ref="D381:G381"/>
    <mergeCell ref="D382:G382"/>
    <mergeCell ref="D383:G383"/>
    <mergeCell ref="D384:G384"/>
    <mergeCell ref="A321:C321"/>
    <mergeCell ref="A322:B322"/>
    <mergeCell ref="D355:G355"/>
    <mergeCell ref="D380:G380"/>
    <mergeCell ref="D407:G407"/>
    <mergeCell ref="D408:G408"/>
    <mergeCell ref="D409:G409"/>
    <mergeCell ref="A417:B417"/>
    <mergeCell ref="D460:G460"/>
    <mergeCell ref="D462:G462"/>
    <mergeCell ref="D329:G329"/>
    <mergeCell ref="D330:G330"/>
    <mergeCell ref="A364:B364"/>
    <mergeCell ref="A377:B377"/>
    <mergeCell ref="D406:G406"/>
    <mergeCell ref="B523:C523"/>
    <mergeCell ref="A287:B287"/>
    <mergeCell ref="A286:B286"/>
    <mergeCell ref="A289:B289"/>
    <mergeCell ref="D294:G294"/>
    <mergeCell ref="D299:G299"/>
    <mergeCell ref="D300:G300"/>
    <mergeCell ref="D295:G295"/>
    <mergeCell ref="D557:G557"/>
    <mergeCell ref="D558:G558"/>
    <mergeCell ref="D398:G398"/>
    <mergeCell ref="B400:C400"/>
    <mergeCell ref="D410:G410"/>
    <mergeCell ref="D411:G411"/>
    <mergeCell ref="D422:G422"/>
    <mergeCell ref="D423:G423"/>
    <mergeCell ref="D424:G424"/>
    <mergeCell ref="B413:C413"/>
    <mergeCell ref="A415:C415"/>
    <mergeCell ref="D394:G394"/>
    <mergeCell ref="D395:G395"/>
    <mergeCell ref="A404:B404"/>
    <mergeCell ref="D405:G405"/>
    <mergeCell ref="D314:G314"/>
    <mergeCell ref="D315:G315"/>
    <mergeCell ref="A299:B300"/>
    <mergeCell ref="A349:B349"/>
    <mergeCell ref="D316:G316"/>
    <mergeCell ref="D317:G317"/>
    <mergeCell ref="A309:B309"/>
    <mergeCell ref="A307:B307"/>
    <mergeCell ref="A305:B305"/>
    <mergeCell ref="A306:B306"/>
    <mergeCell ref="D125:G125"/>
    <mergeCell ref="A146:B146"/>
    <mergeCell ref="A217:B217"/>
    <mergeCell ref="A218:B218"/>
    <mergeCell ref="A213:B213"/>
    <mergeCell ref="B182:C182"/>
    <mergeCell ref="D1019:G1019"/>
    <mergeCell ref="D1020:G1020"/>
    <mergeCell ref="D1021:G1021"/>
    <mergeCell ref="A250:B250"/>
    <mergeCell ref="D230:G230"/>
    <mergeCell ref="D258:G258"/>
    <mergeCell ref="D256:G256"/>
    <mergeCell ref="D257:G257"/>
    <mergeCell ref="B233:C233"/>
    <mergeCell ref="A235:B235"/>
    <mergeCell ref="A236:B236"/>
    <mergeCell ref="A237:B237"/>
    <mergeCell ref="A240:B240"/>
    <mergeCell ref="A243:B243"/>
    <mergeCell ref="D259:G259"/>
    <mergeCell ref="A266:B266"/>
    <mergeCell ref="A268:B268"/>
    <mergeCell ref="A265:B265"/>
    <mergeCell ref="D276:G276"/>
    <mergeCell ref="D277:G277"/>
    <mergeCell ref="D278:G278"/>
    <mergeCell ref="D279:G279"/>
    <mergeCell ref="D475:G475"/>
    <mergeCell ref="D476:G476"/>
    <mergeCell ref="D477:G477"/>
    <mergeCell ref="A293:B293"/>
    <mergeCell ref="A1428:B1428"/>
    <mergeCell ref="D1429:G1429"/>
    <mergeCell ref="D1430:G1430"/>
    <mergeCell ref="D1431:G1431"/>
    <mergeCell ref="D1394:G1394"/>
    <mergeCell ref="D1395:G1395"/>
    <mergeCell ref="D1396:G1396"/>
    <mergeCell ref="D1397:G1397"/>
    <mergeCell ref="A1108:C1108"/>
    <mergeCell ref="D1300:G1300"/>
    <mergeCell ref="D1367:G1367"/>
    <mergeCell ref="D1368:G1368"/>
    <mergeCell ref="D1369:G1369"/>
    <mergeCell ref="D1333:G1333"/>
    <mergeCell ref="D1334:G1334"/>
    <mergeCell ref="D1335:G1335"/>
    <mergeCell ref="D1336:G1336"/>
    <mergeCell ref="A1364:B1364"/>
    <mergeCell ref="A1377:B1377"/>
    <mergeCell ref="D1155:G1155"/>
    <mergeCell ref="D1156:G1156"/>
    <mergeCell ref="A1149:C1149"/>
    <mergeCell ref="D1116:G1116"/>
    <mergeCell ref="D1381:G1381"/>
    <mergeCell ref="D1382:G1382"/>
    <mergeCell ref="D1192:G1192"/>
    <mergeCell ref="A1186:B1186"/>
    <mergeCell ref="B1289:C1289"/>
    <mergeCell ref="D1251:G1251"/>
    <mergeCell ref="D1236:G1236"/>
    <mergeCell ref="D1235:G1235"/>
    <mergeCell ref="B1230:C1230"/>
    <mergeCell ref="D984:G984"/>
    <mergeCell ref="B1425:C1425"/>
    <mergeCell ref="A1427:B1427"/>
    <mergeCell ref="D1072:G1072"/>
    <mergeCell ref="D1073:G1073"/>
    <mergeCell ref="D1074:G1074"/>
    <mergeCell ref="D1075:G1075"/>
    <mergeCell ref="D1076:G1076"/>
    <mergeCell ref="D1062:G1062"/>
    <mergeCell ref="D1063:G1063"/>
    <mergeCell ref="B1388:C1388"/>
    <mergeCell ref="A1390:C1390"/>
    <mergeCell ref="D1391:G1391"/>
    <mergeCell ref="D1392:G1392"/>
    <mergeCell ref="D1393:G1393"/>
    <mergeCell ref="B1065:C1065"/>
    <mergeCell ref="A1067:B1067"/>
    <mergeCell ref="A1068:B1068"/>
    <mergeCell ref="A1069:B1069"/>
    <mergeCell ref="D1372:G1372"/>
    <mergeCell ref="A1344:B1344"/>
    <mergeCell ref="A1345:B1345"/>
    <mergeCell ref="D1117:G1117"/>
    <mergeCell ref="D1087:G1087"/>
    <mergeCell ref="A1080:B1080"/>
    <mergeCell ref="B1078:C1078"/>
    <mergeCell ref="D1299:G1299"/>
    <mergeCell ref="D1217:G1217"/>
    <mergeCell ref="D1215:G1215"/>
    <mergeCell ref="D1216:G1216"/>
    <mergeCell ref="A1244:B1244"/>
    <mergeCell ref="A1245:B1245"/>
    <mergeCell ref="D1070:G1070"/>
    <mergeCell ref="D1044:G1044"/>
    <mergeCell ref="D1045:G1045"/>
    <mergeCell ref="D1046:G1046"/>
    <mergeCell ref="D1047:G1047"/>
    <mergeCell ref="D1048:G1048"/>
    <mergeCell ref="D1118:G1118"/>
    <mergeCell ref="D1119:G1119"/>
    <mergeCell ref="A1092:B1092"/>
    <mergeCell ref="A1094:B1094"/>
    <mergeCell ref="B1147:C1147"/>
    <mergeCell ref="D1150:G1150"/>
    <mergeCell ref="D1088:G1088"/>
    <mergeCell ref="A1081:B1081"/>
    <mergeCell ref="B1090:C1090"/>
    <mergeCell ref="D1132:G1132"/>
    <mergeCell ref="D1128:G1128"/>
    <mergeCell ref="D1129:G1129"/>
    <mergeCell ref="D1130:G1130"/>
    <mergeCell ref="D1131:G1131"/>
    <mergeCell ref="A1278:B1278"/>
    <mergeCell ref="A1279:B1279"/>
    <mergeCell ref="A1199:B1199"/>
    <mergeCell ref="D1200:G1200"/>
    <mergeCell ref="D1086:G1086"/>
    <mergeCell ref="D1035:G1035"/>
    <mergeCell ref="D1036:G1036"/>
    <mergeCell ref="D1037:G1037"/>
    <mergeCell ref="B1052:C1052"/>
    <mergeCell ref="A1095:B1095"/>
    <mergeCell ref="D585:G585"/>
    <mergeCell ref="D586:G586"/>
    <mergeCell ref="A486:B486"/>
    <mergeCell ref="D583:G583"/>
    <mergeCell ref="D584:G584"/>
    <mergeCell ref="D545:G545"/>
    <mergeCell ref="D546:G546"/>
    <mergeCell ref="D547:G547"/>
    <mergeCell ref="D280:G280"/>
    <mergeCell ref="D281:G281"/>
    <mergeCell ref="B894:C894"/>
    <mergeCell ref="A897:B897"/>
    <mergeCell ref="B347:C347"/>
    <mergeCell ref="A350:B350"/>
    <mergeCell ref="A285:B285"/>
    <mergeCell ref="D769:G769"/>
    <mergeCell ref="D770:G770"/>
    <mergeCell ref="D772:G772"/>
    <mergeCell ref="D773:G773"/>
    <mergeCell ref="D774:G774"/>
    <mergeCell ref="D824:G824"/>
    <mergeCell ref="D385:G385"/>
    <mergeCell ref="B387:C387"/>
    <mergeCell ref="A335:C335"/>
    <mergeCell ref="B319:C319"/>
    <mergeCell ref="D559:G559"/>
    <mergeCell ref="D560:G560"/>
    <mergeCell ref="A290:B290"/>
    <mergeCell ref="A288:B288"/>
    <mergeCell ref="A402:C402"/>
    <mergeCell ref="B855:C855"/>
    <mergeCell ref="A832:B832"/>
    <mergeCell ref="B986:C986"/>
    <mergeCell ref="A988:C988"/>
    <mergeCell ref="B1012:C1012"/>
    <mergeCell ref="A1014:B1014"/>
    <mergeCell ref="A1015:B1015"/>
    <mergeCell ref="A1016:B1016"/>
    <mergeCell ref="D1017:G1017"/>
    <mergeCell ref="D1018:G1018"/>
    <mergeCell ref="A922:C922"/>
    <mergeCell ref="A923:B923"/>
    <mergeCell ref="B426:C426"/>
    <mergeCell ref="A428:C428"/>
    <mergeCell ref="A430:B430"/>
    <mergeCell ref="D431:G431"/>
    <mergeCell ref="D432:G432"/>
    <mergeCell ref="D433:G433"/>
    <mergeCell ref="D434:G434"/>
    <mergeCell ref="A989:B989"/>
    <mergeCell ref="A990:B990"/>
    <mergeCell ref="D991:G991"/>
    <mergeCell ref="D992:G992"/>
    <mergeCell ref="D993:G993"/>
    <mergeCell ref="D825:G825"/>
    <mergeCell ref="D826:G826"/>
    <mergeCell ref="D479:G479"/>
    <mergeCell ref="D480:G480"/>
    <mergeCell ref="D542:G542"/>
    <mergeCell ref="D543:G543"/>
    <mergeCell ref="D544:G544"/>
    <mergeCell ref="A593:B593"/>
    <mergeCell ref="D494:G494"/>
    <mergeCell ref="A595:B595"/>
    <mergeCell ref="D1470:G1470"/>
    <mergeCell ref="D1471:G1471"/>
    <mergeCell ref="D1472:G1472"/>
    <mergeCell ref="D1469:G1469"/>
    <mergeCell ref="D1350:G1350"/>
    <mergeCell ref="D1351:G1351"/>
    <mergeCell ref="D1370:G1370"/>
    <mergeCell ref="D1371:G1371"/>
    <mergeCell ref="A1441:B1441"/>
    <mergeCell ref="D1432:G1432"/>
    <mergeCell ref="D1433:G1433"/>
    <mergeCell ref="D1434:G1434"/>
    <mergeCell ref="D1435:G1435"/>
    <mergeCell ref="A1332:B1332"/>
    <mergeCell ref="D1339:G1339"/>
    <mergeCell ref="D1268:G1268"/>
    <mergeCell ref="D1234:G1234"/>
    <mergeCell ref="A1233:B1233"/>
    <mergeCell ref="D1212:G1212"/>
    <mergeCell ref="A1280:B1280"/>
    <mergeCell ref="D1281:G1281"/>
    <mergeCell ref="D1282:G1282"/>
    <mergeCell ref="D1151:G1151"/>
    <mergeCell ref="D1152:G1152"/>
    <mergeCell ref="D1153:G1153"/>
    <mergeCell ref="D1154:G1154"/>
    <mergeCell ref="D1126:G1126"/>
    <mergeCell ref="D1473:G1473"/>
    <mergeCell ref="D111:G111"/>
    <mergeCell ref="D112:G112"/>
    <mergeCell ref="D113:G113"/>
    <mergeCell ref="D114:G114"/>
    <mergeCell ref="D521:E521"/>
    <mergeCell ref="B1145:H1145"/>
    <mergeCell ref="B1437:H1437"/>
    <mergeCell ref="B1439:C1439"/>
    <mergeCell ref="A1442:B1442"/>
    <mergeCell ref="A1443:B1443"/>
    <mergeCell ref="D1444:G1444"/>
    <mergeCell ref="D1445:G1445"/>
    <mergeCell ref="D1446:G1446"/>
    <mergeCell ref="D1447:G1447"/>
    <mergeCell ref="D943:G943"/>
    <mergeCell ref="D944:G944"/>
    <mergeCell ref="A454:B454"/>
    <mergeCell ref="D1380:G1380"/>
    <mergeCell ref="D1468:G1468"/>
    <mergeCell ref="A1125:B1125"/>
    <mergeCell ref="D1373:G1373"/>
    <mergeCell ref="D1383:G1383"/>
    <mergeCell ref="D1384:G1384"/>
    <mergeCell ref="D1385:G1385"/>
    <mergeCell ref="D1386:G1386"/>
    <mergeCell ref="D1261:G1261"/>
    <mergeCell ref="D1262:G1262"/>
    <mergeCell ref="D1263:G1263"/>
    <mergeCell ref="A1256:C1256"/>
    <mergeCell ref="B1265:C1265"/>
    <mergeCell ref="B1328:C1328"/>
    <mergeCell ref="B1464:C1464"/>
    <mergeCell ref="A1466:B1466"/>
    <mergeCell ref="D1467:G1467"/>
    <mergeCell ref="D1143:G1143"/>
    <mergeCell ref="D1127:G1127"/>
    <mergeCell ref="B1375:C1375"/>
    <mergeCell ref="D1322:G1322"/>
    <mergeCell ref="D1100:G1100"/>
    <mergeCell ref="D1101:G1101"/>
    <mergeCell ref="A1107:B1107"/>
    <mergeCell ref="A1123:B1123"/>
    <mergeCell ref="D1098:G1098"/>
    <mergeCell ref="D1114:G1114"/>
    <mergeCell ref="D1137:G1137"/>
    <mergeCell ref="D1138:G1138"/>
    <mergeCell ref="D1139:G1139"/>
    <mergeCell ref="B1104:C1104"/>
    <mergeCell ref="A1106:B1106"/>
    <mergeCell ref="D1113:G1113"/>
    <mergeCell ref="A1124:B1124"/>
    <mergeCell ref="D1102:G1102"/>
    <mergeCell ref="B1423:H1423"/>
    <mergeCell ref="A1358:B1358"/>
    <mergeCell ref="A1361:B1361"/>
    <mergeCell ref="A1362:B1362"/>
    <mergeCell ref="A1366:B1366"/>
    <mergeCell ref="A1363:B1363"/>
    <mergeCell ref="D1352:G1352"/>
    <mergeCell ref="A1330:C1330"/>
    <mergeCell ref="A1343:C1343"/>
    <mergeCell ref="D1309:G1309"/>
    <mergeCell ref="A1292:B1292"/>
    <mergeCell ref="A580:B580"/>
    <mergeCell ref="D581:G581"/>
    <mergeCell ref="D582:G582"/>
    <mergeCell ref="D599:G599"/>
    <mergeCell ref="A490:B490"/>
    <mergeCell ref="D528:G528"/>
    <mergeCell ref="A594:B594"/>
    <mergeCell ref="D1338:G1338"/>
    <mergeCell ref="A1331:B1331"/>
    <mergeCell ref="A1378:B1378"/>
    <mergeCell ref="D1269:G1269"/>
    <mergeCell ref="D1325:G1325"/>
    <mergeCell ref="D1270:G1270"/>
    <mergeCell ref="D1097:G1097"/>
    <mergeCell ref="D1448:G1448"/>
    <mergeCell ref="D1449:G1449"/>
    <mergeCell ref="D1450:G1450"/>
    <mergeCell ref="A1056:B1056"/>
    <mergeCell ref="D1057:G1057"/>
    <mergeCell ref="B1025:C1025"/>
    <mergeCell ref="A1027:C1027"/>
    <mergeCell ref="A1028:C1028"/>
    <mergeCell ref="D1022:G1022"/>
    <mergeCell ref="D1023:G1023"/>
    <mergeCell ref="D1049:G1049"/>
    <mergeCell ref="D1050:G1050"/>
    <mergeCell ref="D1071:G1071"/>
    <mergeCell ref="D1058:G1058"/>
    <mergeCell ref="D1059:G1059"/>
    <mergeCell ref="D1060:G1060"/>
    <mergeCell ref="D1061:G1061"/>
    <mergeCell ref="A1029:B1029"/>
    <mergeCell ref="A1379:B1379"/>
    <mergeCell ref="D1337:G1337"/>
    <mergeCell ref="D1323:G1323"/>
    <mergeCell ref="D1324:G1324"/>
    <mergeCell ref="A1360:B1360"/>
    <mergeCell ref="D1142:G1142"/>
    <mergeCell ref="D1096:G1096"/>
    <mergeCell ref="D1177:G1177"/>
    <mergeCell ref="A1160:B1160"/>
    <mergeCell ref="A1161:B1161"/>
    <mergeCell ref="A1162:B1162"/>
    <mergeCell ref="B1158:C1158"/>
    <mergeCell ref="D1084:G1084"/>
    <mergeCell ref="D1163:G1163"/>
    <mergeCell ref="A1365:B1365"/>
    <mergeCell ref="A1356:B1356"/>
    <mergeCell ref="B1354:C1354"/>
    <mergeCell ref="A1357:B1357"/>
    <mergeCell ref="A1203:C1206"/>
    <mergeCell ref="D1193:G1193"/>
    <mergeCell ref="D1194:G1194"/>
    <mergeCell ref="D1169:G1169"/>
    <mergeCell ref="B1341:C1341"/>
    <mergeCell ref="D1326:G1326"/>
    <mergeCell ref="D1205:G1205"/>
    <mergeCell ref="D1206:G1206"/>
    <mergeCell ref="D1237:G1237"/>
    <mergeCell ref="B1276:C1276"/>
    <mergeCell ref="D1249:G1249"/>
    <mergeCell ref="D1250:G1250"/>
    <mergeCell ref="A1267:C1267"/>
    <mergeCell ref="D1248:G1248"/>
    <mergeCell ref="B261:C261"/>
    <mergeCell ref="A527:B527"/>
    <mergeCell ref="A525:B525"/>
    <mergeCell ref="D449:G449"/>
    <mergeCell ref="D358:G358"/>
    <mergeCell ref="D359:G359"/>
    <mergeCell ref="D497:G497"/>
    <mergeCell ref="A263:B263"/>
    <mergeCell ref="A264:B264"/>
    <mergeCell ref="B283:C283"/>
    <mergeCell ref="D372:G372"/>
    <mergeCell ref="A363:C363"/>
    <mergeCell ref="D419:G419"/>
    <mergeCell ref="D420:G420"/>
    <mergeCell ref="D421:G421"/>
    <mergeCell ref="B374:C374"/>
    <mergeCell ref="A376:C376"/>
    <mergeCell ref="A378:B378"/>
    <mergeCell ref="D379:G379"/>
    <mergeCell ref="D478:G478"/>
    <mergeCell ref="D275:G275"/>
    <mergeCell ref="A291:B291"/>
    <mergeCell ref="A473:B473"/>
    <mergeCell ref="D445:G445"/>
    <mergeCell ref="A389:C389"/>
    <mergeCell ref="A391:B391"/>
    <mergeCell ref="D393:G393"/>
    <mergeCell ref="D396:G396"/>
    <mergeCell ref="D397:G397"/>
    <mergeCell ref="A416:B416"/>
    <mergeCell ref="A429:B429"/>
    <mergeCell ref="A292:B292"/>
    <mergeCell ref="D138:G138"/>
    <mergeCell ref="A143:B143"/>
    <mergeCell ref="A144:B144"/>
    <mergeCell ref="A150:B150"/>
    <mergeCell ref="A238:B238"/>
    <mergeCell ref="A239:B239"/>
    <mergeCell ref="D231:G231"/>
    <mergeCell ref="A195:B195"/>
    <mergeCell ref="A164:B164"/>
    <mergeCell ref="A165:B165"/>
    <mergeCell ref="A166:B166"/>
    <mergeCell ref="A168:B168"/>
    <mergeCell ref="A147:B147"/>
    <mergeCell ref="A167:B167"/>
    <mergeCell ref="A187:B187"/>
    <mergeCell ref="A222:B222"/>
    <mergeCell ref="A223:B223"/>
    <mergeCell ref="A192:B192"/>
    <mergeCell ref="A193:B193"/>
    <mergeCell ref="A194:B194"/>
    <mergeCell ref="A152:B152"/>
    <mergeCell ref="A151:B151"/>
    <mergeCell ref="A221:B221"/>
    <mergeCell ref="D226:G226"/>
    <mergeCell ref="D227:G227"/>
    <mergeCell ref="D228:G228"/>
    <mergeCell ref="D229:G229"/>
    <mergeCell ref="A184:B184"/>
    <mergeCell ref="A214:B214"/>
    <mergeCell ref="D821:G821"/>
    <mergeCell ref="D642:G642"/>
    <mergeCell ref="D643:G643"/>
    <mergeCell ref="A755:B755"/>
    <mergeCell ref="D746:G746"/>
    <mergeCell ref="B816:C816"/>
    <mergeCell ref="A818:B818"/>
    <mergeCell ref="A636:B636"/>
    <mergeCell ref="D637:G637"/>
    <mergeCell ref="D638:G638"/>
    <mergeCell ref="A634:B634"/>
    <mergeCell ref="D600:G600"/>
    <mergeCell ref="D601:G601"/>
    <mergeCell ref="D602:G602"/>
    <mergeCell ref="B632:C632"/>
    <mergeCell ref="D759:G759"/>
    <mergeCell ref="D611:G611"/>
    <mergeCell ref="A610:B610"/>
    <mergeCell ref="B671:C671"/>
    <mergeCell ref="A673:B673"/>
    <mergeCell ref="A675:B675"/>
    <mergeCell ref="B699:C699"/>
    <mergeCell ref="A701:B701"/>
    <mergeCell ref="A702:B702"/>
    <mergeCell ref="A703:B703"/>
    <mergeCell ref="D615:G615"/>
    <mergeCell ref="D745:G745"/>
    <mergeCell ref="D683:G683"/>
    <mergeCell ref="A674:B674"/>
    <mergeCell ref="A622:B622"/>
    <mergeCell ref="B645:C645"/>
    <mergeCell ref="A647:B647"/>
    <mergeCell ref="A898:B898"/>
    <mergeCell ref="D899:G899"/>
    <mergeCell ref="D900:G900"/>
    <mergeCell ref="D925:G925"/>
    <mergeCell ref="A962:B962"/>
    <mergeCell ref="D731:G731"/>
    <mergeCell ref="D730:G730"/>
    <mergeCell ref="D1004:G1004"/>
    <mergeCell ref="D1005:G1005"/>
    <mergeCell ref="A924:B924"/>
    <mergeCell ref="D903:G903"/>
    <mergeCell ref="D957:G957"/>
    <mergeCell ref="D980:G980"/>
    <mergeCell ref="D1009:G1009"/>
    <mergeCell ref="B764:C764"/>
    <mergeCell ref="A766:B766"/>
    <mergeCell ref="A767:B767"/>
    <mergeCell ref="D761:G761"/>
    <mergeCell ref="D762:G762"/>
    <mergeCell ref="D834:G834"/>
    <mergeCell ref="D823:G823"/>
    <mergeCell ref="D771:G771"/>
    <mergeCell ref="D775:G775"/>
    <mergeCell ref="D994:G994"/>
    <mergeCell ref="D995:G995"/>
    <mergeCell ref="D996:G996"/>
    <mergeCell ref="D997:G997"/>
    <mergeCell ref="D916:G916"/>
    <mergeCell ref="D848:G848"/>
    <mergeCell ref="A909:C909"/>
    <mergeCell ref="A833:B833"/>
    <mergeCell ref="D736:G736"/>
    <mergeCell ref="B907:C907"/>
    <mergeCell ref="A910:B910"/>
    <mergeCell ref="A911:B911"/>
    <mergeCell ref="D912:G912"/>
    <mergeCell ref="D913:G913"/>
    <mergeCell ref="D914:G914"/>
    <mergeCell ref="D915:G915"/>
    <mergeCell ref="A1002:B1002"/>
    <mergeCell ref="B960:C960"/>
    <mergeCell ref="A963:B963"/>
    <mergeCell ref="A964:B964"/>
    <mergeCell ref="D965:G965"/>
    <mergeCell ref="D966:G966"/>
    <mergeCell ref="D967:G967"/>
    <mergeCell ref="D968:G968"/>
    <mergeCell ref="D969:G969"/>
    <mergeCell ref="D970:G970"/>
    <mergeCell ref="D971:G971"/>
    <mergeCell ref="D926:G926"/>
    <mergeCell ref="D927:G927"/>
    <mergeCell ref="D938:G938"/>
    <mergeCell ref="D941:G941"/>
    <mergeCell ref="D942:G942"/>
    <mergeCell ref="B973:C973"/>
    <mergeCell ref="A976:B976"/>
    <mergeCell ref="A977:B977"/>
    <mergeCell ref="D981:G981"/>
    <mergeCell ref="D982:G982"/>
    <mergeCell ref="D983:G983"/>
    <mergeCell ref="A950:B950"/>
    <mergeCell ref="A951:B951"/>
    <mergeCell ref="B920:C920"/>
    <mergeCell ref="D88:G88"/>
    <mergeCell ref="D127:H127"/>
    <mergeCell ref="D174:G174"/>
    <mergeCell ref="D175:G175"/>
    <mergeCell ref="B105:C105"/>
    <mergeCell ref="D177:G177"/>
    <mergeCell ref="D891:G891"/>
    <mergeCell ref="D892:G892"/>
    <mergeCell ref="A859:B859"/>
    <mergeCell ref="D887:G887"/>
    <mergeCell ref="D639:G639"/>
    <mergeCell ref="A649:B649"/>
    <mergeCell ref="D650:G650"/>
    <mergeCell ref="B606:C606"/>
    <mergeCell ref="D617:G617"/>
    <mergeCell ref="A608:B608"/>
    <mergeCell ref="A609:B609"/>
    <mergeCell ref="D613:G613"/>
    <mergeCell ref="B725:C725"/>
    <mergeCell ref="A728:B728"/>
    <mergeCell ref="B536:C536"/>
    <mergeCell ref="A538:B538"/>
    <mergeCell ref="A539:B539"/>
    <mergeCell ref="A540:B540"/>
    <mergeCell ref="D541:G541"/>
    <mergeCell ref="D463:G463"/>
    <mergeCell ref="B619:C619"/>
    <mergeCell ref="A688:B688"/>
    <mergeCell ref="A689:B689"/>
    <mergeCell ref="A690:B690"/>
    <mergeCell ref="A489:B489"/>
    <mergeCell ref="D596:G596"/>
    <mergeCell ref="A459:B459"/>
    <mergeCell ref="D464:G464"/>
    <mergeCell ref="D465:G465"/>
    <mergeCell ref="D443:G443"/>
    <mergeCell ref="D444:G444"/>
    <mergeCell ref="D447:G447"/>
    <mergeCell ref="D466:G466"/>
    <mergeCell ref="D341:G341"/>
    <mergeCell ref="A336:B336"/>
    <mergeCell ref="A458:B458"/>
    <mergeCell ref="D435:G435"/>
    <mergeCell ref="D496:G496"/>
    <mergeCell ref="A442:B442"/>
    <mergeCell ref="A352:B352"/>
    <mergeCell ref="B576:C576"/>
    <mergeCell ref="D822:G822"/>
    <mergeCell ref="D691:G691"/>
    <mergeCell ref="D692:G692"/>
    <mergeCell ref="D491:G491"/>
    <mergeCell ref="D492:G492"/>
    <mergeCell ref="D495:G495"/>
    <mergeCell ref="A484:B484"/>
    <mergeCell ref="D493:G493"/>
    <mergeCell ref="D735:G735"/>
    <mergeCell ref="D732:G732"/>
    <mergeCell ref="D612:G612"/>
    <mergeCell ref="D733:G733"/>
    <mergeCell ref="D734:G734"/>
    <mergeCell ref="A579:B579"/>
    <mergeCell ref="A578:B578"/>
    <mergeCell ref="D597:G597"/>
    <mergeCell ref="D598:G598"/>
    <mergeCell ref="D41:G41"/>
    <mergeCell ref="A845:B845"/>
    <mergeCell ref="D630:G630"/>
    <mergeCell ref="D640:G640"/>
    <mergeCell ref="D655:G655"/>
    <mergeCell ref="D656:G656"/>
    <mergeCell ref="B658:C658"/>
    <mergeCell ref="A660:B660"/>
    <mergeCell ref="A661:B661"/>
    <mergeCell ref="A662:B662"/>
    <mergeCell ref="D663:G663"/>
    <mergeCell ref="D664:G664"/>
    <mergeCell ref="D747:G747"/>
    <mergeCell ref="D748:G748"/>
    <mergeCell ref="D749:G749"/>
    <mergeCell ref="D641:G641"/>
    <mergeCell ref="A621:B621"/>
    <mergeCell ref="A623:B623"/>
    <mergeCell ref="D836:G836"/>
    <mergeCell ref="B842:C842"/>
    <mergeCell ref="D788:G788"/>
    <mergeCell ref="B790:C790"/>
    <mergeCell ref="A792:B792"/>
    <mergeCell ref="A793:B793"/>
    <mergeCell ref="D666:G666"/>
    <mergeCell ref="D667:G667"/>
    <mergeCell ref="D668:G668"/>
    <mergeCell ref="D669:G669"/>
    <mergeCell ref="D801:G801"/>
    <mergeCell ref="D827:G827"/>
    <mergeCell ref="A768:B768"/>
    <mergeCell ref="D814:G814"/>
    <mergeCell ref="D102:G102"/>
    <mergeCell ref="A2:H2"/>
    <mergeCell ref="A4:H4"/>
    <mergeCell ref="A3:H3"/>
    <mergeCell ref="A7:H7"/>
    <mergeCell ref="B19:C19"/>
    <mergeCell ref="A21:B21"/>
    <mergeCell ref="D22:G22"/>
    <mergeCell ref="D23:G23"/>
    <mergeCell ref="D24:G24"/>
    <mergeCell ref="D25:G25"/>
    <mergeCell ref="D26:G26"/>
    <mergeCell ref="D27:G27"/>
    <mergeCell ref="D28:G28"/>
    <mergeCell ref="D53:G53"/>
    <mergeCell ref="D54:G54"/>
    <mergeCell ref="D55:G55"/>
    <mergeCell ref="D56:G56"/>
    <mergeCell ref="B43:C43"/>
    <mergeCell ref="A45:B45"/>
    <mergeCell ref="A46:B46"/>
    <mergeCell ref="A47:B47"/>
    <mergeCell ref="D51:G51"/>
    <mergeCell ref="D52:G52"/>
    <mergeCell ref="B30:C30"/>
    <mergeCell ref="A34:B34"/>
    <mergeCell ref="D35:G35"/>
    <mergeCell ref="D36:G36"/>
    <mergeCell ref="D37:G37"/>
    <mergeCell ref="D38:G38"/>
    <mergeCell ref="D39:G39"/>
    <mergeCell ref="D40:G40"/>
    <mergeCell ref="A485:B485"/>
    <mergeCell ref="A32:B32"/>
    <mergeCell ref="A33:B33"/>
    <mergeCell ref="A48:B48"/>
    <mergeCell ref="A49:B49"/>
    <mergeCell ref="D50:G50"/>
    <mergeCell ref="A83:B83"/>
    <mergeCell ref="B58:C58"/>
    <mergeCell ref="D109:G109"/>
    <mergeCell ref="D77:G77"/>
    <mergeCell ref="B81:C81"/>
    <mergeCell ref="D63:G63"/>
    <mergeCell ref="D64:G64"/>
    <mergeCell ref="D65:G65"/>
    <mergeCell ref="D66:G66"/>
    <mergeCell ref="D67:G67"/>
    <mergeCell ref="B69:C69"/>
    <mergeCell ref="A71:B71"/>
    <mergeCell ref="A72:B72"/>
    <mergeCell ref="D73:G73"/>
    <mergeCell ref="D74:G74"/>
    <mergeCell ref="D75:G75"/>
    <mergeCell ref="A60:B60"/>
    <mergeCell ref="D61:G61"/>
    <mergeCell ref="D62:G62"/>
    <mergeCell ref="B93:C93"/>
    <mergeCell ref="A96:B96"/>
    <mergeCell ref="D97:G97"/>
    <mergeCell ref="D98:G98"/>
    <mergeCell ref="D99:G99"/>
    <mergeCell ref="D100:G100"/>
    <mergeCell ref="D101:G101"/>
    <mergeCell ref="A648:B648"/>
    <mergeCell ref="A487:B487"/>
    <mergeCell ref="A872:B872"/>
    <mergeCell ref="D529:G529"/>
    <mergeCell ref="D530:G530"/>
    <mergeCell ref="B933:C933"/>
    <mergeCell ref="A935:C935"/>
    <mergeCell ref="A526:B526"/>
    <mergeCell ref="D626:G626"/>
    <mergeCell ref="D627:G627"/>
    <mergeCell ref="D628:G628"/>
    <mergeCell ref="D629:G629"/>
    <mergeCell ref="D877:G877"/>
    <mergeCell ref="D878:G878"/>
    <mergeCell ref="D879:G879"/>
    <mergeCell ref="D614:G614"/>
    <mergeCell ref="B868:C868"/>
    <mergeCell ref="A870:B870"/>
    <mergeCell ref="D531:G531"/>
    <mergeCell ref="D532:G532"/>
    <mergeCell ref="D534:G534"/>
    <mergeCell ref="D533:G533"/>
    <mergeCell ref="D616:G616"/>
    <mergeCell ref="A635:B635"/>
    <mergeCell ref="A819:B819"/>
    <mergeCell ref="A488:B488"/>
    <mergeCell ref="D757:G757"/>
    <mergeCell ref="D874:G874"/>
    <mergeCell ref="D875:G875"/>
    <mergeCell ref="A846:B846"/>
    <mergeCell ref="D847:G847"/>
    <mergeCell ref="D849:G849"/>
    <mergeCell ref="B439:C439"/>
    <mergeCell ref="A441:B441"/>
    <mergeCell ref="D345:G345"/>
    <mergeCell ref="A351:B351"/>
    <mergeCell ref="B482:C482"/>
    <mergeCell ref="B468:C468"/>
    <mergeCell ref="A470:B470"/>
    <mergeCell ref="A471:B471"/>
    <mergeCell ref="A472:B472"/>
    <mergeCell ref="B451:C451"/>
    <mergeCell ref="A453:B453"/>
    <mergeCell ref="D446:G446"/>
    <mergeCell ref="B361:C361"/>
    <mergeCell ref="A365:B365"/>
    <mergeCell ref="D366:G366"/>
    <mergeCell ref="D369:G369"/>
    <mergeCell ref="D370:G370"/>
    <mergeCell ref="D371:G371"/>
    <mergeCell ref="D474:G474"/>
    <mergeCell ref="D436:G436"/>
    <mergeCell ref="D437:G437"/>
    <mergeCell ref="A455:B455"/>
    <mergeCell ref="A456:B456"/>
    <mergeCell ref="A390:B390"/>
    <mergeCell ref="A403:B403"/>
    <mergeCell ref="D448:G448"/>
    <mergeCell ref="D392:G392"/>
    <mergeCell ref="D461:G461"/>
    <mergeCell ref="D367:G367"/>
    <mergeCell ref="D368:G368"/>
    <mergeCell ref="A457:B457"/>
    <mergeCell ref="D418:G418"/>
    <mergeCell ref="A844:B844"/>
    <mergeCell ref="D837:G837"/>
    <mergeCell ref="D838:G838"/>
    <mergeCell ref="D839:G839"/>
    <mergeCell ref="D624:G624"/>
    <mergeCell ref="D625:G625"/>
    <mergeCell ref="A871:B871"/>
    <mergeCell ref="D665:G665"/>
    <mergeCell ref="D651:G651"/>
    <mergeCell ref="D652:G652"/>
    <mergeCell ref="D653:G653"/>
    <mergeCell ref="D654:G654"/>
    <mergeCell ref="A780:B780"/>
    <mergeCell ref="A781:B781"/>
    <mergeCell ref="D782:G782"/>
    <mergeCell ref="D783:G783"/>
    <mergeCell ref="D784:G784"/>
    <mergeCell ref="D785:G785"/>
    <mergeCell ref="D786:G786"/>
    <mergeCell ref="D787:G787"/>
    <mergeCell ref="A820:B820"/>
    <mergeCell ref="A729:B729"/>
    <mergeCell ref="D840:G840"/>
    <mergeCell ref="D835:G835"/>
    <mergeCell ref="B829:C829"/>
    <mergeCell ref="A831:B831"/>
    <mergeCell ref="D850:G850"/>
    <mergeCell ref="D851:G851"/>
    <mergeCell ref="D809:G809"/>
    <mergeCell ref="A676:B676"/>
    <mergeCell ref="B751:C751"/>
    <mergeCell ref="A794:B794"/>
    <mergeCell ref="A949:C949"/>
    <mergeCell ref="D587:G587"/>
    <mergeCell ref="B589:C589"/>
    <mergeCell ref="A591:B591"/>
    <mergeCell ref="A592:B592"/>
    <mergeCell ref="D1164:G1164"/>
    <mergeCell ref="D1189:G1189"/>
    <mergeCell ref="D852:G852"/>
    <mergeCell ref="D853:G853"/>
    <mergeCell ref="D1006:G1006"/>
    <mergeCell ref="D1007:G1007"/>
    <mergeCell ref="D1008:G1008"/>
    <mergeCell ref="A857:B857"/>
    <mergeCell ref="A858:B858"/>
    <mergeCell ref="A1001:B1001"/>
    <mergeCell ref="B1121:C1121"/>
    <mergeCell ref="A1110:C1110"/>
    <mergeCell ref="A1111:B1111"/>
    <mergeCell ref="D958:G958"/>
    <mergeCell ref="A1136:B1136"/>
    <mergeCell ref="D1115:G1115"/>
    <mergeCell ref="A883:B883"/>
    <mergeCell ref="A884:B884"/>
    <mergeCell ref="A885:B885"/>
    <mergeCell ref="D886:G886"/>
    <mergeCell ref="A1112:B1112"/>
    <mergeCell ref="D1083:G1083"/>
    <mergeCell ref="D1099:G1099"/>
    <mergeCell ref="D888:G888"/>
    <mergeCell ref="D889:G889"/>
    <mergeCell ref="D890:G890"/>
    <mergeCell ref="D1085:G1085"/>
    <mergeCell ref="A1055:B1055"/>
    <mergeCell ref="B1039:C1039"/>
    <mergeCell ref="A1041:B1041"/>
    <mergeCell ref="A1042:B1042"/>
    <mergeCell ref="A1043:B1043"/>
    <mergeCell ref="D861:G861"/>
    <mergeCell ref="D1190:G1190"/>
    <mergeCell ref="D1191:G1191"/>
    <mergeCell ref="B999:C999"/>
    <mergeCell ref="D956:G956"/>
    <mergeCell ref="D1140:G1140"/>
    <mergeCell ref="D1141:G1141"/>
    <mergeCell ref="B1134:C1134"/>
    <mergeCell ref="B946:C946"/>
    <mergeCell ref="A948:C948"/>
    <mergeCell ref="D1179:G1179"/>
    <mergeCell ref="D1180:G1180"/>
    <mergeCell ref="D1181:G1181"/>
    <mergeCell ref="D1182:G1182"/>
    <mergeCell ref="D1178:G1178"/>
    <mergeCell ref="B1171:C1171"/>
    <mergeCell ref="A1173:B1173"/>
    <mergeCell ref="A1174:B1174"/>
    <mergeCell ref="D979:G979"/>
    <mergeCell ref="D901:G901"/>
    <mergeCell ref="D862:G862"/>
    <mergeCell ref="D863:G863"/>
    <mergeCell ref="D864:G864"/>
    <mergeCell ref="D865:G865"/>
    <mergeCell ref="D866:G866"/>
    <mergeCell ref="D917:G917"/>
    <mergeCell ref="D904:G904"/>
    <mergeCell ref="A1306:B1306"/>
    <mergeCell ref="D1307:G1307"/>
    <mergeCell ref="B1208:C1208"/>
    <mergeCell ref="A1210:C1210"/>
    <mergeCell ref="D1211:G1211"/>
    <mergeCell ref="A1232:B1232"/>
    <mergeCell ref="A1198:B1198"/>
    <mergeCell ref="D978:G978"/>
    <mergeCell ref="D1082:G1082"/>
    <mergeCell ref="D953:G953"/>
    <mergeCell ref="D954:G954"/>
    <mergeCell ref="D955:G955"/>
    <mergeCell ref="D1168:G1168"/>
    <mergeCell ref="A1175:B1175"/>
    <mergeCell ref="D1176:G1176"/>
    <mergeCell ref="B1184:C1184"/>
    <mergeCell ref="A1187:B1187"/>
    <mergeCell ref="D1188:G1188"/>
    <mergeCell ref="D1166:G1166"/>
    <mergeCell ref="D1167:G1167"/>
    <mergeCell ref="A1109:C1109"/>
    <mergeCell ref="D1165:G1165"/>
    <mergeCell ref="A975:B975"/>
    <mergeCell ref="A1030:B1030"/>
    <mergeCell ref="D1031:G1031"/>
    <mergeCell ref="D1032:G1032"/>
    <mergeCell ref="D1033:G1033"/>
    <mergeCell ref="D1034:G1034"/>
    <mergeCell ref="D1010:G1010"/>
    <mergeCell ref="A1093:B1093"/>
    <mergeCell ref="A1003:B1003"/>
    <mergeCell ref="A1054:B1054"/>
    <mergeCell ref="A1359:B1359"/>
    <mergeCell ref="D1313:G1313"/>
    <mergeCell ref="A1304:C1304"/>
    <mergeCell ref="D1283:G1283"/>
    <mergeCell ref="D1347:G1347"/>
    <mergeCell ref="D1348:G1348"/>
    <mergeCell ref="D1349:G1349"/>
    <mergeCell ref="B1302:C1302"/>
    <mergeCell ref="D1308:G1308"/>
    <mergeCell ref="D1320:G1320"/>
    <mergeCell ref="D952:G952"/>
    <mergeCell ref="B1196:C1196"/>
    <mergeCell ref="D1225:G1225"/>
    <mergeCell ref="D1226:G1226"/>
    <mergeCell ref="D1271:G1271"/>
    <mergeCell ref="D1272:G1272"/>
    <mergeCell ref="D1273:G1273"/>
    <mergeCell ref="D1274:G1274"/>
    <mergeCell ref="D1295:G1295"/>
    <mergeCell ref="D1296:G1296"/>
    <mergeCell ref="D1297:G1297"/>
    <mergeCell ref="D1298:G1298"/>
    <mergeCell ref="D1284:G1284"/>
    <mergeCell ref="D1285:G1285"/>
    <mergeCell ref="D1286:G1286"/>
    <mergeCell ref="D1287:G1287"/>
    <mergeCell ref="A1293:B1293"/>
    <mergeCell ref="A1291:B1291"/>
    <mergeCell ref="D1227:G1227"/>
    <mergeCell ref="D1228:G1228"/>
    <mergeCell ref="D1246:G1246"/>
    <mergeCell ref="A1305:B1305"/>
    <mergeCell ref="D1201:G1201"/>
    <mergeCell ref="D1202:G1202"/>
    <mergeCell ref="D1203:G1203"/>
    <mergeCell ref="D1204:G1204"/>
    <mergeCell ref="D1213:G1213"/>
    <mergeCell ref="D1214:G1214"/>
    <mergeCell ref="B1219:C1219"/>
    <mergeCell ref="A1221:C1221"/>
    <mergeCell ref="D1222:G1222"/>
    <mergeCell ref="D1223:G1223"/>
    <mergeCell ref="D1224:G1224"/>
    <mergeCell ref="D1346:G1346"/>
    <mergeCell ref="D1252:G1252"/>
    <mergeCell ref="A1317:C1317"/>
    <mergeCell ref="D1238:G1238"/>
    <mergeCell ref="D1239:G1239"/>
    <mergeCell ref="D1240:G1240"/>
    <mergeCell ref="D1260:G1260"/>
    <mergeCell ref="D1321:G1321"/>
    <mergeCell ref="B1254:C1254"/>
    <mergeCell ref="D1257:G1257"/>
    <mergeCell ref="D1258:G1258"/>
    <mergeCell ref="D1259:G1259"/>
    <mergeCell ref="B1315:C1315"/>
    <mergeCell ref="A1318:B1318"/>
    <mergeCell ref="A1319:B1319"/>
    <mergeCell ref="D1310:G1310"/>
    <mergeCell ref="D1311:G1311"/>
    <mergeCell ref="D1312:G1312"/>
    <mergeCell ref="B1242:C1242"/>
    <mergeCell ref="D1294:G1294"/>
    <mergeCell ref="D1247:G1247"/>
    <mergeCell ref="D110:G110"/>
    <mergeCell ref="D157:G157"/>
    <mergeCell ref="D132:G132"/>
    <mergeCell ref="A142:B142"/>
    <mergeCell ref="A267:B267"/>
    <mergeCell ref="D158:G158"/>
    <mergeCell ref="D159:G159"/>
    <mergeCell ref="A324:B324"/>
    <mergeCell ref="D325:G325"/>
    <mergeCell ref="D326:G326"/>
    <mergeCell ref="D327:G327"/>
    <mergeCell ref="A273:B273"/>
    <mergeCell ref="A274:B274"/>
    <mergeCell ref="A244:B244"/>
    <mergeCell ref="A247:B247"/>
    <mergeCell ref="D198:G198"/>
    <mergeCell ref="A209:B209"/>
    <mergeCell ref="D199:G199"/>
    <mergeCell ref="D200:G200"/>
    <mergeCell ref="D156:G156"/>
    <mergeCell ref="A148:B148"/>
    <mergeCell ref="A153:B153"/>
    <mergeCell ref="B129:C129"/>
    <mergeCell ref="A131:B131"/>
    <mergeCell ref="A145:B145"/>
    <mergeCell ref="D154:G154"/>
    <mergeCell ref="D155:G155"/>
    <mergeCell ref="A248:B248"/>
    <mergeCell ref="A252:B252"/>
    <mergeCell ref="D133:G133"/>
    <mergeCell ref="D136:G136"/>
    <mergeCell ref="D137:G137"/>
    <mergeCell ref="D76:G76"/>
    <mergeCell ref="A191:B191"/>
    <mergeCell ref="D201:G201"/>
    <mergeCell ref="D202:G202"/>
    <mergeCell ref="D203:G203"/>
    <mergeCell ref="B140:C140"/>
    <mergeCell ref="A149:B149"/>
    <mergeCell ref="D89:G89"/>
    <mergeCell ref="D90:G90"/>
    <mergeCell ref="D91:G91"/>
    <mergeCell ref="B205:C205"/>
    <mergeCell ref="D78:G78"/>
    <mergeCell ref="D79:G79"/>
    <mergeCell ref="A84:B84"/>
    <mergeCell ref="D85:G85"/>
    <mergeCell ref="D86:G86"/>
    <mergeCell ref="D87:G87"/>
    <mergeCell ref="A189:B189"/>
    <mergeCell ref="A190:B190"/>
    <mergeCell ref="A169:B169"/>
    <mergeCell ref="A170:B170"/>
    <mergeCell ref="A171:B171"/>
    <mergeCell ref="A172:B172"/>
    <mergeCell ref="A173:B173"/>
    <mergeCell ref="A107:B107"/>
    <mergeCell ref="D108:G108"/>
    <mergeCell ref="D134:G134"/>
    <mergeCell ref="D135:G135"/>
    <mergeCell ref="D121:G121"/>
    <mergeCell ref="D122:G122"/>
    <mergeCell ref="D123:G123"/>
    <mergeCell ref="D124:G124"/>
    <mergeCell ref="D343:G343"/>
    <mergeCell ref="D344:G344"/>
    <mergeCell ref="A185:B185"/>
    <mergeCell ref="A188:B188"/>
    <mergeCell ref="D357:G357"/>
    <mergeCell ref="D180:G180"/>
    <mergeCell ref="A215:B215"/>
    <mergeCell ref="D160:G160"/>
    <mergeCell ref="B162:C162"/>
    <mergeCell ref="D225:G225"/>
    <mergeCell ref="D356:G356"/>
    <mergeCell ref="D253:G253"/>
    <mergeCell ref="D254:G254"/>
    <mergeCell ref="D255:G255"/>
    <mergeCell ref="D179:G179"/>
    <mergeCell ref="D176:G176"/>
    <mergeCell ref="D197:G197"/>
    <mergeCell ref="A207:B207"/>
    <mergeCell ref="A249:B249"/>
    <mergeCell ref="A251:B251"/>
    <mergeCell ref="D178:G178"/>
    <mergeCell ref="A269:B269"/>
    <mergeCell ref="A271:B271"/>
    <mergeCell ref="A272:B272"/>
    <mergeCell ref="D340:G340"/>
    <mergeCell ref="D342:G342"/>
    <mergeCell ref="B333:C333"/>
    <mergeCell ref="D339:G339"/>
    <mergeCell ref="A337:B337"/>
    <mergeCell ref="A338:B338"/>
    <mergeCell ref="D328:G328"/>
    <mergeCell ref="D331:G331"/>
    <mergeCell ref="D939:G939"/>
    <mergeCell ref="D940:G940"/>
    <mergeCell ref="A937:B937"/>
    <mergeCell ref="D928:G928"/>
    <mergeCell ref="D929:G929"/>
    <mergeCell ref="D930:G930"/>
    <mergeCell ref="D931:G931"/>
    <mergeCell ref="D918:G918"/>
    <mergeCell ref="D902:G902"/>
    <mergeCell ref="D810:G810"/>
    <mergeCell ref="D811:G811"/>
    <mergeCell ref="D812:G812"/>
    <mergeCell ref="D813:G813"/>
    <mergeCell ref="D695:G695"/>
    <mergeCell ref="D696:G696"/>
    <mergeCell ref="D697:G697"/>
    <mergeCell ref="A806:B806"/>
    <mergeCell ref="A807:B807"/>
    <mergeCell ref="D808:G808"/>
    <mergeCell ref="D799:G799"/>
    <mergeCell ref="D717:G717"/>
    <mergeCell ref="D758:G758"/>
    <mergeCell ref="B777:C777"/>
    <mergeCell ref="A779:B779"/>
    <mergeCell ref="B881:C881"/>
    <mergeCell ref="D873:G873"/>
    <mergeCell ref="D905:G905"/>
    <mergeCell ref="A896:C896"/>
    <mergeCell ref="D860:G860"/>
    <mergeCell ref="A936:B936"/>
    <mergeCell ref="D876:G876"/>
    <mergeCell ref="D744:G744"/>
    <mergeCell ref="D800:G800"/>
    <mergeCell ref="B803:C803"/>
    <mergeCell ref="A805:B805"/>
    <mergeCell ref="D704:G704"/>
    <mergeCell ref="D705:G705"/>
    <mergeCell ref="D706:G706"/>
    <mergeCell ref="D707:G707"/>
    <mergeCell ref="D708:G708"/>
    <mergeCell ref="D709:G709"/>
    <mergeCell ref="B562:C562"/>
    <mergeCell ref="A564:B564"/>
    <mergeCell ref="A566:B566"/>
    <mergeCell ref="A567:B567"/>
    <mergeCell ref="D568:G568"/>
    <mergeCell ref="D569:G569"/>
    <mergeCell ref="D570:G570"/>
    <mergeCell ref="D571:G571"/>
    <mergeCell ref="D572:G572"/>
    <mergeCell ref="D573:G573"/>
    <mergeCell ref="D574:G574"/>
    <mergeCell ref="A565:B565"/>
    <mergeCell ref="D795:G795"/>
    <mergeCell ref="D796:G796"/>
    <mergeCell ref="D797:G797"/>
    <mergeCell ref="D798:G798"/>
    <mergeCell ref="D677:G677"/>
    <mergeCell ref="D678:G678"/>
    <mergeCell ref="D679:G679"/>
    <mergeCell ref="D680:G680"/>
    <mergeCell ref="D681:G681"/>
    <mergeCell ref="D682:G682"/>
    <mergeCell ref="B738:C738"/>
    <mergeCell ref="B685:C685"/>
    <mergeCell ref="A687:B687"/>
    <mergeCell ref="A740:B740"/>
    <mergeCell ref="D743:G743"/>
    <mergeCell ref="D693:G693"/>
    <mergeCell ref="D694:G694"/>
    <mergeCell ref="D760:G760"/>
    <mergeCell ref="D720:G720"/>
    <mergeCell ref="D721:G721"/>
    <mergeCell ref="D722:G722"/>
    <mergeCell ref="D723:G723"/>
    <mergeCell ref="D710:G710"/>
    <mergeCell ref="B712:C712"/>
    <mergeCell ref="A714:B714"/>
    <mergeCell ref="D719:G719"/>
    <mergeCell ref="A715:B715"/>
    <mergeCell ref="A716:B716"/>
    <mergeCell ref="D718:G718"/>
    <mergeCell ref="A754:B754"/>
    <mergeCell ref="D756:G756"/>
    <mergeCell ref="A741:B741"/>
    <mergeCell ref="A742:B742"/>
    <mergeCell ref="A727:B727"/>
    <mergeCell ref="A753:B753"/>
  </mergeCells>
  <pageMargins left="0.51181102362204722" right="0.51181102362204722" top="0.78740157480314965" bottom="0.78740157480314965" header="0.31496062992125984" footer="0.31496062992125984"/>
  <pageSetup paperSize="9" scale="58" orientation="portrait" r:id="rId1"/>
  <headerFooter>
    <oddFooter xml:space="preserve">&amp;CEngª Jéssica Soares da Rocha
CREA 21.089/D-DF&amp;R&amp;P
</oddFooter>
  </headerFooter>
  <rowBreaks count="27" manualBreakCount="27">
    <brk id="57" max="7" man="1"/>
    <brk id="161" max="7" man="1"/>
    <brk id="181" max="7" man="1"/>
    <brk id="204" max="7" man="1"/>
    <brk id="232" max="7" man="1"/>
    <brk id="260" max="7" man="1"/>
    <brk id="301" max="7" man="1"/>
    <brk id="346" max="7" man="1"/>
    <brk id="399" max="7" man="1"/>
    <brk id="450" max="7" man="1"/>
    <brk id="498" max="7" man="1"/>
    <brk id="520" max="7" man="1"/>
    <brk id="575" max="7" man="1"/>
    <brk id="603" max="7" man="1"/>
    <brk id="801" max="7" man="1"/>
    <brk id="854" max="7" man="1"/>
    <brk id="905" max="7" man="1"/>
    <brk id="998" max="7" man="1"/>
    <brk id="1051" max="7" man="1"/>
    <brk id="1103" max="7" man="1"/>
    <brk id="1144" max="7" man="1"/>
    <brk id="1240" max="7" man="1"/>
    <brk id="1287" max="7" man="1"/>
    <brk id="1326" max="7" man="1"/>
    <brk id="1353" max="7" man="1"/>
    <brk id="1398" max="7" man="1"/>
    <brk id="1436" max="7" man="1"/>
  </rowBreaks>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96"/>
  <sheetViews>
    <sheetView view="pageBreakPreview" topLeftCell="A169" zoomScaleNormal="100" zoomScaleSheetLayoutView="100" workbookViewId="0">
      <selection activeCell="J30" sqref="J30"/>
    </sheetView>
  </sheetViews>
  <sheetFormatPr defaultRowHeight="12.75"/>
  <cols>
    <col min="1" max="1" width="10" style="405" bestFit="1" customWidth="1"/>
    <col min="2" max="2" width="12.42578125" style="405" customWidth="1"/>
    <col min="3" max="3" width="25.28515625" style="405" bestFit="1" customWidth="1"/>
    <col min="4" max="4" width="7.42578125" style="405" bestFit="1" customWidth="1"/>
    <col min="5" max="5" width="30" style="405" customWidth="1"/>
    <col min="6" max="7" width="19.7109375" style="405" customWidth="1"/>
    <col min="8" max="11" width="19.7109375" style="219" customWidth="1"/>
    <col min="12" max="256" width="9.140625" style="219"/>
    <col min="257" max="257" width="14.140625" style="219" customWidth="1"/>
    <col min="258" max="258" width="10.140625" style="219" bestFit="1" customWidth="1"/>
    <col min="259" max="259" width="39.7109375" style="219" customWidth="1"/>
    <col min="260" max="260" width="4.5703125" style="219" customWidth="1"/>
    <col min="261" max="261" width="17.7109375" style="219" customWidth="1"/>
    <col min="262" max="262" width="16.85546875" style="219" customWidth="1"/>
    <col min="263" max="263" width="17.140625" style="219" customWidth="1"/>
    <col min="264" max="512" width="9.140625" style="219"/>
    <col min="513" max="513" width="14.140625" style="219" customWidth="1"/>
    <col min="514" max="514" width="10.140625" style="219" bestFit="1" customWidth="1"/>
    <col min="515" max="515" width="39.7109375" style="219" customWidth="1"/>
    <col min="516" max="516" width="4.5703125" style="219" customWidth="1"/>
    <col min="517" max="517" width="17.7109375" style="219" customWidth="1"/>
    <col min="518" max="518" width="16.85546875" style="219" customWidth="1"/>
    <col min="519" max="519" width="17.140625" style="219" customWidth="1"/>
    <col min="520" max="768" width="9.140625" style="219"/>
    <col min="769" max="769" width="14.140625" style="219" customWidth="1"/>
    <col min="770" max="770" width="10.140625" style="219" bestFit="1" customWidth="1"/>
    <col min="771" max="771" width="39.7109375" style="219" customWidth="1"/>
    <col min="772" max="772" width="4.5703125" style="219" customWidth="1"/>
    <col min="773" max="773" width="17.7109375" style="219" customWidth="1"/>
    <col min="774" max="774" width="16.85546875" style="219" customWidth="1"/>
    <col min="775" max="775" width="17.140625" style="219" customWidth="1"/>
    <col min="776" max="1024" width="9.140625" style="219"/>
    <col min="1025" max="1025" width="14.140625" style="219" customWidth="1"/>
    <col min="1026" max="1026" width="10.140625" style="219" bestFit="1" customWidth="1"/>
    <col min="1027" max="1027" width="39.7109375" style="219" customWidth="1"/>
    <col min="1028" max="1028" width="4.5703125" style="219" customWidth="1"/>
    <col min="1029" max="1029" width="17.7109375" style="219" customWidth="1"/>
    <col min="1030" max="1030" width="16.85546875" style="219" customWidth="1"/>
    <col min="1031" max="1031" width="17.140625" style="219" customWidth="1"/>
    <col min="1032" max="1280" width="9.140625" style="219"/>
    <col min="1281" max="1281" width="14.140625" style="219" customWidth="1"/>
    <col min="1282" max="1282" width="10.140625" style="219" bestFit="1" customWidth="1"/>
    <col min="1283" max="1283" width="39.7109375" style="219" customWidth="1"/>
    <col min="1284" max="1284" width="4.5703125" style="219" customWidth="1"/>
    <col min="1285" max="1285" width="17.7109375" style="219" customWidth="1"/>
    <col min="1286" max="1286" width="16.85546875" style="219" customWidth="1"/>
    <col min="1287" max="1287" width="17.140625" style="219" customWidth="1"/>
    <col min="1288" max="1536" width="9.140625" style="219"/>
    <col min="1537" max="1537" width="14.140625" style="219" customWidth="1"/>
    <col min="1538" max="1538" width="10.140625" style="219" bestFit="1" customWidth="1"/>
    <col min="1539" max="1539" width="39.7109375" style="219" customWidth="1"/>
    <col min="1540" max="1540" width="4.5703125" style="219" customWidth="1"/>
    <col min="1541" max="1541" width="17.7109375" style="219" customWidth="1"/>
    <col min="1542" max="1542" width="16.85546875" style="219" customWidth="1"/>
    <col min="1543" max="1543" width="17.140625" style="219" customWidth="1"/>
    <col min="1544" max="1792" width="9.140625" style="219"/>
    <col min="1793" max="1793" width="14.140625" style="219" customWidth="1"/>
    <col min="1794" max="1794" width="10.140625" style="219" bestFit="1" customWidth="1"/>
    <col min="1795" max="1795" width="39.7109375" style="219" customWidth="1"/>
    <col min="1796" max="1796" width="4.5703125" style="219" customWidth="1"/>
    <col min="1797" max="1797" width="17.7109375" style="219" customWidth="1"/>
    <col min="1798" max="1798" width="16.85546875" style="219" customWidth="1"/>
    <col min="1799" max="1799" width="17.140625" style="219" customWidth="1"/>
    <col min="1800" max="2048" width="9.140625" style="219"/>
    <col min="2049" max="2049" width="14.140625" style="219" customWidth="1"/>
    <col min="2050" max="2050" width="10.140625" style="219" bestFit="1" customWidth="1"/>
    <col min="2051" max="2051" width="39.7109375" style="219" customWidth="1"/>
    <col min="2052" max="2052" width="4.5703125" style="219" customWidth="1"/>
    <col min="2053" max="2053" width="17.7109375" style="219" customWidth="1"/>
    <col min="2054" max="2054" width="16.85546875" style="219" customWidth="1"/>
    <col min="2055" max="2055" width="17.140625" style="219" customWidth="1"/>
    <col min="2056" max="2304" width="9.140625" style="219"/>
    <col min="2305" max="2305" width="14.140625" style="219" customWidth="1"/>
    <col min="2306" max="2306" width="10.140625" style="219" bestFit="1" customWidth="1"/>
    <col min="2307" max="2307" width="39.7109375" style="219" customWidth="1"/>
    <col min="2308" max="2308" width="4.5703125" style="219" customWidth="1"/>
    <col min="2309" max="2309" width="17.7109375" style="219" customWidth="1"/>
    <col min="2310" max="2310" width="16.85546875" style="219" customWidth="1"/>
    <col min="2311" max="2311" width="17.140625" style="219" customWidth="1"/>
    <col min="2312" max="2560" width="9.140625" style="219"/>
    <col min="2561" max="2561" width="14.140625" style="219" customWidth="1"/>
    <col min="2562" max="2562" width="10.140625" style="219" bestFit="1" customWidth="1"/>
    <col min="2563" max="2563" width="39.7109375" style="219" customWidth="1"/>
    <col min="2564" max="2564" width="4.5703125" style="219" customWidth="1"/>
    <col min="2565" max="2565" width="17.7109375" style="219" customWidth="1"/>
    <col min="2566" max="2566" width="16.85546875" style="219" customWidth="1"/>
    <col min="2567" max="2567" width="17.140625" style="219" customWidth="1"/>
    <col min="2568" max="2816" width="9.140625" style="219"/>
    <col min="2817" max="2817" width="14.140625" style="219" customWidth="1"/>
    <col min="2818" max="2818" width="10.140625" style="219" bestFit="1" customWidth="1"/>
    <col min="2819" max="2819" width="39.7109375" style="219" customWidth="1"/>
    <col min="2820" max="2820" width="4.5703125" style="219" customWidth="1"/>
    <col min="2821" max="2821" width="17.7109375" style="219" customWidth="1"/>
    <col min="2822" max="2822" width="16.85546875" style="219" customWidth="1"/>
    <col min="2823" max="2823" width="17.140625" style="219" customWidth="1"/>
    <col min="2824" max="3072" width="9.140625" style="219"/>
    <col min="3073" max="3073" width="14.140625" style="219" customWidth="1"/>
    <col min="3074" max="3074" width="10.140625" style="219" bestFit="1" customWidth="1"/>
    <col min="3075" max="3075" width="39.7109375" style="219" customWidth="1"/>
    <col min="3076" max="3076" width="4.5703125" style="219" customWidth="1"/>
    <col min="3077" max="3077" width="17.7109375" style="219" customWidth="1"/>
    <col min="3078" max="3078" width="16.85546875" style="219" customWidth="1"/>
    <col min="3079" max="3079" width="17.140625" style="219" customWidth="1"/>
    <col min="3080" max="3328" width="9.140625" style="219"/>
    <col min="3329" max="3329" width="14.140625" style="219" customWidth="1"/>
    <col min="3330" max="3330" width="10.140625" style="219" bestFit="1" customWidth="1"/>
    <col min="3331" max="3331" width="39.7109375" style="219" customWidth="1"/>
    <col min="3332" max="3332" width="4.5703125" style="219" customWidth="1"/>
    <col min="3333" max="3333" width="17.7109375" style="219" customWidth="1"/>
    <col min="3334" max="3334" width="16.85546875" style="219" customWidth="1"/>
    <col min="3335" max="3335" width="17.140625" style="219" customWidth="1"/>
    <col min="3336" max="3584" width="9.140625" style="219"/>
    <col min="3585" max="3585" width="14.140625" style="219" customWidth="1"/>
    <col min="3586" max="3586" width="10.140625" style="219" bestFit="1" customWidth="1"/>
    <col min="3587" max="3587" width="39.7109375" style="219" customWidth="1"/>
    <col min="3588" max="3588" width="4.5703125" style="219" customWidth="1"/>
    <col min="3589" max="3589" width="17.7109375" style="219" customWidth="1"/>
    <col min="3590" max="3590" width="16.85546875" style="219" customWidth="1"/>
    <col min="3591" max="3591" width="17.140625" style="219" customWidth="1"/>
    <col min="3592" max="3840" width="9.140625" style="219"/>
    <col min="3841" max="3841" width="14.140625" style="219" customWidth="1"/>
    <col min="3842" max="3842" width="10.140625" style="219" bestFit="1" customWidth="1"/>
    <col min="3843" max="3843" width="39.7109375" style="219" customWidth="1"/>
    <col min="3844" max="3844" width="4.5703125" style="219" customWidth="1"/>
    <col min="3845" max="3845" width="17.7109375" style="219" customWidth="1"/>
    <col min="3846" max="3846" width="16.85546875" style="219" customWidth="1"/>
    <col min="3847" max="3847" width="17.140625" style="219" customWidth="1"/>
    <col min="3848" max="4096" width="9.140625" style="219"/>
    <col min="4097" max="4097" width="14.140625" style="219" customWidth="1"/>
    <col min="4098" max="4098" width="10.140625" style="219" bestFit="1" customWidth="1"/>
    <col min="4099" max="4099" width="39.7109375" style="219" customWidth="1"/>
    <col min="4100" max="4100" width="4.5703125" style="219" customWidth="1"/>
    <col min="4101" max="4101" width="17.7109375" style="219" customWidth="1"/>
    <col min="4102" max="4102" width="16.85546875" style="219" customWidth="1"/>
    <col min="4103" max="4103" width="17.140625" style="219" customWidth="1"/>
    <col min="4104" max="4352" width="9.140625" style="219"/>
    <col min="4353" max="4353" width="14.140625" style="219" customWidth="1"/>
    <col min="4354" max="4354" width="10.140625" style="219" bestFit="1" customWidth="1"/>
    <col min="4355" max="4355" width="39.7109375" style="219" customWidth="1"/>
    <col min="4356" max="4356" width="4.5703125" style="219" customWidth="1"/>
    <col min="4357" max="4357" width="17.7109375" style="219" customWidth="1"/>
    <col min="4358" max="4358" width="16.85546875" style="219" customWidth="1"/>
    <col min="4359" max="4359" width="17.140625" style="219" customWidth="1"/>
    <col min="4360" max="4608" width="9.140625" style="219"/>
    <col min="4609" max="4609" width="14.140625" style="219" customWidth="1"/>
    <col min="4610" max="4610" width="10.140625" style="219" bestFit="1" customWidth="1"/>
    <col min="4611" max="4611" width="39.7109375" style="219" customWidth="1"/>
    <col min="4612" max="4612" width="4.5703125" style="219" customWidth="1"/>
    <col min="4613" max="4613" width="17.7109375" style="219" customWidth="1"/>
    <col min="4614" max="4614" width="16.85546875" style="219" customWidth="1"/>
    <col min="4615" max="4615" width="17.140625" style="219" customWidth="1"/>
    <col min="4616" max="4864" width="9.140625" style="219"/>
    <col min="4865" max="4865" width="14.140625" style="219" customWidth="1"/>
    <col min="4866" max="4866" width="10.140625" style="219" bestFit="1" customWidth="1"/>
    <col min="4867" max="4867" width="39.7109375" style="219" customWidth="1"/>
    <col min="4868" max="4868" width="4.5703125" style="219" customWidth="1"/>
    <col min="4869" max="4869" width="17.7109375" style="219" customWidth="1"/>
    <col min="4870" max="4870" width="16.85546875" style="219" customWidth="1"/>
    <col min="4871" max="4871" width="17.140625" style="219" customWidth="1"/>
    <col min="4872" max="5120" width="9.140625" style="219"/>
    <col min="5121" max="5121" width="14.140625" style="219" customWidth="1"/>
    <col min="5122" max="5122" width="10.140625" style="219" bestFit="1" customWidth="1"/>
    <col min="5123" max="5123" width="39.7109375" style="219" customWidth="1"/>
    <col min="5124" max="5124" width="4.5703125" style="219" customWidth="1"/>
    <col min="5125" max="5125" width="17.7109375" style="219" customWidth="1"/>
    <col min="5126" max="5126" width="16.85546875" style="219" customWidth="1"/>
    <col min="5127" max="5127" width="17.140625" style="219" customWidth="1"/>
    <col min="5128" max="5376" width="9.140625" style="219"/>
    <col min="5377" max="5377" width="14.140625" style="219" customWidth="1"/>
    <col min="5378" max="5378" width="10.140625" style="219" bestFit="1" customWidth="1"/>
    <col min="5379" max="5379" width="39.7109375" style="219" customWidth="1"/>
    <col min="5380" max="5380" width="4.5703125" style="219" customWidth="1"/>
    <col min="5381" max="5381" width="17.7109375" style="219" customWidth="1"/>
    <col min="5382" max="5382" width="16.85546875" style="219" customWidth="1"/>
    <col min="5383" max="5383" width="17.140625" style="219" customWidth="1"/>
    <col min="5384" max="5632" width="9.140625" style="219"/>
    <col min="5633" max="5633" width="14.140625" style="219" customWidth="1"/>
    <col min="5634" max="5634" width="10.140625" style="219" bestFit="1" customWidth="1"/>
    <col min="5635" max="5635" width="39.7109375" style="219" customWidth="1"/>
    <col min="5636" max="5636" width="4.5703125" style="219" customWidth="1"/>
    <col min="5637" max="5637" width="17.7109375" style="219" customWidth="1"/>
    <col min="5638" max="5638" width="16.85546875" style="219" customWidth="1"/>
    <col min="5639" max="5639" width="17.140625" style="219" customWidth="1"/>
    <col min="5640" max="5888" width="9.140625" style="219"/>
    <col min="5889" max="5889" width="14.140625" style="219" customWidth="1"/>
    <col min="5890" max="5890" width="10.140625" style="219" bestFit="1" customWidth="1"/>
    <col min="5891" max="5891" width="39.7109375" style="219" customWidth="1"/>
    <col min="5892" max="5892" width="4.5703125" style="219" customWidth="1"/>
    <col min="5893" max="5893" width="17.7109375" style="219" customWidth="1"/>
    <col min="5894" max="5894" width="16.85546875" style="219" customWidth="1"/>
    <col min="5895" max="5895" width="17.140625" style="219" customWidth="1"/>
    <col min="5896" max="6144" width="9.140625" style="219"/>
    <col min="6145" max="6145" width="14.140625" style="219" customWidth="1"/>
    <col min="6146" max="6146" width="10.140625" style="219" bestFit="1" customWidth="1"/>
    <col min="6147" max="6147" width="39.7109375" style="219" customWidth="1"/>
    <col min="6148" max="6148" width="4.5703125" style="219" customWidth="1"/>
    <col min="6149" max="6149" width="17.7109375" style="219" customWidth="1"/>
    <col min="6150" max="6150" width="16.85546875" style="219" customWidth="1"/>
    <col min="6151" max="6151" width="17.140625" style="219" customWidth="1"/>
    <col min="6152" max="6400" width="9.140625" style="219"/>
    <col min="6401" max="6401" width="14.140625" style="219" customWidth="1"/>
    <col min="6402" max="6402" width="10.140625" style="219" bestFit="1" customWidth="1"/>
    <col min="6403" max="6403" width="39.7109375" style="219" customWidth="1"/>
    <col min="6404" max="6404" width="4.5703125" style="219" customWidth="1"/>
    <col min="6405" max="6405" width="17.7109375" style="219" customWidth="1"/>
    <col min="6406" max="6406" width="16.85546875" style="219" customWidth="1"/>
    <col min="6407" max="6407" width="17.140625" style="219" customWidth="1"/>
    <col min="6408" max="6656" width="9.140625" style="219"/>
    <col min="6657" max="6657" width="14.140625" style="219" customWidth="1"/>
    <col min="6658" max="6658" width="10.140625" style="219" bestFit="1" customWidth="1"/>
    <col min="6659" max="6659" width="39.7109375" style="219" customWidth="1"/>
    <col min="6660" max="6660" width="4.5703125" style="219" customWidth="1"/>
    <col min="6661" max="6661" width="17.7109375" style="219" customWidth="1"/>
    <col min="6662" max="6662" width="16.85546875" style="219" customWidth="1"/>
    <col min="6663" max="6663" width="17.140625" style="219" customWidth="1"/>
    <col min="6664" max="6912" width="9.140625" style="219"/>
    <col min="6913" max="6913" width="14.140625" style="219" customWidth="1"/>
    <col min="6914" max="6914" width="10.140625" style="219" bestFit="1" customWidth="1"/>
    <col min="6915" max="6915" width="39.7109375" style="219" customWidth="1"/>
    <col min="6916" max="6916" width="4.5703125" style="219" customWidth="1"/>
    <col min="6917" max="6917" width="17.7109375" style="219" customWidth="1"/>
    <col min="6918" max="6918" width="16.85546875" style="219" customWidth="1"/>
    <col min="6919" max="6919" width="17.140625" style="219" customWidth="1"/>
    <col min="6920" max="7168" width="9.140625" style="219"/>
    <col min="7169" max="7169" width="14.140625" style="219" customWidth="1"/>
    <col min="7170" max="7170" width="10.140625" style="219" bestFit="1" customWidth="1"/>
    <col min="7171" max="7171" width="39.7109375" style="219" customWidth="1"/>
    <col min="7172" max="7172" width="4.5703125" style="219" customWidth="1"/>
    <col min="7173" max="7173" width="17.7109375" style="219" customWidth="1"/>
    <col min="7174" max="7174" width="16.85546875" style="219" customWidth="1"/>
    <col min="7175" max="7175" width="17.140625" style="219" customWidth="1"/>
    <col min="7176" max="7424" width="9.140625" style="219"/>
    <col min="7425" max="7425" width="14.140625" style="219" customWidth="1"/>
    <col min="7426" max="7426" width="10.140625" style="219" bestFit="1" customWidth="1"/>
    <col min="7427" max="7427" width="39.7109375" style="219" customWidth="1"/>
    <col min="7428" max="7428" width="4.5703125" style="219" customWidth="1"/>
    <col min="7429" max="7429" width="17.7109375" style="219" customWidth="1"/>
    <col min="7430" max="7430" width="16.85546875" style="219" customWidth="1"/>
    <col min="7431" max="7431" width="17.140625" style="219" customWidth="1"/>
    <col min="7432" max="7680" width="9.140625" style="219"/>
    <col min="7681" max="7681" width="14.140625" style="219" customWidth="1"/>
    <col min="7682" max="7682" width="10.140625" style="219" bestFit="1" customWidth="1"/>
    <col min="7683" max="7683" width="39.7109375" style="219" customWidth="1"/>
    <col min="7684" max="7684" width="4.5703125" style="219" customWidth="1"/>
    <col min="7685" max="7685" width="17.7109375" style="219" customWidth="1"/>
    <col min="7686" max="7686" width="16.85546875" style="219" customWidth="1"/>
    <col min="7687" max="7687" width="17.140625" style="219" customWidth="1"/>
    <col min="7688" max="7936" width="9.140625" style="219"/>
    <col min="7937" max="7937" width="14.140625" style="219" customWidth="1"/>
    <col min="7938" max="7938" width="10.140625" style="219" bestFit="1" customWidth="1"/>
    <col min="7939" max="7939" width="39.7109375" style="219" customWidth="1"/>
    <col min="7940" max="7940" width="4.5703125" style="219" customWidth="1"/>
    <col min="7941" max="7941" width="17.7109375" style="219" customWidth="1"/>
    <col min="7942" max="7942" width="16.85546875" style="219" customWidth="1"/>
    <col min="7943" max="7943" width="17.140625" style="219" customWidth="1"/>
    <col min="7944" max="8192" width="9.140625" style="219"/>
    <col min="8193" max="8193" width="14.140625" style="219" customWidth="1"/>
    <col min="8194" max="8194" width="10.140625" style="219" bestFit="1" customWidth="1"/>
    <col min="8195" max="8195" width="39.7109375" style="219" customWidth="1"/>
    <col min="8196" max="8196" width="4.5703125" style="219" customWidth="1"/>
    <col min="8197" max="8197" width="17.7109375" style="219" customWidth="1"/>
    <col min="8198" max="8198" width="16.85546875" style="219" customWidth="1"/>
    <col min="8199" max="8199" width="17.140625" style="219" customWidth="1"/>
    <col min="8200" max="8448" width="9.140625" style="219"/>
    <col min="8449" max="8449" width="14.140625" style="219" customWidth="1"/>
    <col min="8450" max="8450" width="10.140625" style="219" bestFit="1" customWidth="1"/>
    <col min="8451" max="8451" width="39.7109375" style="219" customWidth="1"/>
    <col min="8452" max="8452" width="4.5703125" style="219" customWidth="1"/>
    <col min="8453" max="8453" width="17.7109375" style="219" customWidth="1"/>
    <col min="8454" max="8454" width="16.85546875" style="219" customWidth="1"/>
    <col min="8455" max="8455" width="17.140625" style="219" customWidth="1"/>
    <col min="8456" max="8704" width="9.140625" style="219"/>
    <col min="8705" max="8705" width="14.140625" style="219" customWidth="1"/>
    <col min="8706" max="8706" width="10.140625" style="219" bestFit="1" customWidth="1"/>
    <col min="8707" max="8707" width="39.7109375" style="219" customWidth="1"/>
    <col min="8708" max="8708" width="4.5703125" style="219" customWidth="1"/>
    <col min="8709" max="8709" width="17.7109375" style="219" customWidth="1"/>
    <col min="8710" max="8710" width="16.85546875" style="219" customWidth="1"/>
    <col min="8711" max="8711" width="17.140625" style="219" customWidth="1"/>
    <col min="8712" max="8960" width="9.140625" style="219"/>
    <col min="8961" max="8961" width="14.140625" style="219" customWidth="1"/>
    <col min="8962" max="8962" width="10.140625" style="219" bestFit="1" customWidth="1"/>
    <col min="8963" max="8963" width="39.7109375" style="219" customWidth="1"/>
    <col min="8964" max="8964" width="4.5703125" style="219" customWidth="1"/>
    <col min="8965" max="8965" width="17.7109375" style="219" customWidth="1"/>
    <col min="8966" max="8966" width="16.85546875" style="219" customWidth="1"/>
    <col min="8967" max="8967" width="17.140625" style="219" customWidth="1"/>
    <col min="8968" max="9216" width="9.140625" style="219"/>
    <col min="9217" max="9217" width="14.140625" style="219" customWidth="1"/>
    <col min="9218" max="9218" width="10.140625" style="219" bestFit="1" customWidth="1"/>
    <col min="9219" max="9219" width="39.7109375" style="219" customWidth="1"/>
    <col min="9220" max="9220" width="4.5703125" style="219" customWidth="1"/>
    <col min="9221" max="9221" width="17.7109375" style="219" customWidth="1"/>
    <col min="9222" max="9222" width="16.85546875" style="219" customWidth="1"/>
    <col min="9223" max="9223" width="17.140625" style="219" customWidth="1"/>
    <col min="9224" max="9472" width="9.140625" style="219"/>
    <col min="9473" max="9473" width="14.140625" style="219" customWidth="1"/>
    <col min="9474" max="9474" width="10.140625" style="219" bestFit="1" customWidth="1"/>
    <col min="9475" max="9475" width="39.7109375" style="219" customWidth="1"/>
    <col min="9476" max="9476" width="4.5703125" style="219" customWidth="1"/>
    <col min="9477" max="9477" width="17.7109375" style="219" customWidth="1"/>
    <col min="9478" max="9478" width="16.85546875" style="219" customWidth="1"/>
    <col min="9479" max="9479" width="17.140625" style="219" customWidth="1"/>
    <col min="9480" max="9728" width="9.140625" style="219"/>
    <col min="9729" max="9729" width="14.140625" style="219" customWidth="1"/>
    <col min="9730" max="9730" width="10.140625" style="219" bestFit="1" customWidth="1"/>
    <col min="9731" max="9731" width="39.7109375" style="219" customWidth="1"/>
    <col min="9732" max="9732" width="4.5703125" style="219" customWidth="1"/>
    <col min="9733" max="9733" width="17.7109375" style="219" customWidth="1"/>
    <col min="9734" max="9734" width="16.85546875" style="219" customWidth="1"/>
    <col min="9735" max="9735" width="17.140625" style="219" customWidth="1"/>
    <col min="9736" max="9984" width="9.140625" style="219"/>
    <col min="9985" max="9985" width="14.140625" style="219" customWidth="1"/>
    <col min="9986" max="9986" width="10.140625" style="219" bestFit="1" customWidth="1"/>
    <col min="9987" max="9987" width="39.7109375" style="219" customWidth="1"/>
    <col min="9988" max="9988" width="4.5703125" style="219" customWidth="1"/>
    <col min="9989" max="9989" width="17.7109375" style="219" customWidth="1"/>
    <col min="9990" max="9990" width="16.85546875" style="219" customWidth="1"/>
    <col min="9991" max="9991" width="17.140625" style="219" customWidth="1"/>
    <col min="9992" max="10240" width="9.140625" style="219"/>
    <col min="10241" max="10241" width="14.140625" style="219" customWidth="1"/>
    <col min="10242" max="10242" width="10.140625" style="219" bestFit="1" customWidth="1"/>
    <col min="10243" max="10243" width="39.7109375" style="219" customWidth="1"/>
    <col min="10244" max="10244" width="4.5703125" style="219" customWidth="1"/>
    <col min="10245" max="10245" width="17.7109375" style="219" customWidth="1"/>
    <col min="10246" max="10246" width="16.85546875" style="219" customWidth="1"/>
    <col min="10247" max="10247" width="17.140625" style="219" customWidth="1"/>
    <col min="10248" max="10496" width="9.140625" style="219"/>
    <col min="10497" max="10497" width="14.140625" style="219" customWidth="1"/>
    <col min="10498" max="10498" width="10.140625" style="219" bestFit="1" customWidth="1"/>
    <col min="10499" max="10499" width="39.7109375" style="219" customWidth="1"/>
    <col min="10500" max="10500" width="4.5703125" style="219" customWidth="1"/>
    <col min="10501" max="10501" width="17.7109375" style="219" customWidth="1"/>
    <col min="10502" max="10502" width="16.85546875" style="219" customWidth="1"/>
    <col min="10503" max="10503" width="17.140625" style="219" customWidth="1"/>
    <col min="10504" max="10752" width="9.140625" style="219"/>
    <col min="10753" max="10753" width="14.140625" style="219" customWidth="1"/>
    <col min="10754" max="10754" width="10.140625" style="219" bestFit="1" customWidth="1"/>
    <col min="10755" max="10755" width="39.7109375" style="219" customWidth="1"/>
    <col min="10756" max="10756" width="4.5703125" style="219" customWidth="1"/>
    <col min="10757" max="10757" width="17.7109375" style="219" customWidth="1"/>
    <col min="10758" max="10758" width="16.85546875" style="219" customWidth="1"/>
    <col min="10759" max="10759" width="17.140625" style="219" customWidth="1"/>
    <col min="10760" max="11008" width="9.140625" style="219"/>
    <col min="11009" max="11009" width="14.140625" style="219" customWidth="1"/>
    <col min="11010" max="11010" width="10.140625" style="219" bestFit="1" customWidth="1"/>
    <col min="11011" max="11011" width="39.7109375" style="219" customWidth="1"/>
    <col min="11012" max="11012" width="4.5703125" style="219" customWidth="1"/>
    <col min="11013" max="11013" width="17.7109375" style="219" customWidth="1"/>
    <col min="11014" max="11014" width="16.85546875" style="219" customWidth="1"/>
    <col min="11015" max="11015" width="17.140625" style="219" customWidth="1"/>
    <col min="11016" max="11264" width="9.140625" style="219"/>
    <col min="11265" max="11265" width="14.140625" style="219" customWidth="1"/>
    <col min="11266" max="11266" width="10.140625" style="219" bestFit="1" customWidth="1"/>
    <col min="11267" max="11267" width="39.7109375" style="219" customWidth="1"/>
    <col min="11268" max="11268" width="4.5703125" style="219" customWidth="1"/>
    <col min="11269" max="11269" width="17.7109375" style="219" customWidth="1"/>
    <col min="11270" max="11270" width="16.85546875" style="219" customWidth="1"/>
    <col min="11271" max="11271" width="17.140625" style="219" customWidth="1"/>
    <col min="11272" max="11520" width="9.140625" style="219"/>
    <col min="11521" max="11521" width="14.140625" style="219" customWidth="1"/>
    <col min="11522" max="11522" width="10.140625" style="219" bestFit="1" customWidth="1"/>
    <col min="11523" max="11523" width="39.7109375" style="219" customWidth="1"/>
    <col min="11524" max="11524" width="4.5703125" style="219" customWidth="1"/>
    <col min="11525" max="11525" width="17.7109375" style="219" customWidth="1"/>
    <col min="11526" max="11526" width="16.85546875" style="219" customWidth="1"/>
    <col min="11527" max="11527" width="17.140625" style="219" customWidth="1"/>
    <col min="11528" max="11776" width="9.140625" style="219"/>
    <col min="11777" max="11777" width="14.140625" style="219" customWidth="1"/>
    <col min="11778" max="11778" width="10.140625" style="219" bestFit="1" customWidth="1"/>
    <col min="11779" max="11779" width="39.7109375" style="219" customWidth="1"/>
    <col min="11780" max="11780" width="4.5703125" style="219" customWidth="1"/>
    <col min="11781" max="11781" width="17.7109375" style="219" customWidth="1"/>
    <col min="11782" max="11782" width="16.85546875" style="219" customWidth="1"/>
    <col min="11783" max="11783" width="17.140625" style="219" customWidth="1"/>
    <col min="11784" max="12032" width="9.140625" style="219"/>
    <col min="12033" max="12033" width="14.140625" style="219" customWidth="1"/>
    <col min="12034" max="12034" width="10.140625" style="219" bestFit="1" customWidth="1"/>
    <col min="12035" max="12035" width="39.7109375" style="219" customWidth="1"/>
    <col min="12036" max="12036" width="4.5703125" style="219" customWidth="1"/>
    <col min="12037" max="12037" width="17.7109375" style="219" customWidth="1"/>
    <col min="12038" max="12038" width="16.85546875" style="219" customWidth="1"/>
    <col min="12039" max="12039" width="17.140625" style="219" customWidth="1"/>
    <col min="12040" max="12288" width="9.140625" style="219"/>
    <col min="12289" max="12289" width="14.140625" style="219" customWidth="1"/>
    <col min="12290" max="12290" width="10.140625" style="219" bestFit="1" customWidth="1"/>
    <col min="12291" max="12291" width="39.7109375" style="219" customWidth="1"/>
    <col min="12292" max="12292" width="4.5703125" style="219" customWidth="1"/>
    <col min="12293" max="12293" width="17.7109375" style="219" customWidth="1"/>
    <col min="12294" max="12294" width="16.85546875" style="219" customWidth="1"/>
    <col min="12295" max="12295" width="17.140625" style="219" customWidth="1"/>
    <col min="12296" max="12544" width="9.140625" style="219"/>
    <col min="12545" max="12545" width="14.140625" style="219" customWidth="1"/>
    <col min="12546" max="12546" width="10.140625" style="219" bestFit="1" customWidth="1"/>
    <col min="12547" max="12547" width="39.7109375" style="219" customWidth="1"/>
    <col min="12548" max="12548" width="4.5703125" style="219" customWidth="1"/>
    <col min="12549" max="12549" width="17.7109375" style="219" customWidth="1"/>
    <col min="12550" max="12550" width="16.85546875" style="219" customWidth="1"/>
    <col min="12551" max="12551" width="17.140625" style="219" customWidth="1"/>
    <col min="12552" max="12800" width="9.140625" style="219"/>
    <col min="12801" max="12801" width="14.140625" style="219" customWidth="1"/>
    <col min="12802" max="12802" width="10.140625" style="219" bestFit="1" customWidth="1"/>
    <col min="12803" max="12803" width="39.7109375" style="219" customWidth="1"/>
    <col min="12804" max="12804" width="4.5703125" style="219" customWidth="1"/>
    <col min="12805" max="12805" width="17.7109375" style="219" customWidth="1"/>
    <col min="12806" max="12806" width="16.85546875" style="219" customWidth="1"/>
    <col min="12807" max="12807" width="17.140625" style="219" customWidth="1"/>
    <col min="12808" max="13056" width="9.140625" style="219"/>
    <col min="13057" max="13057" width="14.140625" style="219" customWidth="1"/>
    <col min="13058" max="13058" width="10.140625" style="219" bestFit="1" customWidth="1"/>
    <col min="13059" max="13059" width="39.7109375" style="219" customWidth="1"/>
    <col min="13060" max="13060" width="4.5703125" style="219" customWidth="1"/>
    <col min="13061" max="13061" width="17.7109375" style="219" customWidth="1"/>
    <col min="13062" max="13062" width="16.85546875" style="219" customWidth="1"/>
    <col min="13063" max="13063" width="17.140625" style="219" customWidth="1"/>
    <col min="13064" max="13312" width="9.140625" style="219"/>
    <col min="13313" max="13313" width="14.140625" style="219" customWidth="1"/>
    <col min="13314" max="13314" width="10.140625" style="219" bestFit="1" customWidth="1"/>
    <col min="13315" max="13315" width="39.7109375" style="219" customWidth="1"/>
    <col min="13316" max="13316" width="4.5703125" style="219" customWidth="1"/>
    <col min="13317" max="13317" width="17.7109375" style="219" customWidth="1"/>
    <col min="13318" max="13318" width="16.85546875" style="219" customWidth="1"/>
    <col min="13319" max="13319" width="17.140625" style="219" customWidth="1"/>
    <col min="13320" max="13568" width="9.140625" style="219"/>
    <col min="13569" max="13569" width="14.140625" style="219" customWidth="1"/>
    <col min="13570" max="13570" width="10.140625" style="219" bestFit="1" customWidth="1"/>
    <col min="13571" max="13571" width="39.7109375" style="219" customWidth="1"/>
    <col min="13572" max="13572" width="4.5703125" style="219" customWidth="1"/>
    <col min="13573" max="13573" width="17.7109375" style="219" customWidth="1"/>
    <col min="13574" max="13574" width="16.85546875" style="219" customWidth="1"/>
    <col min="13575" max="13575" width="17.140625" style="219" customWidth="1"/>
    <col min="13576" max="13824" width="9.140625" style="219"/>
    <col min="13825" max="13825" width="14.140625" style="219" customWidth="1"/>
    <col min="13826" max="13826" width="10.140625" style="219" bestFit="1" customWidth="1"/>
    <col min="13827" max="13827" width="39.7109375" style="219" customWidth="1"/>
    <col min="13828" max="13828" width="4.5703125" style="219" customWidth="1"/>
    <col min="13829" max="13829" width="17.7109375" style="219" customWidth="1"/>
    <col min="13830" max="13830" width="16.85546875" style="219" customWidth="1"/>
    <col min="13831" max="13831" width="17.140625" style="219" customWidth="1"/>
    <col min="13832" max="14080" width="9.140625" style="219"/>
    <col min="14081" max="14081" width="14.140625" style="219" customWidth="1"/>
    <col min="14082" max="14082" width="10.140625" style="219" bestFit="1" customWidth="1"/>
    <col min="14083" max="14083" width="39.7109375" style="219" customWidth="1"/>
    <col min="14084" max="14084" width="4.5703125" style="219" customWidth="1"/>
    <col min="14085" max="14085" width="17.7109375" style="219" customWidth="1"/>
    <col min="14086" max="14086" width="16.85546875" style="219" customWidth="1"/>
    <col min="14087" max="14087" width="17.140625" style="219" customWidth="1"/>
    <col min="14088" max="14336" width="9.140625" style="219"/>
    <col min="14337" max="14337" width="14.140625" style="219" customWidth="1"/>
    <col min="14338" max="14338" width="10.140625" style="219" bestFit="1" customWidth="1"/>
    <col min="14339" max="14339" width="39.7109375" style="219" customWidth="1"/>
    <col min="14340" max="14340" width="4.5703125" style="219" customWidth="1"/>
    <col min="14341" max="14341" width="17.7109375" style="219" customWidth="1"/>
    <col min="14342" max="14342" width="16.85546875" style="219" customWidth="1"/>
    <col min="14343" max="14343" width="17.140625" style="219" customWidth="1"/>
    <col min="14344" max="14592" width="9.140625" style="219"/>
    <col min="14593" max="14593" width="14.140625" style="219" customWidth="1"/>
    <col min="14594" max="14594" width="10.140625" style="219" bestFit="1" customWidth="1"/>
    <col min="14595" max="14595" width="39.7109375" style="219" customWidth="1"/>
    <col min="14596" max="14596" width="4.5703125" style="219" customWidth="1"/>
    <col min="14597" max="14597" width="17.7109375" style="219" customWidth="1"/>
    <col min="14598" max="14598" width="16.85546875" style="219" customWidth="1"/>
    <col min="14599" max="14599" width="17.140625" style="219" customWidth="1"/>
    <col min="14600" max="14848" width="9.140625" style="219"/>
    <col min="14849" max="14849" width="14.140625" style="219" customWidth="1"/>
    <col min="14850" max="14850" width="10.140625" style="219" bestFit="1" customWidth="1"/>
    <col min="14851" max="14851" width="39.7109375" style="219" customWidth="1"/>
    <col min="14852" max="14852" width="4.5703125" style="219" customWidth="1"/>
    <col min="14853" max="14853" width="17.7109375" style="219" customWidth="1"/>
    <col min="14854" max="14854" width="16.85546875" style="219" customWidth="1"/>
    <col min="14855" max="14855" width="17.140625" style="219" customWidth="1"/>
    <col min="14856" max="15104" width="9.140625" style="219"/>
    <col min="15105" max="15105" width="14.140625" style="219" customWidth="1"/>
    <col min="15106" max="15106" width="10.140625" style="219" bestFit="1" customWidth="1"/>
    <col min="15107" max="15107" width="39.7109375" style="219" customWidth="1"/>
    <col min="15108" max="15108" width="4.5703125" style="219" customWidth="1"/>
    <col min="15109" max="15109" width="17.7109375" style="219" customWidth="1"/>
    <col min="15110" max="15110" width="16.85546875" style="219" customWidth="1"/>
    <col min="15111" max="15111" width="17.140625" style="219" customWidth="1"/>
    <col min="15112" max="15360" width="9.140625" style="219"/>
    <col min="15361" max="15361" width="14.140625" style="219" customWidth="1"/>
    <col min="15362" max="15362" width="10.140625" style="219" bestFit="1" customWidth="1"/>
    <col min="15363" max="15363" width="39.7109375" style="219" customWidth="1"/>
    <col min="15364" max="15364" width="4.5703125" style="219" customWidth="1"/>
    <col min="15365" max="15365" width="17.7109375" style="219" customWidth="1"/>
    <col min="15366" max="15366" width="16.85546875" style="219" customWidth="1"/>
    <col min="15367" max="15367" width="17.140625" style="219" customWidth="1"/>
    <col min="15368" max="15616" width="9.140625" style="219"/>
    <col min="15617" max="15617" width="14.140625" style="219" customWidth="1"/>
    <col min="15618" max="15618" width="10.140625" style="219" bestFit="1" customWidth="1"/>
    <col min="15619" max="15619" width="39.7109375" style="219" customWidth="1"/>
    <col min="15620" max="15620" width="4.5703125" style="219" customWidth="1"/>
    <col min="15621" max="15621" width="17.7109375" style="219" customWidth="1"/>
    <col min="15622" max="15622" width="16.85546875" style="219" customWidth="1"/>
    <col min="15623" max="15623" width="17.140625" style="219" customWidth="1"/>
    <col min="15624" max="15872" width="9.140625" style="219"/>
    <col min="15873" max="15873" width="14.140625" style="219" customWidth="1"/>
    <col min="15874" max="15874" width="10.140625" style="219" bestFit="1" customWidth="1"/>
    <col min="15875" max="15875" width="39.7109375" style="219" customWidth="1"/>
    <col min="15876" max="15876" width="4.5703125" style="219" customWidth="1"/>
    <col min="15877" max="15877" width="17.7109375" style="219" customWidth="1"/>
    <col min="15878" max="15878" width="16.85546875" style="219" customWidth="1"/>
    <col min="15879" max="15879" width="17.140625" style="219" customWidth="1"/>
    <col min="15880" max="16128" width="9.140625" style="219"/>
    <col min="16129" max="16129" width="14.140625" style="219" customWidth="1"/>
    <col min="16130" max="16130" width="10.140625" style="219" bestFit="1" customWidth="1"/>
    <col min="16131" max="16131" width="39.7109375" style="219" customWidth="1"/>
    <col min="16132" max="16132" width="4.5703125" style="219" customWidth="1"/>
    <col min="16133" max="16133" width="17.7109375" style="219" customWidth="1"/>
    <col min="16134" max="16134" width="16.85546875" style="219" customWidth="1"/>
    <col min="16135" max="16135" width="17.140625" style="219" customWidth="1"/>
    <col min="16136" max="16384" width="9.140625" style="219"/>
  </cols>
  <sheetData>
    <row r="3" spans="1:8">
      <c r="A3" s="371" t="s">
        <v>354</v>
      </c>
      <c r="B3" s="372" t="s">
        <v>271</v>
      </c>
      <c r="C3" s="372" t="s">
        <v>355</v>
      </c>
      <c r="D3" s="372" t="s">
        <v>356</v>
      </c>
      <c r="E3" s="778" t="s">
        <v>357</v>
      </c>
      <c r="F3" s="779"/>
      <c r="G3" s="780"/>
    </row>
    <row r="5" spans="1:8" ht="33.75">
      <c r="A5" s="392"/>
      <c r="B5" s="373"/>
      <c r="C5" s="475" t="str">
        <f>Composições!D363</f>
        <v>PAINEL FRISADO FRT 32/8 COM ESTRUTURA DE FIXAÇÃO E DE LÃ DE PET</v>
      </c>
      <c r="D5" s="394" t="s">
        <v>253</v>
      </c>
      <c r="E5" s="374" t="s">
        <v>901</v>
      </c>
      <c r="F5" s="374" t="s">
        <v>1042</v>
      </c>
      <c r="G5" s="375"/>
    </row>
    <row r="6" spans="1:8">
      <c r="A6" s="380"/>
      <c r="B6" s="381" t="s">
        <v>496</v>
      </c>
      <c r="C6" s="400"/>
      <c r="D6" s="398"/>
      <c r="E6" s="459" t="s">
        <v>546</v>
      </c>
      <c r="F6" s="459" t="s">
        <v>546</v>
      </c>
      <c r="G6" s="716"/>
      <c r="H6" s="220"/>
    </row>
    <row r="7" spans="1:8">
      <c r="A7" s="380"/>
      <c r="B7" s="381" t="s">
        <v>359</v>
      </c>
      <c r="C7" s="400"/>
      <c r="D7" s="398"/>
      <c r="E7" s="459" t="s">
        <v>902</v>
      </c>
      <c r="F7" s="383" t="s">
        <v>1043</v>
      </c>
      <c r="G7" s="716"/>
      <c r="H7" s="220"/>
    </row>
    <row r="8" spans="1:8">
      <c r="A8" s="380"/>
      <c r="B8" s="385" t="s">
        <v>360</v>
      </c>
      <c r="C8" s="401"/>
      <c r="D8" s="402"/>
      <c r="E8" s="386">
        <v>44697</v>
      </c>
      <c r="F8" s="386">
        <v>44692</v>
      </c>
      <c r="G8" s="484"/>
      <c r="H8" s="220"/>
    </row>
    <row r="9" spans="1:8">
      <c r="A9" s="380"/>
      <c r="B9" s="385"/>
      <c r="C9" s="401"/>
      <c r="D9" s="402"/>
      <c r="E9" s="476">
        <v>703.32</v>
      </c>
      <c r="F9" s="455">
        <f>ROUND(392.16*1.1025,2)+ROUND((1430.8+626.85+203.68+2131.37+892.11)*1.07/59.45,2)</f>
        <v>527.48</v>
      </c>
      <c r="G9" s="484"/>
      <c r="H9" s="220"/>
    </row>
    <row r="10" spans="1:8">
      <c r="A10" s="387"/>
      <c r="B10" s="388"/>
      <c r="C10" s="403"/>
      <c r="D10" s="404"/>
      <c r="E10" s="391" t="s">
        <v>1044</v>
      </c>
      <c r="F10" s="389">
        <f>SMALL(E9:G9,1)</f>
        <v>527.48</v>
      </c>
      <c r="G10" s="390"/>
    </row>
    <row r="12" spans="1:8" ht="33.75">
      <c r="A12" s="392"/>
      <c r="B12" s="373"/>
      <c r="C12" s="475" t="str">
        <f>Composições!D376</f>
        <v>PAINEL FRT LISO COM ESTRUTURA DE FIXAÇÃO E LÃ DE PET</v>
      </c>
      <c r="D12" s="394" t="s">
        <v>253</v>
      </c>
      <c r="E12" s="374" t="s">
        <v>901</v>
      </c>
      <c r="F12" s="374" t="s">
        <v>1042</v>
      </c>
      <c r="G12" s="375"/>
    </row>
    <row r="13" spans="1:8">
      <c r="A13" s="380"/>
      <c r="B13" s="381" t="s">
        <v>496</v>
      </c>
      <c r="C13" s="400"/>
      <c r="D13" s="398"/>
      <c r="E13" s="459" t="s">
        <v>546</v>
      </c>
      <c r="F13" s="459" t="s">
        <v>546</v>
      </c>
      <c r="G13" s="716"/>
      <c r="H13" s="220"/>
    </row>
    <row r="14" spans="1:8">
      <c r="A14" s="380"/>
      <c r="B14" s="381" t="s">
        <v>359</v>
      </c>
      <c r="C14" s="400"/>
      <c r="D14" s="398"/>
      <c r="E14" s="459" t="s">
        <v>902</v>
      </c>
      <c r="F14" s="383" t="s">
        <v>1043</v>
      </c>
      <c r="G14" s="716"/>
      <c r="H14" s="220"/>
    </row>
    <row r="15" spans="1:8">
      <c r="A15" s="380"/>
      <c r="B15" s="385" t="s">
        <v>360</v>
      </c>
      <c r="C15" s="401"/>
      <c r="D15" s="402"/>
      <c r="E15" s="386">
        <v>44697</v>
      </c>
      <c r="F15" s="386">
        <v>44692</v>
      </c>
      <c r="G15" s="484"/>
      <c r="H15" s="220"/>
    </row>
    <row r="16" spans="1:8">
      <c r="A16" s="380"/>
      <c r="B16" s="385"/>
      <c r="C16" s="401"/>
      <c r="D16" s="402"/>
      <c r="E16" s="476">
        <v>635.02</v>
      </c>
      <c r="F16" s="455">
        <f>ROUND(325.91*1.1025,2)+ROUND(5216.25*1.07/134.55,2)+ROUND(493.12*1.07/134.55,2)</f>
        <v>404.72</v>
      </c>
      <c r="G16" s="484"/>
      <c r="H16" s="455"/>
    </row>
    <row r="17" spans="1:8">
      <c r="A17" s="387"/>
      <c r="B17" s="388"/>
      <c r="C17" s="403"/>
      <c r="D17" s="404"/>
      <c r="E17" s="391" t="s">
        <v>1044</v>
      </c>
      <c r="F17" s="389">
        <f>SMALL(E16:G16,1)</f>
        <v>404.72</v>
      </c>
      <c r="G17" s="390"/>
    </row>
    <row r="19" spans="1:8" ht="22.5">
      <c r="A19" s="392"/>
      <c r="B19" s="373"/>
      <c r="C19" s="475" t="str">
        <f>Composições!D389</f>
        <v>PAINEL TEKS 50 COM ESTRUTURA DE FIXAÇÃO</v>
      </c>
      <c r="D19" s="394" t="s">
        <v>253</v>
      </c>
      <c r="E19" s="374"/>
      <c r="F19" s="374" t="s">
        <v>1046</v>
      </c>
      <c r="G19" s="375"/>
    </row>
    <row r="20" spans="1:8">
      <c r="A20" s="380"/>
      <c r="B20" s="381" t="s">
        <v>496</v>
      </c>
      <c r="C20" s="400"/>
      <c r="D20" s="398"/>
      <c r="E20" s="459"/>
      <c r="F20" s="459" t="s">
        <v>546</v>
      </c>
      <c r="G20" s="716"/>
      <c r="H20" s="220"/>
    </row>
    <row r="21" spans="1:8">
      <c r="A21" s="380"/>
      <c r="B21" s="381" t="s">
        <v>359</v>
      </c>
      <c r="C21" s="400"/>
      <c r="D21" s="398"/>
      <c r="E21" s="459"/>
      <c r="F21" s="383"/>
      <c r="G21" s="716"/>
      <c r="H21" s="220"/>
    </row>
    <row r="22" spans="1:8">
      <c r="A22" s="380"/>
      <c r="B22" s="385" t="s">
        <v>360</v>
      </c>
      <c r="C22" s="401"/>
      <c r="D22" s="402"/>
      <c r="E22" s="386"/>
      <c r="F22" s="386">
        <v>44727</v>
      </c>
      <c r="G22" s="484"/>
      <c r="H22" s="220"/>
    </row>
    <row r="23" spans="1:8">
      <c r="A23" s="380"/>
      <c r="B23" s="385"/>
      <c r="C23" s="401"/>
      <c r="D23" s="402"/>
      <c r="E23" s="476"/>
      <c r="F23" s="455">
        <f>ROUND(3140.25/7.04,2)</f>
        <v>446.06</v>
      </c>
      <c r="G23" s="484"/>
      <c r="H23" s="220"/>
    </row>
    <row r="24" spans="1:8">
      <c r="A24" s="387"/>
      <c r="B24" s="388"/>
      <c r="C24" s="403"/>
      <c r="D24" s="404"/>
      <c r="E24" s="391" t="s">
        <v>1044</v>
      </c>
      <c r="F24" s="389">
        <f>SMALL(E23:G23,1)</f>
        <v>446.06</v>
      </c>
      <c r="G24" s="390"/>
    </row>
    <row r="26" spans="1:8">
      <c r="A26" s="392"/>
      <c r="B26" s="373"/>
      <c r="C26" s="475" t="str">
        <f>Composições!D428</f>
        <v>FORRO REMOVÍVEL BRANCO</v>
      </c>
      <c r="D26" s="394" t="s">
        <v>253</v>
      </c>
      <c r="E26" s="374" t="s">
        <v>901</v>
      </c>
      <c r="F26" s="374" t="s">
        <v>1042</v>
      </c>
      <c r="G26" s="375"/>
    </row>
    <row r="27" spans="1:8">
      <c r="A27" s="380"/>
      <c r="B27" s="381" t="s">
        <v>496</v>
      </c>
      <c r="C27" s="400"/>
      <c r="D27" s="398"/>
      <c r="E27" s="459" t="s">
        <v>546</v>
      </c>
      <c r="F27" s="459" t="s">
        <v>546</v>
      </c>
      <c r="G27" s="716"/>
      <c r="H27" s="220"/>
    </row>
    <row r="28" spans="1:8">
      <c r="A28" s="380"/>
      <c r="B28" s="381" t="s">
        <v>359</v>
      </c>
      <c r="C28" s="400"/>
      <c r="D28" s="398"/>
      <c r="E28" s="459" t="s">
        <v>902</v>
      </c>
      <c r="F28" s="383" t="s">
        <v>1043</v>
      </c>
      <c r="G28" s="716"/>
      <c r="H28" s="220"/>
    </row>
    <row r="29" spans="1:8">
      <c r="A29" s="380"/>
      <c r="B29" s="385" t="s">
        <v>360</v>
      </c>
      <c r="C29" s="401"/>
      <c r="D29" s="402"/>
      <c r="E29" s="386">
        <v>44697</v>
      </c>
      <c r="F29" s="386">
        <v>44692</v>
      </c>
      <c r="G29" s="484"/>
      <c r="H29" s="220"/>
    </row>
    <row r="30" spans="1:8">
      <c r="A30" s="380"/>
      <c r="B30" s="385"/>
      <c r="C30" s="401"/>
      <c r="D30" s="402"/>
      <c r="E30" s="476">
        <v>221.63</v>
      </c>
      <c r="F30" s="455">
        <f>ROUND(29.06*1.135,2)</f>
        <v>32.979999999999997</v>
      </c>
      <c r="G30" s="484"/>
      <c r="H30" s="220"/>
    </row>
    <row r="31" spans="1:8">
      <c r="A31" s="387"/>
      <c r="B31" s="388"/>
      <c r="C31" s="403"/>
      <c r="D31" s="404"/>
      <c r="E31" s="391" t="s">
        <v>1044</v>
      </c>
      <c r="F31" s="389">
        <f>SMALL(E30:G30,1)</f>
        <v>32.979999999999997</v>
      </c>
      <c r="G31" s="390"/>
    </row>
    <row r="33" spans="1:8" ht="33.75">
      <c r="A33" s="486"/>
      <c r="B33" s="487"/>
      <c r="C33" s="488" t="s">
        <v>538</v>
      </c>
      <c r="D33" s="489" t="s">
        <v>28</v>
      </c>
      <c r="E33" s="490" t="s">
        <v>598</v>
      </c>
      <c r="F33" s="490" t="s">
        <v>540</v>
      </c>
      <c r="G33" s="491" t="s">
        <v>602</v>
      </c>
    </row>
    <row r="34" spans="1:8">
      <c r="A34" s="380"/>
      <c r="B34" s="381" t="s">
        <v>361</v>
      </c>
      <c r="C34" s="485"/>
      <c r="D34" s="398"/>
      <c r="E34" s="459" t="s">
        <v>546</v>
      </c>
      <c r="F34" s="459" t="s">
        <v>545</v>
      </c>
      <c r="G34" s="459" t="s">
        <v>546</v>
      </c>
      <c r="H34" s="397"/>
    </row>
    <row r="35" spans="1:8" ht="165">
      <c r="A35" s="380"/>
      <c r="B35" s="381" t="s">
        <v>545</v>
      </c>
      <c r="C35" s="381"/>
      <c r="D35" s="398"/>
      <c r="E35" s="557" t="s">
        <v>600</v>
      </c>
      <c r="F35" s="558" t="s">
        <v>601</v>
      </c>
      <c r="G35" s="382"/>
      <c r="H35" s="397"/>
    </row>
    <row r="36" spans="1:8" ht="49.5">
      <c r="A36" s="380"/>
      <c r="B36" s="381" t="s">
        <v>539</v>
      </c>
      <c r="C36" s="399"/>
      <c r="D36" s="399"/>
      <c r="E36" s="556" t="s">
        <v>599</v>
      </c>
      <c r="F36" s="458"/>
      <c r="G36" s="556" t="s">
        <v>603</v>
      </c>
      <c r="H36" s="552"/>
    </row>
    <row r="37" spans="1:8">
      <c r="A37" s="380"/>
      <c r="B37" s="381" t="s">
        <v>358</v>
      </c>
      <c r="C37" s="400"/>
      <c r="D37" s="398"/>
      <c r="E37" s="455">
        <v>185.75</v>
      </c>
      <c r="F37" s="455">
        <v>150.81</v>
      </c>
      <c r="G37" s="384">
        <v>177.46</v>
      </c>
      <c r="H37" s="397"/>
    </row>
    <row r="38" spans="1:8">
      <c r="A38" s="380"/>
      <c r="B38" s="381" t="s">
        <v>359</v>
      </c>
      <c r="C38" s="400"/>
      <c r="D38" s="398"/>
      <c r="E38" s="386"/>
      <c r="F38" s="383" t="s">
        <v>541</v>
      </c>
      <c r="G38" s="384"/>
      <c r="H38" s="397"/>
    </row>
    <row r="39" spans="1:8">
      <c r="A39" s="380"/>
      <c r="B39" s="385" t="s">
        <v>360</v>
      </c>
      <c r="C39" s="401"/>
      <c r="D39" s="402"/>
      <c r="E39" s="386">
        <v>44662</v>
      </c>
      <c r="F39" s="386">
        <v>44662</v>
      </c>
      <c r="G39" s="386">
        <v>44663</v>
      </c>
      <c r="H39" s="397"/>
    </row>
    <row r="40" spans="1:8">
      <c r="A40" s="387"/>
      <c r="B40" s="388"/>
      <c r="C40" s="403"/>
      <c r="D40" s="404"/>
      <c r="E40" s="391" t="s">
        <v>1044</v>
      </c>
      <c r="F40" s="389">
        <f>SMALL(E37:G37,1)</f>
        <v>150.81</v>
      </c>
      <c r="G40" s="390"/>
    </row>
    <row r="41" spans="1:8">
      <c r="A41" s="380"/>
      <c r="B41" s="385"/>
      <c r="C41" s="401"/>
      <c r="D41" s="402"/>
      <c r="E41" s="483"/>
      <c r="F41" s="382"/>
      <c r="G41" s="484"/>
    </row>
    <row r="42" spans="1:8" s="583" customFormat="1" ht="67.5">
      <c r="A42" s="673"/>
      <c r="B42" s="373"/>
      <c r="C42" s="393" t="s">
        <v>749</v>
      </c>
      <c r="D42" s="394" t="s">
        <v>266</v>
      </c>
      <c r="E42" s="374" t="s">
        <v>720</v>
      </c>
      <c r="F42" s="374" t="s">
        <v>721</v>
      </c>
      <c r="G42" s="375" t="s">
        <v>722</v>
      </c>
      <c r="H42" s="606"/>
    </row>
    <row r="43" spans="1:8" s="583" customFormat="1" ht="146.25">
      <c r="A43" s="674"/>
      <c r="B43" s="377" t="s">
        <v>750</v>
      </c>
      <c r="C43" s="396"/>
      <c r="D43" s="492"/>
      <c r="E43" s="379" t="s">
        <v>757</v>
      </c>
      <c r="F43" s="379" t="s">
        <v>752</v>
      </c>
      <c r="G43" s="675" t="s">
        <v>754</v>
      </c>
      <c r="H43" s="672"/>
    </row>
    <row r="44" spans="1:8" s="583" customFormat="1">
      <c r="A44" s="676"/>
      <c r="B44" s="381" t="s">
        <v>359</v>
      </c>
      <c r="C44" s="398"/>
      <c r="D44" s="454"/>
      <c r="E44" s="611" t="s">
        <v>756</v>
      </c>
      <c r="F44" s="611" t="s">
        <v>755</v>
      </c>
      <c r="G44" s="677" t="s">
        <v>753</v>
      </c>
      <c r="H44" s="672"/>
    </row>
    <row r="45" spans="1:8" s="583" customFormat="1">
      <c r="A45" s="676"/>
      <c r="B45" s="381" t="s">
        <v>751</v>
      </c>
      <c r="C45" s="399"/>
      <c r="D45" s="383"/>
      <c r="E45" s="455">
        <v>105.73</v>
      </c>
      <c r="F45" s="382">
        <v>121.26</v>
      </c>
      <c r="G45" s="678">
        <v>230</v>
      </c>
      <c r="H45" s="672"/>
    </row>
    <row r="46" spans="1:8" s="583" customFormat="1">
      <c r="A46" s="676"/>
      <c r="B46" s="381" t="s">
        <v>360</v>
      </c>
      <c r="C46" s="398"/>
      <c r="D46" s="455"/>
      <c r="E46" s="610">
        <v>44684</v>
      </c>
      <c r="F46" s="610">
        <v>44684</v>
      </c>
      <c r="G46" s="679">
        <v>44684</v>
      </c>
      <c r="H46" s="672"/>
    </row>
    <row r="47" spans="1:8" s="583" customFormat="1">
      <c r="A47" s="680"/>
      <c r="B47" s="607"/>
      <c r="C47" s="608"/>
      <c r="D47" s="609"/>
      <c r="E47" s="391" t="s">
        <v>1044</v>
      </c>
      <c r="F47" s="389">
        <f>SMALL(E45:G45,1)</f>
        <v>105.73</v>
      </c>
      <c r="G47" s="681"/>
      <c r="H47" s="606"/>
    </row>
    <row r="48" spans="1:8" s="606" customFormat="1">
      <c r="A48" s="381"/>
      <c r="B48" s="400"/>
      <c r="C48" s="398"/>
      <c r="D48" s="386"/>
      <c r="E48" s="383"/>
      <c r="F48" s="382"/>
      <c r="G48" s="381"/>
    </row>
    <row r="49" spans="1:8" ht="33.75">
      <c r="A49" s="392"/>
      <c r="B49" s="373"/>
      <c r="C49" s="475" t="str">
        <f>Composições!D500</f>
        <v xml:space="preserve">POLTRONA COM PRANCHETA PARA AUDITÓRIO </v>
      </c>
      <c r="D49" s="394" t="s">
        <v>28</v>
      </c>
      <c r="E49" s="374"/>
      <c r="F49" s="374" t="s">
        <v>1145</v>
      </c>
      <c r="G49" s="375"/>
    </row>
    <row r="50" spans="1:8">
      <c r="A50" s="380"/>
      <c r="B50" s="381" t="s">
        <v>496</v>
      </c>
      <c r="C50" s="400"/>
      <c r="D50" s="398"/>
      <c r="E50" s="459"/>
      <c r="F50" s="459" t="s">
        <v>1144</v>
      </c>
      <c r="G50" s="716"/>
      <c r="H50" s="220"/>
    </row>
    <row r="51" spans="1:8">
      <c r="A51" s="380"/>
      <c r="B51" s="381" t="s">
        <v>359</v>
      </c>
      <c r="C51" s="400"/>
      <c r="D51" s="398"/>
      <c r="E51" s="459"/>
      <c r="F51" s="383"/>
      <c r="G51" s="716"/>
      <c r="H51" s="220"/>
    </row>
    <row r="52" spans="1:8">
      <c r="A52" s="380"/>
      <c r="B52" s="385" t="s">
        <v>360</v>
      </c>
      <c r="C52" s="401"/>
      <c r="D52" s="402"/>
      <c r="E52" s="386"/>
      <c r="F52" s="386">
        <v>44725</v>
      </c>
      <c r="G52" s="484"/>
      <c r="H52" s="220"/>
    </row>
    <row r="53" spans="1:8">
      <c r="A53" s="380"/>
      <c r="B53" s="385"/>
      <c r="C53" s="401"/>
      <c r="D53" s="402"/>
      <c r="E53" s="476"/>
      <c r="F53" s="455">
        <f>ROUND(1046500/750,2)</f>
        <v>1395.33</v>
      </c>
      <c r="G53" s="484"/>
      <c r="H53" s="220"/>
    </row>
    <row r="54" spans="1:8">
      <c r="A54" s="387"/>
      <c r="B54" s="388"/>
      <c r="C54" s="403"/>
      <c r="D54" s="404"/>
      <c r="E54" s="391" t="s">
        <v>1044</v>
      </c>
      <c r="F54" s="389">
        <f>SMALL(E53:G53,1)</f>
        <v>1395.33</v>
      </c>
      <c r="G54" s="390"/>
    </row>
    <row r="56" spans="1:8" ht="90">
      <c r="A56" s="392"/>
      <c r="B56" s="373"/>
      <c r="C56" s="475" t="str">
        <f>Orçamento!D218</f>
        <v xml:space="preserve"> LUMINÁRIAS A LED DE EMBUTIR, CORPO EM AÇO PINTADO NA COR BRANCA. POTÊNCIA 18,5W. FLUXO 1705lm. TEMP. COR 4000K. IRC&gt; 80. DIMENSÕES ∅23,5x5,3. REFERÊNCIA EF72-E2000831 DA LUMICENTER</v>
      </c>
      <c r="D56" s="394" t="s">
        <v>251</v>
      </c>
      <c r="E56" s="374" t="s">
        <v>523</v>
      </c>
      <c r="F56" s="374" t="s">
        <v>683</v>
      </c>
      <c r="G56" s="375"/>
    </row>
    <row r="57" spans="1:8">
      <c r="A57" s="380"/>
      <c r="B57" s="381" t="s">
        <v>496</v>
      </c>
      <c r="C57" s="400"/>
      <c r="D57" s="398"/>
      <c r="E57" s="459" t="s">
        <v>546</v>
      </c>
      <c r="F57" s="459" t="s">
        <v>546</v>
      </c>
      <c r="G57" s="716"/>
      <c r="H57" s="220"/>
    </row>
    <row r="58" spans="1:8">
      <c r="A58" s="380"/>
      <c r="B58" s="381" t="s">
        <v>359</v>
      </c>
      <c r="C58" s="400"/>
      <c r="D58" s="398"/>
      <c r="E58" s="459" t="s">
        <v>524</v>
      </c>
      <c r="F58" s="383" t="s">
        <v>684</v>
      </c>
      <c r="G58" s="716"/>
      <c r="H58" s="220"/>
    </row>
    <row r="59" spans="1:8">
      <c r="A59" s="380"/>
      <c r="B59" s="385" t="s">
        <v>360</v>
      </c>
      <c r="C59" s="401"/>
      <c r="D59" s="402"/>
      <c r="E59" s="386">
        <v>44671</v>
      </c>
      <c r="F59" s="386">
        <v>44678</v>
      </c>
      <c r="G59" s="484"/>
      <c r="H59" s="220"/>
    </row>
    <row r="60" spans="1:8">
      <c r="A60" s="380"/>
      <c r="B60" s="385"/>
      <c r="C60" s="401"/>
      <c r="D60" s="402"/>
      <c r="E60" s="476">
        <v>198.57</v>
      </c>
      <c r="F60" s="455">
        <v>190.57</v>
      </c>
      <c r="G60" s="484"/>
      <c r="H60" s="220"/>
    </row>
    <row r="61" spans="1:8">
      <c r="A61" s="387"/>
      <c r="B61" s="388"/>
      <c r="C61" s="403"/>
      <c r="D61" s="404"/>
      <c r="E61" s="391" t="s">
        <v>1044</v>
      </c>
      <c r="F61" s="389">
        <f>SMALL(E60:G60,1)</f>
        <v>190.57</v>
      </c>
      <c r="G61" s="390"/>
    </row>
    <row r="63" spans="1:8" ht="101.25">
      <c r="A63" s="392"/>
      <c r="B63" s="373"/>
      <c r="C63" s="475" t="str">
        <f>Orçamento!D219</f>
        <v>LUMINÁRIAS A LED DE EMBUTIR, CORPO EM AÇO PINTADO NA COR BRANCA. POTÊNCIA 18,5W. FLUXO 1705lm. TEMP. COR 4000K. IRC&gt; 80. DIMENSÕES ∅150X92mm. REFERÊNCIA EF37E11900830 DA LUMICENTER OU EQUIVALENTE TÉCNICO.</v>
      </c>
      <c r="D63" s="394" t="s">
        <v>251</v>
      </c>
      <c r="E63" s="374" t="s">
        <v>523</v>
      </c>
      <c r="F63" s="374" t="s">
        <v>683</v>
      </c>
      <c r="G63" s="375"/>
    </row>
    <row r="64" spans="1:8">
      <c r="A64" s="380"/>
      <c r="B64" s="381" t="s">
        <v>496</v>
      </c>
      <c r="C64" s="400"/>
      <c r="D64" s="398"/>
      <c r="E64" s="459" t="s">
        <v>546</v>
      </c>
      <c r="F64" s="459" t="s">
        <v>546</v>
      </c>
      <c r="G64" s="716"/>
      <c r="H64" s="220"/>
    </row>
    <row r="65" spans="1:8">
      <c r="A65" s="380"/>
      <c r="B65" s="381" t="s">
        <v>359</v>
      </c>
      <c r="C65" s="400"/>
      <c r="D65" s="398"/>
      <c r="E65" s="459" t="s">
        <v>524</v>
      </c>
      <c r="F65" s="383" t="s">
        <v>684</v>
      </c>
      <c r="G65" s="716"/>
      <c r="H65" s="220"/>
    </row>
    <row r="66" spans="1:8">
      <c r="A66" s="380"/>
      <c r="B66" s="385" t="s">
        <v>360</v>
      </c>
      <c r="C66" s="401"/>
      <c r="D66" s="402"/>
      <c r="E66" s="386">
        <v>44671</v>
      </c>
      <c r="F66" s="386">
        <v>44678</v>
      </c>
      <c r="G66" s="484"/>
      <c r="H66" s="220"/>
    </row>
    <row r="67" spans="1:8">
      <c r="A67" s="380"/>
      <c r="B67" s="385"/>
      <c r="C67" s="401"/>
      <c r="D67" s="402"/>
      <c r="E67" s="476">
        <v>295.91000000000003</v>
      </c>
      <c r="F67" s="455">
        <f>ROUND(3811.4/20,2)</f>
        <v>190.57</v>
      </c>
      <c r="G67" s="484"/>
      <c r="H67" s="220"/>
    </row>
    <row r="68" spans="1:8">
      <c r="A68" s="387"/>
      <c r="B68" s="388"/>
      <c r="C68" s="403"/>
      <c r="D68" s="404"/>
      <c r="E68" s="391" t="s">
        <v>1044</v>
      </c>
      <c r="F68" s="389">
        <f>SMALL(E67:G67,1)</f>
        <v>190.57</v>
      </c>
      <c r="G68" s="390"/>
    </row>
    <row r="70" spans="1:8" ht="101.25">
      <c r="A70" s="392"/>
      <c r="B70" s="373"/>
      <c r="C70" s="475" t="str">
        <f>Orçamento!D220</f>
        <v>LUMINÁRIAS A LED DE EMBUTIR, CORPO EM AÇO PINTADO NA COR BRANCA. POTÊNCIA 9,5W. FLUXO 1095lm. TEMP. COR 4000K. IRC&gt; 80. DIMENSÕES ∅120X121mm. REFERÊNCIA EF79-E1000830 DA LUMICENTER OU EQUIVALENTE TÉCNICO.</v>
      </c>
      <c r="D70" s="394" t="s">
        <v>251</v>
      </c>
      <c r="E70" s="374" t="s">
        <v>523</v>
      </c>
      <c r="F70" s="374"/>
      <c r="G70" s="375"/>
    </row>
    <row r="71" spans="1:8">
      <c r="A71" s="380"/>
      <c r="B71" s="381" t="s">
        <v>496</v>
      </c>
      <c r="C71" s="400"/>
      <c r="D71" s="398"/>
      <c r="E71" s="459" t="s">
        <v>546</v>
      </c>
      <c r="F71" s="458"/>
      <c r="G71" s="716"/>
      <c r="H71" s="220"/>
    </row>
    <row r="72" spans="1:8">
      <c r="A72" s="380"/>
      <c r="B72" s="381" t="s">
        <v>359</v>
      </c>
      <c r="C72" s="400"/>
      <c r="D72" s="398"/>
      <c r="E72" s="459" t="s">
        <v>524</v>
      </c>
      <c r="F72" s="383"/>
      <c r="G72" s="716"/>
      <c r="H72" s="220"/>
    </row>
    <row r="73" spans="1:8">
      <c r="A73" s="380"/>
      <c r="B73" s="385" t="s">
        <v>360</v>
      </c>
      <c r="C73" s="401"/>
      <c r="D73" s="402"/>
      <c r="E73" s="386">
        <v>44671</v>
      </c>
      <c r="F73" s="386"/>
      <c r="G73" s="484"/>
      <c r="H73" s="220"/>
    </row>
    <row r="74" spans="1:8">
      <c r="A74" s="380"/>
      <c r="B74" s="385"/>
      <c r="C74" s="401"/>
      <c r="D74" s="402"/>
      <c r="E74" s="476">
        <v>357.64</v>
      </c>
      <c r="F74" s="455"/>
      <c r="G74" s="484"/>
      <c r="H74" s="220"/>
    </row>
    <row r="75" spans="1:8">
      <c r="A75" s="387"/>
      <c r="B75" s="388"/>
      <c r="C75" s="403"/>
      <c r="D75" s="404"/>
      <c r="E75" s="391" t="s">
        <v>1044</v>
      </c>
      <c r="F75" s="389">
        <f>SMALL(E74:G74,1)</f>
        <v>357.64</v>
      </c>
      <c r="G75" s="390"/>
    </row>
    <row r="77" spans="1:8" ht="90">
      <c r="A77" s="392"/>
      <c r="B77" s="373"/>
      <c r="C77" s="475" t="str">
        <f>Orçamento!D221</f>
        <v xml:space="preserve"> LUMINÁRIA A LED DE EMBUTIR, EM CHAPA DA AÇO PINTADA NA COR BRANCA. POTÊNCIA 9,5W, FLUXO 1095lm. TEMP. COR 4000K. IRC &gt;80. DIMENSÕES ∅125X115mm. REFERÊNCIA ER45-E100830AB DA LUMICENTER</v>
      </c>
      <c r="D77" s="394" t="s">
        <v>251</v>
      </c>
      <c r="E77" s="374" t="s">
        <v>523</v>
      </c>
      <c r="F77" s="374" t="s">
        <v>683</v>
      </c>
      <c r="G77" s="375"/>
    </row>
    <row r="78" spans="1:8">
      <c r="A78" s="380"/>
      <c r="B78" s="381" t="s">
        <v>496</v>
      </c>
      <c r="C78" s="400"/>
      <c r="D78" s="398"/>
      <c r="E78" s="459" t="s">
        <v>546</v>
      </c>
      <c r="F78" s="459" t="s">
        <v>546</v>
      </c>
      <c r="G78" s="716"/>
      <c r="H78" s="220"/>
    </row>
    <row r="79" spans="1:8">
      <c r="A79" s="380"/>
      <c r="B79" s="381" t="s">
        <v>359</v>
      </c>
      <c r="C79" s="400"/>
      <c r="D79" s="398"/>
      <c r="E79" s="459" t="s">
        <v>524</v>
      </c>
      <c r="F79" s="383" t="s">
        <v>684</v>
      </c>
      <c r="G79" s="716"/>
      <c r="H79" s="220"/>
    </row>
    <row r="80" spans="1:8">
      <c r="A80" s="380"/>
      <c r="B80" s="385" t="s">
        <v>360</v>
      </c>
      <c r="C80" s="401"/>
      <c r="D80" s="402"/>
      <c r="E80" s="386">
        <v>44671</v>
      </c>
      <c r="F80" s="386">
        <v>44678</v>
      </c>
      <c r="G80" s="484"/>
      <c r="H80" s="220"/>
    </row>
    <row r="81" spans="1:8">
      <c r="A81" s="380"/>
      <c r="B81" s="385"/>
      <c r="C81" s="401"/>
      <c r="D81" s="402"/>
      <c r="E81" s="476">
        <v>397.33</v>
      </c>
      <c r="F81" s="455">
        <v>204.92</v>
      </c>
      <c r="G81" s="484"/>
      <c r="H81" s="220"/>
    </row>
    <row r="82" spans="1:8">
      <c r="A82" s="387"/>
      <c r="B82" s="388"/>
      <c r="C82" s="403"/>
      <c r="D82" s="404"/>
      <c r="E82" s="391" t="s">
        <v>1044</v>
      </c>
      <c r="F82" s="389">
        <f>SMALL(E81:G81,1)</f>
        <v>204.92</v>
      </c>
      <c r="G82" s="390"/>
    </row>
    <row r="84" spans="1:8" ht="45">
      <c r="A84" s="392"/>
      <c r="B84" s="373"/>
      <c r="C84" s="475" t="str">
        <f>Orçamento!D222</f>
        <v xml:space="preserve"> LUMINÁRIAS  MODELO SOBREPOR 02xT8 TUBOLED COM REFLETOR REF. CCN20-S2TLED120.</v>
      </c>
      <c r="D84" s="394" t="s">
        <v>251</v>
      </c>
      <c r="E84" s="374" t="s">
        <v>523</v>
      </c>
      <c r="F84" s="374" t="s">
        <v>683</v>
      </c>
      <c r="G84" s="375"/>
    </row>
    <row r="85" spans="1:8">
      <c r="A85" s="380"/>
      <c r="B85" s="381" t="s">
        <v>496</v>
      </c>
      <c r="C85" s="400"/>
      <c r="D85" s="398"/>
      <c r="E85" s="459" t="s">
        <v>546</v>
      </c>
      <c r="F85" s="459" t="s">
        <v>546</v>
      </c>
      <c r="G85" s="716"/>
      <c r="H85" s="220"/>
    </row>
    <row r="86" spans="1:8">
      <c r="A86" s="380"/>
      <c r="B86" s="381" t="s">
        <v>359</v>
      </c>
      <c r="C86" s="400"/>
      <c r="D86" s="398"/>
      <c r="E86" s="459" t="s">
        <v>524</v>
      </c>
      <c r="F86" s="383" t="s">
        <v>684</v>
      </c>
      <c r="G86" s="716"/>
      <c r="H86" s="220"/>
    </row>
    <row r="87" spans="1:8">
      <c r="A87" s="380"/>
      <c r="B87" s="385" t="s">
        <v>360</v>
      </c>
      <c r="C87" s="401"/>
      <c r="D87" s="402"/>
      <c r="E87" s="386">
        <v>44671</v>
      </c>
      <c r="F87" s="386">
        <v>44678</v>
      </c>
      <c r="G87" s="484"/>
      <c r="H87" s="220"/>
    </row>
    <row r="88" spans="1:8">
      <c r="A88" s="380"/>
      <c r="B88" s="385"/>
      <c r="C88" s="401"/>
      <c r="D88" s="402"/>
      <c r="E88" s="476">
        <v>90.73</v>
      </c>
      <c r="F88" s="455">
        <v>124.31</v>
      </c>
      <c r="G88" s="484"/>
      <c r="H88" s="220"/>
    </row>
    <row r="89" spans="1:8">
      <c r="A89" s="387"/>
      <c r="B89" s="388"/>
      <c r="C89" s="403"/>
      <c r="D89" s="404"/>
      <c r="E89" s="391" t="s">
        <v>1044</v>
      </c>
      <c r="F89" s="389">
        <f>SMALL(E88:G88,1)</f>
        <v>90.73</v>
      </c>
      <c r="G89" s="390"/>
    </row>
    <row r="91" spans="1:8">
      <c r="A91" s="392"/>
      <c r="B91" s="373"/>
      <c r="C91" s="475" t="str">
        <f>Composições!D949</f>
        <v>LAMPADA REF. RELEDS0087</v>
      </c>
      <c r="D91" s="394" t="s">
        <v>251</v>
      </c>
      <c r="E91" s="374" t="s">
        <v>523</v>
      </c>
      <c r="F91" s="374" t="s">
        <v>683</v>
      </c>
      <c r="G91" s="375"/>
    </row>
    <row r="92" spans="1:8">
      <c r="A92" s="380"/>
      <c r="B92" s="381" t="s">
        <v>496</v>
      </c>
      <c r="C92" s="400"/>
      <c r="D92" s="398"/>
      <c r="E92" s="459" t="s">
        <v>546</v>
      </c>
      <c r="F92" s="459" t="s">
        <v>546</v>
      </c>
      <c r="G92" s="716"/>
      <c r="H92" s="220"/>
    </row>
    <row r="93" spans="1:8">
      <c r="A93" s="380"/>
      <c r="B93" s="381" t="s">
        <v>359</v>
      </c>
      <c r="C93" s="400"/>
      <c r="D93" s="398"/>
      <c r="E93" s="459" t="s">
        <v>524</v>
      </c>
      <c r="F93" s="383" t="s">
        <v>684</v>
      </c>
      <c r="G93" s="716"/>
      <c r="H93" s="220"/>
    </row>
    <row r="94" spans="1:8">
      <c r="A94" s="380"/>
      <c r="B94" s="385" t="s">
        <v>360</v>
      </c>
      <c r="C94" s="401"/>
      <c r="D94" s="402"/>
      <c r="E94" s="386">
        <v>44671</v>
      </c>
      <c r="F94" s="386">
        <v>44678</v>
      </c>
      <c r="G94" s="484"/>
      <c r="H94" s="220"/>
    </row>
    <row r="95" spans="1:8">
      <c r="A95" s="380"/>
      <c r="B95" s="385"/>
      <c r="C95" s="401"/>
      <c r="D95" s="402"/>
      <c r="E95" s="476">
        <v>32.15</v>
      </c>
      <c r="F95" s="455">
        <v>37.35</v>
      </c>
      <c r="G95" s="484"/>
      <c r="H95" s="220"/>
    </row>
    <row r="96" spans="1:8">
      <c r="A96" s="387"/>
      <c r="B96" s="388"/>
      <c r="C96" s="403"/>
      <c r="D96" s="404"/>
      <c r="E96" s="391" t="s">
        <v>1044</v>
      </c>
      <c r="F96" s="389">
        <f>SMALL(E95:G95,1)</f>
        <v>32.15</v>
      </c>
      <c r="G96" s="390"/>
    </row>
    <row r="98" spans="1:8">
      <c r="A98" s="392"/>
      <c r="B98" s="373"/>
      <c r="C98" s="475" t="str">
        <f>Composições!D988</f>
        <v>DRIVER PARA FITA DE LED 50W</v>
      </c>
      <c r="D98" s="394" t="s">
        <v>251</v>
      </c>
      <c r="E98" s="374" t="s">
        <v>903</v>
      </c>
      <c r="F98" s="374"/>
      <c r="G98" s="375"/>
    </row>
    <row r="99" spans="1:8" ht="33.75">
      <c r="A99" s="380"/>
      <c r="B99" s="381" t="s">
        <v>496</v>
      </c>
      <c r="C99" s="400"/>
      <c r="D99" s="398"/>
      <c r="E99" s="459" t="s">
        <v>904</v>
      </c>
      <c r="F99" s="459"/>
      <c r="G99" s="716"/>
      <c r="H99" s="220"/>
    </row>
    <row r="100" spans="1:8">
      <c r="A100" s="380"/>
      <c r="B100" s="381" t="s">
        <v>359</v>
      </c>
      <c r="C100" s="400"/>
      <c r="D100" s="398"/>
      <c r="E100" s="459" t="s">
        <v>908</v>
      </c>
      <c r="F100" s="383"/>
      <c r="G100" s="716"/>
      <c r="H100" s="220"/>
    </row>
    <row r="101" spans="1:8">
      <c r="A101" s="380"/>
      <c r="B101" s="385" t="s">
        <v>360</v>
      </c>
      <c r="C101" s="401"/>
      <c r="D101" s="402"/>
      <c r="E101" s="386">
        <v>44707</v>
      </c>
      <c r="F101" s="386"/>
      <c r="G101" s="484"/>
      <c r="H101" s="220"/>
    </row>
    <row r="102" spans="1:8">
      <c r="A102" s="380"/>
      <c r="B102" s="385"/>
      <c r="C102" s="401"/>
      <c r="D102" s="402"/>
      <c r="E102" s="476">
        <v>415.69</v>
      </c>
      <c r="F102" s="455"/>
      <c r="G102" s="484"/>
      <c r="H102" s="220"/>
    </row>
    <row r="103" spans="1:8">
      <c r="A103" s="387"/>
      <c r="B103" s="388"/>
      <c r="C103" s="403"/>
      <c r="D103" s="404"/>
      <c r="E103" s="391" t="s">
        <v>1044</v>
      </c>
      <c r="F103" s="389">
        <f>SMALL(E102:G102,1)</f>
        <v>415.69</v>
      </c>
      <c r="G103" s="390"/>
    </row>
    <row r="105" spans="1:8" ht="22.5">
      <c r="A105" s="392"/>
      <c r="B105" s="373"/>
      <c r="C105" s="393" t="str">
        <f>Composições!D1109</f>
        <v>TOTEM PLUS LIGHT 0,15MTS BRANCO</v>
      </c>
      <c r="D105" s="394" t="s">
        <v>28</v>
      </c>
      <c r="E105" s="490" t="s">
        <v>547</v>
      </c>
      <c r="F105" s="374"/>
      <c r="G105" s="375"/>
    </row>
    <row r="106" spans="1:8" ht="24" customHeight="1">
      <c r="A106" s="376"/>
      <c r="B106" s="377" t="s">
        <v>361</v>
      </c>
      <c r="C106" s="395"/>
      <c r="D106" s="396"/>
      <c r="E106" s="459" t="s">
        <v>546</v>
      </c>
      <c r="F106" s="378"/>
      <c r="G106" s="379"/>
      <c r="H106" s="397"/>
    </row>
    <row r="107" spans="1:8">
      <c r="A107" s="380"/>
      <c r="B107" s="381" t="s">
        <v>359</v>
      </c>
      <c r="C107" s="400"/>
      <c r="D107" s="398"/>
      <c r="E107" s="386" t="s">
        <v>548</v>
      </c>
      <c r="F107" s="382"/>
      <c r="G107" s="382"/>
      <c r="H107" s="397"/>
    </row>
    <row r="108" spans="1:8">
      <c r="A108" s="380"/>
      <c r="B108" s="381" t="s">
        <v>358</v>
      </c>
      <c r="C108" s="400"/>
      <c r="D108" s="398"/>
      <c r="E108" s="455">
        <v>288.56</v>
      </c>
      <c r="F108" s="383"/>
      <c r="G108" s="384"/>
      <c r="H108" s="397"/>
    </row>
    <row r="109" spans="1:8">
      <c r="A109" s="380"/>
      <c r="B109" s="385" t="s">
        <v>360</v>
      </c>
      <c r="C109" s="401"/>
      <c r="D109" s="402"/>
      <c r="E109" s="386">
        <v>44680</v>
      </c>
      <c r="F109" s="386"/>
      <c r="G109" s="386"/>
      <c r="H109" s="397"/>
    </row>
    <row r="110" spans="1:8">
      <c r="A110" s="387"/>
      <c r="B110" s="388"/>
      <c r="C110" s="403"/>
      <c r="D110" s="404"/>
      <c r="E110" s="391" t="s">
        <v>1044</v>
      </c>
      <c r="F110" s="389">
        <f>SMALL(E108:G108,1)</f>
        <v>288.56</v>
      </c>
      <c r="G110" s="390"/>
    </row>
    <row r="111" spans="1:8">
      <c r="A111" s="380"/>
      <c r="B111" s="385"/>
      <c r="C111" s="401"/>
      <c r="D111" s="402"/>
      <c r="E111" s="483"/>
      <c r="F111" s="382"/>
      <c r="G111" s="484"/>
    </row>
    <row r="112" spans="1:8" ht="33.75">
      <c r="A112" s="392"/>
      <c r="B112" s="373"/>
      <c r="C112" s="393" t="str">
        <f>Composições!D1110</f>
        <v>PORTA EQUIPAMENTOS PARA 3 BLOCOS, REF. DUTOTEC DT64424.10</v>
      </c>
      <c r="D112" s="394" t="s">
        <v>28</v>
      </c>
      <c r="E112" s="490" t="s">
        <v>547</v>
      </c>
      <c r="F112" s="374"/>
      <c r="G112" s="375"/>
    </row>
    <row r="113" spans="1:8">
      <c r="A113" s="376"/>
      <c r="B113" s="377" t="s">
        <v>361</v>
      </c>
      <c r="C113" s="395"/>
      <c r="D113" s="396"/>
      <c r="E113" s="459" t="s">
        <v>546</v>
      </c>
      <c r="F113" s="378"/>
      <c r="G113" s="379"/>
      <c r="H113" s="397"/>
    </row>
    <row r="114" spans="1:8">
      <c r="A114" s="380"/>
      <c r="B114" s="381" t="s">
        <v>359</v>
      </c>
      <c r="C114" s="400"/>
      <c r="D114" s="398"/>
      <c r="E114" s="386" t="s">
        <v>548</v>
      </c>
      <c r="F114" s="382"/>
      <c r="G114" s="382"/>
      <c r="H114" s="397"/>
    </row>
    <row r="115" spans="1:8">
      <c r="A115" s="380"/>
      <c r="B115" s="381" t="s">
        <v>358</v>
      </c>
      <c r="C115" s="400"/>
      <c r="D115" s="398"/>
      <c r="E115" s="455">
        <v>29.25</v>
      </c>
      <c r="F115" s="383"/>
      <c r="G115" s="384"/>
      <c r="H115" s="397"/>
    </row>
    <row r="116" spans="1:8">
      <c r="A116" s="380"/>
      <c r="B116" s="385" t="s">
        <v>360</v>
      </c>
      <c r="C116" s="401"/>
      <c r="D116" s="402"/>
      <c r="E116" s="386">
        <v>44680</v>
      </c>
      <c r="F116" s="386"/>
      <c r="G116" s="386"/>
      <c r="H116" s="397"/>
    </row>
    <row r="117" spans="1:8">
      <c r="A117" s="387"/>
      <c r="B117" s="388"/>
      <c r="C117" s="403"/>
      <c r="D117" s="404"/>
      <c r="E117" s="391" t="s">
        <v>1044</v>
      </c>
      <c r="F117" s="389">
        <f>SMALL(E115:G115,1)</f>
        <v>29.25</v>
      </c>
      <c r="G117" s="390"/>
      <c r="H117" s="397"/>
    </row>
    <row r="119" spans="1:8">
      <c r="A119" s="392"/>
      <c r="B119" s="373"/>
      <c r="C119" s="393" t="str">
        <f>Composições!D1108</f>
        <v>PLUG FEMEA PARA HDMI</v>
      </c>
      <c r="D119" s="394" t="s">
        <v>28</v>
      </c>
      <c r="E119" s="490" t="s">
        <v>905</v>
      </c>
      <c r="F119" s="374" t="s">
        <v>547</v>
      </c>
      <c r="G119" s="375"/>
    </row>
    <row r="120" spans="1:8" ht="56.25">
      <c r="A120" s="376"/>
      <c r="B120" s="377" t="s">
        <v>361</v>
      </c>
      <c r="C120" s="395"/>
      <c r="D120" s="396"/>
      <c r="E120" s="459" t="s">
        <v>906</v>
      </c>
      <c r="F120" s="378" t="s">
        <v>909</v>
      </c>
      <c r="G120" s="379"/>
      <c r="H120" s="397"/>
    </row>
    <row r="121" spans="1:8">
      <c r="A121" s="380"/>
      <c r="B121" s="381" t="s">
        <v>359</v>
      </c>
      <c r="C121" s="400"/>
      <c r="D121" s="398"/>
      <c r="E121" s="386" t="s">
        <v>907</v>
      </c>
      <c r="F121" s="386" t="s">
        <v>548</v>
      </c>
      <c r="G121" s="382"/>
      <c r="H121" s="397"/>
    </row>
    <row r="122" spans="1:8">
      <c r="A122" s="380"/>
      <c r="B122" s="381" t="s">
        <v>358</v>
      </c>
      <c r="C122" s="400"/>
      <c r="D122" s="398"/>
      <c r="E122" s="455">
        <v>95.86</v>
      </c>
      <c r="F122" s="383">
        <v>42.13</v>
      </c>
      <c r="G122" s="384"/>
      <c r="H122" s="397"/>
    </row>
    <row r="123" spans="1:8">
      <c r="A123" s="380"/>
      <c r="B123" s="385" t="s">
        <v>360</v>
      </c>
      <c r="C123" s="401"/>
      <c r="D123" s="402"/>
      <c r="E123" s="386">
        <v>44708</v>
      </c>
      <c r="F123" s="386">
        <v>44708</v>
      </c>
      <c r="G123" s="386"/>
      <c r="H123" s="397"/>
    </row>
    <row r="124" spans="1:8">
      <c r="A124" s="387"/>
      <c r="B124" s="388"/>
      <c r="C124" s="403"/>
      <c r="D124" s="404"/>
      <c r="E124" s="391" t="s">
        <v>1044</v>
      </c>
      <c r="F124" s="389">
        <f>SMALL(E122:G122,1)</f>
        <v>42.13</v>
      </c>
      <c r="G124" s="390"/>
      <c r="H124" s="397"/>
    </row>
    <row r="126" spans="1:8" ht="112.5">
      <c r="A126" s="392"/>
      <c r="B126" s="373"/>
      <c r="C126" s="393" t="str">
        <f>Composições!D1148</f>
        <v>Unidade Condensadora VRF 324.000 Btu/h (Mod. Ref. Daikin RHXYQ36AYL + 6 Evaporadoras Teto 38.200 Btu/h (Mod. Ref. Daikin FXHQ100MAVE) + 3 Evaporadoras Teto 24.200 Btu/h (Mod. Ref. Daikin FXHQ63MAVE) + Evaporadora Hi-Wall 19.100 Btu/h (Mod. Ref. Daikin FXAQ50PVE)</v>
      </c>
      <c r="D126" s="394" t="s">
        <v>251</v>
      </c>
      <c r="E126" s="374" t="s">
        <v>1085</v>
      </c>
      <c r="F126" s="374" t="s">
        <v>1040</v>
      </c>
      <c r="G126" s="375" t="s">
        <v>1086</v>
      </c>
    </row>
    <row r="127" spans="1:8">
      <c r="A127" s="380"/>
      <c r="B127" s="381" t="s">
        <v>496</v>
      </c>
      <c r="C127" s="400"/>
      <c r="D127" s="398"/>
      <c r="E127" s="383" t="s">
        <v>1041</v>
      </c>
      <c r="F127" s="383" t="s">
        <v>1041</v>
      </c>
      <c r="G127" s="384" t="s">
        <v>546</v>
      </c>
      <c r="H127" s="397"/>
    </row>
    <row r="128" spans="1:8">
      <c r="A128" s="380"/>
      <c r="B128" s="381" t="s">
        <v>359</v>
      </c>
      <c r="C128" s="400"/>
      <c r="D128" s="398"/>
      <c r="E128" s="383"/>
      <c r="F128" s="383"/>
      <c r="G128" s="384"/>
      <c r="H128" s="397"/>
    </row>
    <row r="129" spans="1:8">
      <c r="A129" s="380"/>
      <c r="B129" s="381" t="s">
        <v>358</v>
      </c>
      <c r="C129" s="400"/>
      <c r="D129" s="398"/>
      <c r="E129" s="455">
        <v>138500</v>
      </c>
      <c r="F129" s="455">
        <v>99595</v>
      </c>
      <c r="G129" s="384">
        <f>213553.05-5294.9</f>
        <v>208258.15</v>
      </c>
      <c r="H129" s="397"/>
    </row>
    <row r="130" spans="1:8">
      <c r="A130" s="380"/>
      <c r="B130" s="385" t="s">
        <v>360</v>
      </c>
      <c r="C130" s="401"/>
      <c r="D130" s="402"/>
      <c r="E130" s="386">
        <v>44742</v>
      </c>
      <c r="F130" s="386">
        <v>44740</v>
      </c>
      <c r="G130" s="386">
        <v>44692</v>
      </c>
      <c r="H130" s="397"/>
    </row>
    <row r="131" spans="1:8">
      <c r="A131" s="387"/>
      <c r="B131" s="388"/>
      <c r="C131" s="403"/>
      <c r="D131" s="404"/>
      <c r="E131" s="391" t="s">
        <v>1044</v>
      </c>
      <c r="F131" s="389">
        <f>SMALL(E129:G129,1)</f>
        <v>99595</v>
      </c>
      <c r="G131" s="390"/>
    </row>
    <row r="133" spans="1:8" ht="90">
      <c r="A133" s="392"/>
      <c r="B133" s="373"/>
      <c r="C133" s="393" t="str">
        <f>Composições!D1210</f>
        <v>VENTILADOR HELIOCENTRÍFUGO “IN LINE” ULTRASILENCIOSO COM VAZÃO MÍNIMA 1512M3/H, PRESSÃO ESTÁTICA: 300 PA (MOD. REF.: SÉRIE TD-2000/315, FABRICANTE: SOLER PALAU)- FORNECIMENTO</v>
      </c>
      <c r="D133" s="394" t="s">
        <v>251</v>
      </c>
      <c r="E133" s="374" t="s">
        <v>495</v>
      </c>
      <c r="F133" s="374"/>
      <c r="G133" s="375"/>
    </row>
    <row r="134" spans="1:8" ht="45">
      <c r="A134" s="380"/>
      <c r="B134" s="381" t="s">
        <v>496</v>
      </c>
      <c r="C134" s="400"/>
      <c r="D134" s="398"/>
      <c r="E134" s="459" t="s">
        <v>773</v>
      </c>
      <c r="F134" s="383"/>
      <c r="G134" s="384"/>
      <c r="H134" s="397"/>
    </row>
    <row r="135" spans="1:8">
      <c r="A135" s="380"/>
      <c r="B135" s="381" t="s">
        <v>359</v>
      </c>
      <c r="C135" s="400"/>
      <c r="D135" s="398"/>
      <c r="E135" s="458" t="s">
        <v>497</v>
      </c>
      <c r="F135" s="383"/>
      <c r="G135" s="384"/>
      <c r="H135" s="397"/>
    </row>
    <row r="136" spans="1:8">
      <c r="A136" s="380"/>
      <c r="B136" s="381" t="s">
        <v>358</v>
      </c>
      <c r="C136" s="400"/>
      <c r="D136" s="398"/>
      <c r="E136" s="455">
        <v>3181</v>
      </c>
      <c r="F136" s="383"/>
      <c r="G136" s="384"/>
      <c r="H136" s="397"/>
    </row>
    <row r="137" spans="1:8">
      <c r="A137" s="380"/>
      <c r="B137" s="385" t="s">
        <v>360</v>
      </c>
      <c r="C137" s="401"/>
      <c r="D137" s="402"/>
      <c r="E137" s="386">
        <v>44687</v>
      </c>
      <c r="F137" s="386"/>
      <c r="G137" s="386"/>
      <c r="H137" s="397"/>
    </row>
    <row r="138" spans="1:8">
      <c r="A138" s="387"/>
      <c r="B138" s="388"/>
      <c r="C138" s="403"/>
      <c r="D138" s="404"/>
      <c r="E138" s="391" t="s">
        <v>1044</v>
      </c>
      <c r="F138" s="389">
        <f>SMALL(E136:G136,1)</f>
        <v>3181</v>
      </c>
      <c r="G138" s="390"/>
    </row>
    <row r="140" spans="1:8" ht="90">
      <c r="A140" s="392"/>
      <c r="B140" s="373"/>
      <c r="C140" s="393" t="str">
        <f>Composições!D1221</f>
        <v>VENTILADOR HELIOCENTRÍFUGO “IN LINE” ULTRASILENCIOSO COM VAZÃO MÍNIMA 675 M3/H, PRESSÃO ESTÁTICA: 300 PA. (MOD. REF.: SÉRIE TD-1300/250, FABRICANTE: SOLER PALAU.)- FORNECIMENTO</v>
      </c>
      <c r="D140" s="394" t="s">
        <v>251</v>
      </c>
      <c r="E140" s="374" t="s">
        <v>495</v>
      </c>
      <c r="F140" s="374"/>
      <c r="G140" s="375"/>
    </row>
    <row r="141" spans="1:8" ht="45">
      <c r="A141" s="380"/>
      <c r="B141" s="381" t="s">
        <v>496</v>
      </c>
      <c r="C141" s="400"/>
      <c r="D141" s="398"/>
      <c r="E141" s="459" t="s">
        <v>774</v>
      </c>
      <c r="F141" s="383"/>
      <c r="G141" s="384"/>
      <c r="H141" s="397"/>
    </row>
    <row r="142" spans="1:8">
      <c r="A142" s="380"/>
      <c r="B142" s="381" t="s">
        <v>359</v>
      </c>
      <c r="C142" s="400"/>
      <c r="D142" s="398"/>
      <c r="E142" s="458" t="s">
        <v>497</v>
      </c>
      <c r="F142" s="383"/>
      <c r="G142" s="384"/>
      <c r="H142" s="397"/>
    </row>
    <row r="143" spans="1:8">
      <c r="A143" s="380"/>
      <c r="B143" s="381" t="s">
        <v>358</v>
      </c>
      <c r="C143" s="400"/>
      <c r="D143" s="398"/>
      <c r="E143" s="455">
        <v>2695</v>
      </c>
      <c r="F143" s="383"/>
      <c r="G143" s="384"/>
      <c r="H143" s="397"/>
    </row>
    <row r="144" spans="1:8">
      <c r="A144" s="380"/>
      <c r="B144" s="385" t="s">
        <v>360</v>
      </c>
      <c r="C144" s="401"/>
      <c r="D144" s="402"/>
      <c r="E144" s="386">
        <v>44687</v>
      </c>
      <c r="F144" s="386"/>
      <c r="G144" s="386"/>
      <c r="H144" s="397"/>
    </row>
    <row r="145" spans="1:8">
      <c r="A145" s="387"/>
      <c r="B145" s="388"/>
      <c r="C145" s="403"/>
      <c r="D145" s="404"/>
      <c r="E145" s="391" t="s">
        <v>1044</v>
      </c>
      <c r="F145" s="389">
        <f>SMALL(E143:G143,1)</f>
        <v>2695</v>
      </c>
      <c r="G145" s="390"/>
    </row>
    <row r="147" spans="1:8" ht="78.75">
      <c r="A147" s="392"/>
      <c r="B147" s="373"/>
      <c r="C147" s="393" t="str">
        <f>Composições!D1256</f>
        <v>CAIXA FILTRANTE DE AÇO GALVANIZADO COM FILTRO G4+M5 DE VAZÃO MÍNIMA 1512 M3/H, PRESSÃO ESTÁTICA: 120 PA. (MOD. REF.: SÉRIE MFL-315, FABRICANTE: SOLER PALAU)- FORNECIMENTO</v>
      </c>
      <c r="D147" s="394" t="s">
        <v>251</v>
      </c>
      <c r="E147" s="374" t="s">
        <v>495</v>
      </c>
      <c r="F147" s="374"/>
      <c r="G147" s="375"/>
    </row>
    <row r="148" spans="1:8" ht="33.75">
      <c r="A148" s="380"/>
      <c r="B148" s="381" t="s">
        <v>496</v>
      </c>
      <c r="C148" s="400"/>
      <c r="D148" s="398"/>
      <c r="E148" s="459" t="s">
        <v>775</v>
      </c>
      <c r="F148" s="458"/>
      <c r="G148" s="384"/>
      <c r="H148" s="397"/>
    </row>
    <row r="149" spans="1:8">
      <c r="A149" s="380"/>
      <c r="B149" s="381" t="s">
        <v>359</v>
      </c>
      <c r="C149" s="400"/>
      <c r="D149" s="398"/>
      <c r="E149" s="458" t="s">
        <v>497</v>
      </c>
      <c r="F149" s="383"/>
      <c r="G149" s="384"/>
      <c r="H149" s="397"/>
    </row>
    <row r="150" spans="1:8">
      <c r="A150" s="380"/>
      <c r="B150" s="381" t="s">
        <v>358</v>
      </c>
      <c r="C150" s="400"/>
      <c r="D150" s="398"/>
      <c r="E150" s="455">
        <v>770</v>
      </c>
      <c r="F150" s="383"/>
      <c r="G150" s="384"/>
      <c r="H150" s="397"/>
    </row>
    <row r="151" spans="1:8">
      <c r="A151" s="387"/>
      <c r="B151" s="388"/>
      <c r="C151" s="403"/>
      <c r="D151" s="404"/>
      <c r="E151" s="391" t="s">
        <v>1044</v>
      </c>
      <c r="F151" s="389">
        <f>SMALL(E150:G150,1)</f>
        <v>770</v>
      </c>
      <c r="G151" s="390"/>
    </row>
    <row r="154" spans="1:8" ht="78.75">
      <c r="A154" s="392"/>
      <c r="B154" s="373"/>
      <c r="C154" s="393" t="str">
        <f>Composições!D1267</f>
        <v>CAIXA FILTRANTE DE AÇO GALVANIZADO COM FILTRO G4+M5 DE VAZÃO MÍNIMA 675 M3/H, PRESSÃO ESTÁTICA: 20 PA. (MOD. REF.: SÉRIE MFL-315, FABRICANTE: SOLER PALAU)- FORNECIMENTO</v>
      </c>
      <c r="D154" s="394" t="s">
        <v>251</v>
      </c>
      <c r="E154" s="374" t="s">
        <v>495</v>
      </c>
      <c r="F154" s="374"/>
      <c r="G154" s="375"/>
    </row>
    <row r="155" spans="1:8" ht="33.75">
      <c r="A155" s="380"/>
      <c r="B155" s="381" t="s">
        <v>496</v>
      </c>
      <c r="C155" s="400"/>
      <c r="D155" s="398"/>
      <c r="E155" s="459" t="s">
        <v>775</v>
      </c>
      <c r="F155" s="458"/>
      <c r="G155" s="384"/>
      <c r="H155" s="397"/>
    </row>
    <row r="156" spans="1:8">
      <c r="A156" s="380"/>
      <c r="B156" s="381" t="s">
        <v>359</v>
      </c>
      <c r="C156" s="400"/>
      <c r="D156" s="398"/>
      <c r="E156" s="458" t="s">
        <v>497</v>
      </c>
      <c r="F156" s="383"/>
      <c r="G156" s="384"/>
      <c r="H156" s="397"/>
    </row>
    <row r="157" spans="1:8">
      <c r="A157" s="380"/>
      <c r="B157" s="381" t="s">
        <v>358</v>
      </c>
      <c r="C157" s="400"/>
      <c r="D157" s="398"/>
      <c r="E157" s="455">
        <v>770</v>
      </c>
      <c r="F157" s="383"/>
      <c r="G157" s="384"/>
      <c r="H157" s="397"/>
    </row>
    <row r="158" spans="1:8">
      <c r="A158" s="387"/>
      <c r="B158" s="388"/>
      <c r="C158" s="403"/>
      <c r="D158" s="404"/>
      <c r="E158" s="391" t="s">
        <v>1044</v>
      </c>
      <c r="F158" s="389">
        <f>SMALL(E157:G157,1)</f>
        <v>770</v>
      </c>
      <c r="G158" s="390"/>
      <c r="H158" s="220"/>
    </row>
    <row r="160" spans="1:8" ht="78.75">
      <c r="A160" s="392"/>
      <c r="B160" s="373"/>
      <c r="C160" s="393" t="str">
        <f>Composições!D1304</f>
        <v>VENEZIANA DE AR EXTERNO DE ALUMÍNIO COM CONTRA MOLDURA ANODIZADO DE ALETAS HORIZONTAIS FIXAS MOLDURA E TELA ANTI-INSETO (MOD. REF. TROPICAL VHT 400X400 MM)</v>
      </c>
      <c r="D160" s="394" t="s">
        <v>251</v>
      </c>
      <c r="E160" s="374" t="s">
        <v>782</v>
      </c>
      <c r="F160" s="374"/>
      <c r="G160" s="375"/>
    </row>
    <row r="161" spans="1:8">
      <c r="A161" s="380"/>
      <c r="B161" s="381" t="s">
        <v>496</v>
      </c>
      <c r="C161" s="400"/>
      <c r="D161" s="398"/>
      <c r="E161" s="459" t="s">
        <v>781</v>
      </c>
      <c r="F161" s="458"/>
      <c r="G161" s="384"/>
      <c r="H161" s="397"/>
    </row>
    <row r="162" spans="1:8">
      <c r="A162" s="380"/>
      <c r="B162" s="381" t="s">
        <v>359</v>
      </c>
      <c r="C162" s="400"/>
      <c r="D162" s="398"/>
      <c r="E162" s="616" t="s">
        <v>783</v>
      </c>
      <c r="F162" s="383"/>
      <c r="G162" s="384"/>
      <c r="H162" s="397"/>
    </row>
    <row r="163" spans="1:8">
      <c r="A163" s="380"/>
      <c r="B163" s="381" t="s">
        <v>358</v>
      </c>
      <c r="C163" s="400"/>
      <c r="D163" s="398"/>
      <c r="E163" s="455">
        <v>155</v>
      </c>
      <c r="F163" s="383"/>
      <c r="G163" s="384"/>
      <c r="H163" s="397"/>
    </row>
    <row r="164" spans="1:8">
      <c r="A164" s="387"/>
      <c r="B164" s="388"/>
      <c r="C164" s="403"/>
      <c r="D164" s="404"/>
      <c r="E164" s="391" t="s">
        <v>1044</v>
      </c>
      <c r="F164" s="389">
        <f>SMALL(E163:G163,1)</f>
        <v>155</v>
      </c>
      <c r="G164" s="390"/>
      <c r="H164" s="220"/>
    </row>
    <row r="166" spans="1:8" ht="78.75">
      <c r="A166" s="392"/>
      <c r="B166" s="373"/>
      <c r="C166" s="393" t="str">
        <f>Composições!D1317</f>
        <v>VENEZIANA DE AR EXTERNO DE ALUMÍNIO COM CONTRA MOLDURA ANODIZADO DE ALETAS HORIZONTAIS FIXAS MOLDURA E TELA ANTI-INSETO (MOD. REF. TROPICAL VHT 300X300 MM)</v>
      </c>
      <c r="D166" s="394" t="s">
        <v>251</v>
      </c>
      <c r="E166" s="374" t="s">
        <v>782</v>
      </c>
      <c r="F166" s="374"/>
      <c r="G166" s="375"/>
    </row>
    <row r="167" spans="1:8">
      <c r="A167" s="380"/>
      <c r="B167" s="381" t="s">
        <v>496</v>
      </c>
      <c r="C167" s="400"/>
      <c r="D167" s="398"/>
      <c r="E167" s="459" t="s">
        <v>781</v>
      </c>
      <c r="F167" s="458"/>
      <c r="G167" s="384"/>
      <c r="H167" s="397"/>
    </row>
    <row r="168" spans="1:8">
      <c r="A168" s="380"/>
      <c r="B168" s="381" t="s">
        <v>359</v>
      </c>
      <c r="C168" s="400"/>
      <c r="D168" s="398"/>
      <c r="E168" s="616" t="s">
        <v>783</v>
      </c>
      <c r="F168" s="383"/>
      <c r="G168" s="384"/>
      <c r="H168" s="397"/>
    </row>
    <row r="169" spans="1:8">
      <c r="A169" s="380"/>
      <c r="B169" s="381" t="s">
        <v>358</v>
      </c>
      <c r="C169" s="400"/>
      <c r="D169" s="398"/>
      <c r="E169" s="455">
        <v>100</v>
      </c>
      <c r="F169" s="383"/>
      <c r="G169" s="384"/>
      <c r="H169" s="397"/>
    </row>
    <row r="170" spans="1:8">
      <c r="A170" s="387"/>
      <c r="B170" s="388"/>
      <c r="C170" s="403"/>
      <c r="D170" s="404"/>
      <c r="E170" s="391" t="s">
        <v>1044</v>
      </c>
      <c r="F170" s="389">
        <f>SMALL(E169:G169,1)</f>
        <v>100</v>
      </c>
      <c r="G170" s="390"/>
      <c r="H170" s="220"/>
    </row>
    <row r="172" spans="1:8" ht="67.5">
      <c r="A172" s="392"/>
      <c r="B172" s="373"/>
      <c r="C172" s="393" t="str">
        <f>Composições!D1329</f>
        <v>Grelha de ventilação de alumínio, aletas horizontais ajustáveis individualmente, dupla deflexão, com registro, LxH (325x225)mm (Mod. Ref. TROX AT-DG)</v>
      </c>
      <c r="D172" s="394" t="s">
        <v>251</v>
      </c>
      <c r="E172" s="374" t="s">
        <v>782</v>
      </c>
      <c r="F172" s="374"/>
      <c r="G172" s="375"/>
    </row>
    <row r="173" spans="1:8">
      <c r="A173" s="380"/>
      <c r="B173" s="381" t="s">
        <v>496</v>
      </c>
      <c r="C173" s="400"/>
      <c r="D173" s="398"/>
      <c r="E173" s="459" t="s">
        <v>781</v>
      </c>
      <c r="F173" s="458"/>
      <c r="G173" s="384"/>
      <c r="H173" s="397"/>
    </row>
    <row r="174" spans="1:8">
      <c r="A174" s="380"/>
      <c r="B174" s="381" t="s">
        <v>359</v>
      </c>
      <c r="C174" s="400"/>
      <c r="D174" s="398"/>
      <c r="E174" s="616" t="s">
        <v>783</v>
      </c>
      <c r="F174" s="383"/>
      <c r="G174" s="384"/>
      <c r="H174" s="397"/>
    </row>
    <row r="175" spans="1:8">
      <c r="A175" s="380"/>
      <c r="B175" s="381" t="s">
        <v>358</v>
      </c>
      <c r="C175" s="400"/>
      <c r="D175" s="398"/>
      <c r="E175" s="455">
        <v>182</v>
      </c>
      <c r="F175" s="383"/>
      <c r="G175" s="384"/>
      <c r="H175" s="397"/>
    </row>
    <row r="176" spans="1:8">
      <c r="A176" s="387"/>
      <c r="B176" s="388"/>
      <c r="C176" s="403"/>
      <c r="D176" s="404"/>
      <c r="E176" s="391" t="s">
        <v>1044</v>
      </c>
      <c r="F176" s="389">
        <f>SMALL(E175:G175,1)</f>
        <v>182</v>
      </c>
      <c r="G176" s="390"/>
      <c r="H176" s="220"/>
    </row>
    <row r="178" spans="1:8" ht="78.75">
      <c r="A178" s="392"/>
      <c r="B178" s="373"/>
      <c r="C178" s="393" t="str">
        <f>Composições!D1343</f>
        <v>GRELHA DE VENTILAÇÃO DE ALUMÍNIO, ALETAS HORIZONTAIS AJUSTÁVEIS INDIVIDUALMENTE, DUPLA DEFLEXÃO, COM REGISTRO, LXH (165X325)MM (MOD. REF. TROX AT-DG)</v>
      </c>
      <c r="D178" s="394" t="s">
        <v>251</v>
      </c>
      <c r="E178" s="374" t="s">
        <v>782</v>
      </c>
      <c r="F178" s="374"/>
      <c r="G178" s="375"/>
    </row>
    <row r="179" spans="1:8">
      <c r="A179" s="380"/>
      <c r="B179" s="381" t="s">
        <v>496</v>
      </c>
      <c r="C179" s="400"/>
      <c r="D179" s="398"/>
      <c r="E179" s="459" t="s">
        <v>781</v>
      </c>
      <c r="F179" s="458"/>
      <c r="G179" s="384"/>
      <c r="H179" s="397"/>
    </row>
    <row r="180" spans="1:8">
      <c r="A180" s="380"/>
      <c r="B180" s="381" t="s">
        <v>359</v>
      </c>
      <c r="C180" s="400"/>
      <c r="D180" s="398"/>
      <c r="E180" s="616" t="s">
        <v>783</v>
      </c>
      <c r="F180" s="383"/>
      <c r="G180" s="384"/>
      <c r="H180" s="397"/>
    </row>
    <row r="181" spans="1:8">
      <c r="A181" s="380"/>
      <c r="B181" s="381" t="s">
        <v>358</v>
      </c>
      <c r="C181" s="400"/>
      <c r="D181" s="398"/>
      <c r="E181" s="455">
        <v>145</v>
      </c>
      <c r="F181" s="383"/>
      <c r="G181" s="384"/>
      <c r="H181" s="397"/>
    </row>
    <row r="182" spans="1:8">
      <c r="A182" s="387"/>
      <c r="B182" s="388"/>
      <c r="C182" s="403"/>
      <c r="D182" s="404"/>
      <c r="E182" s="391" t="s">
        <v>1044</v>
      </c>
      <c r="F182" s="389">
        <f>SMALL(E181:G181,1)</f>
        <v>145</v>
      </c>
      <c r="G182" s="390"/>
      <c r="H182" s="220"/>
    </row>
    <row r="184" spans="1:8">
      <c r="A184" s="392"/>
      <c r="B184" s="373"/>
      <c r="C184" s="393" t="str">
        <f>Composições!D1389</f>
        <v>Gás Refrigerante R410A</v>
      </c>
      <c r="D184" s="394" t="str">
        <f>Orçamento!F303</f>
        <v>unidade</v>
      </c>
      <c r="E184" s="374" t="s">
        <v>928</v>
      </c>
      <c r="F184" s="374" t="s">
        <v>931</v>
      </c>
      <c r="G184" s="375" t="s">
        <v>935</v>
      </c>
    </row>
    <row r="185" spans="1:8" ht="90">
      <c r="A185" s="380"/>
      <c r="B185" s="381" t="s">
        <v>496</v>
      </c>
      <c r="C185" s="400"/>
      <c r="D185" s="398"/>
      <c r="E185" s="459" t="s">
        <v>929</v>
      </c>
      <c r="F185" s="459" t="s">
        <v>932</v>
      </c>
      <c r="G185" s="459" t="s">
        <v>934</v>
      </c>
      <c r="H185" s="397"/>
    </row>
    <row r="186" spans="1:8">
      <c r="A186" s="380"/>
      <c r="B186" s="381" t="s">
        <v>359</v>
      </c>
      <c r="C186" s="400"/>
      <c r="D186" s="398"/>
      <c r="E186" s="459" t="s">
        <v>930</v>
      </c>
      <c r="F186" s="458" t="s">
        <v>933</v>
      </c>
      <c r="G186" s="384" t="s">
        <v>936</v>
      </c>
      <c r="H186" s="397"/>
    </row>
    <row r="187" spans="1:8">
      <c r="A187" s="380"/>
      <c r="B187" s="381" t="s">
        <v>360</v>
      </c>
      <c r="C187" s="400"/>
      <c r="D187" s="398"/>
      <c r="E187" s="650">
        <v>44711</v>
      </c>
      <c r="F187" s="386">
        <v>44711</v>
      </c>
      <c r="G187" s="386">
        <v>44711</v>
      </c>
      <c r="H187" s="397"/>
    </row>
    <row r="188" spans="1:8">
      <c r="A188" s="380"/>
      <c r="B188" s="381" t="s">
        <v>358</v>
      </c>
      <c r="C188" s="400"/>
      <c r="D188" s="398"/>
      <c r="E188" s="455">
        <v>785.7</v>
      </c>
      <c r="F188" s="383">
        <v>845.4</v>
      </c>
      <c r="G188" s="384">
        <v>899.9</v>
      </c>
      <c r="H188" s="397"/>
    </row>
    <row r="189" spans="1:8">
      <c r="A189" s="387"/>
      <c r="B189" s="388"/>
      <c r="C189" s="403"/>
      <c r="D189" s="404"/>
      <c r="E189" s="391" t="s">
        <v>1044</v>
      </c>
      <c r="F189" s="389">
        <f>SMALL(E188:G188,1)</f>
        <v>785.7</v>
      </c>
      <c r="G189" s="390"/>
      <c r="H189" s="220"/>
    </row>
    <row r="191" spans="1:8" ht="33.75">
      <c r="A191" s="392"/>
      <c r="B191" s="373"/>
      <c r="C191" s="393" t="str">
        <f>Orçamento!D304</f>
        <v>Junta Flexível de aço galvanizado e lona de PVC- 7x10x 5 cm- Rolo 5 metros</v>
      </c>
      <c r="D191" s="394" t="str">
        <f>Orçamento!F304</f>
        <v>unidade</v>
      </c>
      <c r="E191" s="374" t="s">
        <v>928</v>
      </c>
      <c r="F191" s="374" t="s">
        <v>1087</v>
      </c>
      <c r="G191" s="375"/>
    </row>
    <row r="192" spans="1:8" ht="180">
      <c r="A192" s="380"/>
      <c r="B192" s="381" t="s">
        <v>496</v>
      </c>
      <c r="C192" s="400"/>
      <c r="D192" s="398"/>
      <c r="E192" s="459" t="s">
        <v>1080</v>
      </c>
      <c r="F192" s="459" t="s">
        <v>1089</v>
      </c>
      <c r="G192" s="459"/>
      <c r="H192" s="397"/>
    </row>
    <row r="193" spans="1:8">
      <c r="A193" s="380"/>
      <c r="B193" s="381" t="s">
        <v>359</v>
      </c>
      <c r="C193" s="400"/>
      <c r="D193" s="398"/>
      <c r="E193" s="459" t="s">
        <v>930</v>
      </c>
      <c r="F193" s="459" t="s">
        <v>1088</v>
      </c>
      <c r="G193" s="384"/>
      <c r="H193" s="397"/>
    </row>
    <row r="194" spans="1:8">
      <c r="A194" s="380"/>
      <c r="B194" s="381" t="s">
        <v>360</v>
      </c>
      <c r="C194" s="400"/>
      <c r="D194" s="398"/>
      <c r="E194" s="650">
        <v>44741</v>
      </c>
      <c r="F194" s="386">
        <v>44746</v>
      </c>
      <c r="G194" s="386"/>
      <c r="H194" s="397"/>
    </row>
    <row r="195" spans="1:8">
      <c r="A195" s="380"/>
      <c r="B195" s="381" t="s">
        <v>358</v>
      </c>
      <c r="C195" s="400"/>
      <c r="D195" s="398"/>
      <c r="E195" s="455">
        <v>190.68</v>
      </c>
      <c r="F195" s="383">
        <v>324.99</v>
      </c>
      <c r="G195" s="384"/>
      <c r="H195" s="397"/>
    </row>
    <row r="196" spans="1:8">
      <c r="A196" s="387"/>
      <c r="B196" s="388"/>
      <c r="C196" s="403"/>
      <c r="D196" s="404"/>
      <c r="E196" s="391" t="s">
        <v>1044</v>
      </c>
      <c r="F196" s="389">
        <f>SMALL(E195:G195,1)</f>
        <v>190.68</v>
      </c>
      <c r="G196" s="390"/>
      <c r="H196" s="220"/>
    </row>
  </sheetData>
  <mergeCells count="1">
    <mergeCell ref="E3:G3"/>
  </mergeCells>
  <hyperlinks>
    <hyperlink ref="E36" r:id="rId1"/>
    <hyperlink ref="E35" r:id="rId2"/>
    <hyperlink ref="F35" r:id="rId3"/>
    <hyperlink ref="G36" r:id="rId4"/>
    <hyperlink ref="G43" r:id="rId5"/>
    <hyperlink ref="E43" display="https://www.magazineluiza.com.br/piso-tatil-alerta-elemento-solto-sem-dupla-face-lagge-acessibilidade/p/kkfchk93fj/cj/cspi/?&amp;seller_id=laggeacessibilidade&amp;utm_source=google&amp;utm_medium=pla&amp;utm_campaign=&amp;partner_id=64262&amp;&amp;&amp;utm_source=google&amp;utm_medium=pla&amp;u"/>
    <hyperlink ref="E134" r:id="rId6"/>
    <hyperlink ref="E141" r:id="rId7"/>
    <hyperlink ref="E148" r:id="rId8"/>
    <hyperlink ref="E155" r:id="rId9"/>
    <hyperlink ref="E161" r:id="rId10" display="https://www.novaexaustores.com.br/exaustores/caixa-filtrante-pexaustor-linha-td-modelo-mfl-315-g4-s-p"/>
    <hyperlink ref="E167" r:id="rId11" display="https://www.novaexaustores.com.br/exaustores/caixa-filtrante-pexaustor-linha-td-modelo-mfl-315-g4-s-p"/>
    <hyperlink ref="E173" r:id="rId12" display="https://www.novaexaustores.com.br/exaustores/caixa-filtrante-pexaustor-linha-td-modelo-mfl-315-g4-s-p"/>
    <hyperlink ref="E179" r:id="rId13" display="https://www.novaexaustores.com.br/exaustores/caixa-filtrante-pexaustor-linha-td-modelo-mfl-315-g4-s-p"/>
    <hyperlink ref="E99" r:id="rId14"/>
    <hyperlink ref="E120" r:id="rId15"/>
    <hyperlink ref="E185" r:id="rId16"/>
    <hyperlink ref="F185" r:id="rId17"/>
    <hyperlink ref="G185" r:id="rId18"/>
    <hyperlink ref="F192" display="https://www.madeiramadeira.com.br/junta-flexivel-p-dutos-70-mm-x-100-mm-rolo-c-5-mts-324359058.html?origem=pla-324359058&amp;utm_source=google&amp;utm_medium=cpc&amp;utm_content=flexivel-2140&amp;utm_term=&amp;utm_id=10817680013&amp;gclid=Cj0KCQjwn4qWBhCvARIsAFNAMiiGETPOtFgKkOFx"/>
  </hyperlinks>
  <pageMargins left="0.51181102362204722" right="0.51181102362204722" top="0.78740157480314965" bottom="0.78740157480314965" header="0.31496062992125984" footer="0.31496062992125984"/>
  <pageSetup paperSize="9" scale="58" orientation="portrait" r:id="rId19"/>
  <headerFooter>
    <oddFooter xml:space="preserve">&amp;CEngª Jéssica Soares da Rocha
CREA 21.089/D-DF&amp;R&amp;P
</oddFooter>
  </headerFooter>
  <rowBreaks count="3" manualBreakCount="3">
    <brk id="55" max="16383" man="1"/>
    <brk id="117" max="16383" man="1"/>
    <brk id="165" max="7" man="1"/>
  </rowBreaks>
  <legacyDrawingHF r:id="rId2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dimension ref="A2:U429"/>
  <sheetViews>
    <sheetView view="pageBreakPreview" topLeftCell="A388" zoomScaleNormal="100" zoomScaleSheetLayoutView="100" workbookViewId="0">
      <selection activeCell="J30" sqref="J30"/>
    </sheetView>
  </sheetViews>
  <sheetFormatPr defaultRowHeight="12.75"/>
  <cols>
    <col min="1" max="1" width="10.28515625" style="221" bestFit="1" customWidth="1"/>
    <col min="2" max="2" width="25.85546875" style="219" customWidth="1"/>
    <col min="3" max="3" width="5.7109375" style="219" bestFit="1" customWidth="1"/>
    <col min="4" max="4" width="7.140625" style="219" bestFit="1" customWidth="1"/>
    <col min="5" max="5" width="7.28515625" style="219" bestFit="1" customWidth="1"/>
    <col min="6" max="6" width="7.85546875" style="219" bestFit="1" customWidth="1"/>
    <col min="7" max="7" width="9.5703125" style="219" bestFit="1" customWidth="1"/>
    <col min="8" max="9" width="7.28515625" style="219" bestFit="1" customWidth="1"/>
    <col min="10" max="10" width="8" style="219" bestFit="1" customWidth="1"/>
    <col min="11" max="11" width="8.28515625" style="219" customWidth="1"/>
    <col min="12" max="13" width="10.42578125" style="219" bestFit="1" customWidth="1"/>
    <col min="14" max="14" width="13.140625" style="219" bestFit="1" customWidth="1"/>
    <col min="15" max="15" width="16.7109375" style="219" bestFit="1" customWidth="1"/>
    <col min="16" max="256" width="9.140625" style="219"/>
    <col min="257" max="257" width="9.140625" style="219" customWidth="1"/>
    <col min="258" max="258" width="25.85546875" style="219" customWidth="1"/>
    <col min="259" max="259" width="5.7109375" style="219" bestFit="1" customWidth="1"/>
    <col min="260" max="260" width="7.140625" style="219" bestFit="1" customWidth="1"/>
    <col min="261" max="261" width="7.28515625" style="219" bestFit="1" customWidth="1"/>
    <col min="262" max="262" width="6.140625" style="219" bestFit="1" customWidth="1"/>
    <col min="263" max="265" width="7.28515625" style="219" bestFit="1" customWidth="1"/>
    <col min="266" max="266" width="8" style="219" bestFit="1" customWidth="1"/>
    <col min="267" max="267" width="8.28515625" style="219" customWidth="1"/>
    <col min="268" max="269" width="10.42578125" style="219" bestFit="1" customWidth="1"/>
    <col min="270" max="270" width="13.140625" style="219" bestFit="1" customWidth="1"/>
    <col min="271" max="512" width="9.140625" style="219"/>
    <col min="513" max="513" width="9.140625" style="219" customWidth="1"/>
    <col min="514" max="514" width="25.85546875" style="219" customWidth="1"/>
    <col min="515" max="515" width="5.7109375" style="219" bestFit="1" customWidth="1"/>
    <col min="516" max="516" width="7.140625" style="219" bestFit="1" customWidth="1"/>
    <col min="517" max="517" width="7.28515625" style="219" bestFit="1" customWidth="1"/>
    <col min="518" max="518" width="6.140625" style="219" bestFit="1" customWidth="1"/>
    <col min="519" max="521" width="7.28515625" style="219" bestFit="1" customWidth="1"/>
    <col min="522" max="522" width="8" style="219" bestFit="1" customWidth="1"/>
    <col min="523" max="523" width="8.28515625" style="219" customWidth="1"/>
    <col min="524" max="525" width="10.42578125" style="219" bestFit="1" customWidth="1"/>
    <col min="526" max="526" width="13.140625" style="219" bestFit="1" customWidth="1"/>
    <col min="527" max="768" width="9.140625" style="219"/>
    <col min="769" max="769" width="9.140625" style="219" customWidth="1"/>
    <col min="770" max="770" width="25.85546875" style="219" customWidth="1"/>
    <col min="771" max="771" width="5.7109375" style="219" bestFit="1" customWidth="1"/>
    <col min="772" max="772" width="7.140625" style="219" bestFit="1" customWidth="1"/>
    <col min="773" max="773" width="7.28515625" style="219" bestFit="1" customWidth="1"/>
    <col min="774" max="774" width="6.140625" style="219" bestFit="1" customWidth="1"/>
    <col min="775" max="777" width="7.28515625" style="219" bestFit="1" customWidth="1"/>
    <col min="778" max="778" width="8" style="219" bestFit="1" customWidth="1"/>
    <col min="779" max="779" width="8.28515625" style="219" customWidth="1"/>
    <col min="780" max="781" width="10.42578125" style="219" bestFit="1" customWidth="1"/>
    <col min="782" max="782" width="13.140625" style="219" bestFit="1" customWidth="1"/>
    <col min="783" max="1024" width="9.140625" style="219"/>
    <col min="1025" max="1025" width="9.140625" style="219" customWidth="1"/>
    <col min="1026" max="1026" width="25.85546875" style="219" customWidth="1"/>
    <col min="1027" max="1027" width="5.7109375" style="219" bestFit="1" customWidth="1"/>
    <col min="1028" max="1028" width="7.140625" style="219" bestFit="1" customWidth="1"/>
    <col min="1029" max="1029" width="7.28515625" style="219" bestFit="1" customWidth="1"/>
    <col min="1030" max="1030" width="6.140625" style="219" bestFit="1" customWidth="1"/>
    <col min="1031" max="1033" width="7.28515625" style="219" bestFit="1" customWidth="1"/>
    <col min="1034" max="1034" width="8" style="219" bestFit="1" customWidth="1"/>
    <col min="1035" max="1035" width="8.28515625" style="219" customWidth="1"/>
    <col min="1036" max="1037" width="10.42578125" style="219" bestFit="1" customWidth="1"/>
    <col min="1038" max="1038" width="13.140625" style="219" bestFit="1" customWidth="1"/>
    <col min="1039" max="1280" width="9.140625" style="219"/>
    <col min="1281" max="1281" width="9.140625" style="219" customWidth="1"/>
    <col min="1282" max="1282" width="25.85546875" style="219" customWidth="1"/>
    <col min="1283" max="1283" width="5.7109375" style="219" bestFit="1" customWidth="1"/>
    <col min="1284" max="1284" width="7.140625" style="219" bestFit="1" customWidth="1"/>
    <col min="1285" max="1285" width="7.28515625" style="219" bestFit="1" customWidth="1"/>
    <col min="1286" max="1286" width="6.140625" style="219" bestFit="1" customWidth="1"/>
    <col min="1287" max="1289" width="7.28515625" style="219" bestFit="1" customWidth="1"/>
    <col min="1290" max="1290" width="8" style="219" bestFit="1" customWidth="1"/>
    <col min="1291" max="1291" width="8.28515625" style="219" customWidth="1"/>
    <col min="1292" max="1293" width="10.42578125" style="219" bestFit="1" customWidth="1"/>
    <col min="1294" max="1294" width="13.140625" style="219" bestFit="1" customWidth="1"/>
    <col min="1295" max="1536" width="9.140625" style="219"/>
    <col min="1537" max="1537" width="9.140625" style="219" customWidth="1"/>
    <col min="1538" max="1538" width="25.85546875" style="219" customWidth="1"/>
    <col min="1539" max="1539" width="5.7109375" style="219" bestFit="1" customWidth="1"/>
    <col min="1540" max="1540" width="7.140625" style="219" bestFit="1" customWidth="1"/>
    <col min="1541" max="1541" width="7.28515625" style="219" bestFit="1" customWidth="1"/>
    <col min="1542" max="1542" width="6.140625" style="219" bestFit="1" customWidth="1"/>
    <col min="1543" max="1545" width="7.28515625" style="219" bestFit="1" customWidth="1"/>
    <col min="1546" max="1546" width="8" style="219" bestFit="1" customWidth="1"/>
    <col min="1547" max="1547" width="8.28515625" style="219" customWidth="1"/>
    <col min="1548" max="1549" width="10.42578125" style="219" bestFit="1" customWidth="1"/>
    <col min="1550" max="1550" width="13.140625" style="219" bestFit="1" customWidth="1"/>
    <col min="1551" max="1792" width="9.140625" style="219"/>
    <col min="1793" max="1793" width="9.140625" style="219" customWidth="1"/>
    <col min="1794" max="1794" width="25.85546875" style="219" customWidth="1"/>
    <col min="1795" max="1795" width="5.7109375" style="219" bestFit="1" customWidth="1"/>
    <col min="1796" max="1796" width="7.140625" style="219" bestFit="1" customWidth="1"/>
    <col min="1797" max="1797" width="7.28515625" style="219" bestFit="1" customWidth="1"/>
    <col min="1798" max="1798" width="6.140625" style="219" bestFit="1" customWidth="1"/>
    <col min="1799" max="1801" width="7.28515625" style="219" bestFit="1" customWidth="1"/>
    <col min="1802" max="1802" width="8" style="219" bestFit="1" customWidth="1"/>
    <col min="1803" max="1803" width="8.28515625" style="219" customWidth="1"/>
    <col min="1804" max="1805" width="10.42578125" style="219" bestFit="1" customWidth="1"/>
    <col min="1806" max="1806" width="13.140625" style="219" bestFit="1" customWidth="1"/>
    <col min="1807" max="2048" width="9.140625" style="219"/>
    <col min="2049" max="2049" width="9.140625" style="219" customWidth="1"/>
    <col min="2050" max="2050" width="25.85546875" style="219" customWidth="1"/>
    <col min="2051" max="2051" width="5.7109375" style="219" bestFit="1" customWidth="1"/>
    <col min="2052" max="2052" width="7.140625" style="219" bestFit="1" customWidth="1"/>
    <col min="2053" max="2053" width="7.28515625" style="219" bestFit="1" customWidth="1"/>
    <col min="2054" max="2054" width="6.140625" style="219" bestFit="1" customWidth="1"/>
    <col min="2055" max="2057" width="7.28515625" style="219" bestFit="1" customWidth="1"/>
    <col min="2058" max="2058" width="8" style="219" bestFit="1" customWidth="1"/>
    <col min="2059" max="2059" width="8.28515625" style="219" customWidth="1"/>
    <col min="2060" max="2061" width="10.42578125" style="219" bestFit="1" customWidth="1"/>
    <col min="2062" max="2062" width="13.140625" style="219" bestFit="1" customWidth="1"/>
    <col min="2063" max="2304" width="9.140625" style="219"/>
    <col min="2305" max="2305" width="9.140625" style="219" customWidth="1"/>
    <col min="2306" max="2306" width="25.85546875" style="219" customWidth="1"/>
    <col min="2307" max="2307" width="5.7109375" style="219" bestFit="1" customWidth="1"/>
    <col min="2308" max="2308" width="7.140625" style="219" bestFit="1" customWidth="1"/>
    <col min="2309" max="2309" width="7.28515625" style="219" bestFit="1" customWidth="1"/>
    <col min="2310" max="2310" width="6.140625" style="219" bestFit="1" customWidth="1"/>
    <col min="2311" max="2313" width="7.28515625" style="219" bestFit="1" customWidth="1"/>
    <col min="2314" max="2314" width="8" style="219" bestFit="1" customWidth="1"/>
    <col min="2315" max="2315" width="8.28515625" style="219" customWidth="1"/>
    <col min="2316" max="2317" width="10.42578125" style="219" bestFit="1" customWidth="1"/>
    <col min="2318" max="2318" width="13.140625" style="219" bestFit="1" customWidth="1"/>
    <col min="2319" max="2560" width="9.140625" style="219"/>
    <col min="2561" max="2561" width="9.140625" style="219" customWidth="1"/>
    <col min="2562" max="2562" width="25.85546875" style="219" customWidth="1"/>
    <col min="2563" max="2563" width="5.7109375" style="219" bestFit="1" customWidth="1"/>
    <col min="2564" max="2564" width="7.140625" style="219" bestFit="1" customWidth="1"/>
    <col min="2565" max="2565" width="7.28515625" style="219" bestFit="1" customWidth="1"/>
    <col min="2566" max="2566" width="6.140625" style="219" bestFit="1" customWidth="1"/>
    <col min="2567" max="2569" width="7.28515625" style="219" bestFit="1" customWidth="1"/>
    <col min="2570" max="2570" width="8" style="219" bestFit="1" customWidth="1"/>
    <col min="2571" max="2571" width="8.28515625" style="219" customWidth="1"/>
    <col min="2572" max="2573" width="10.42578125" style="219" bestFit="1" customWidth="1"/>
    <col min="2574" max="2574" width="13.140625" style="219" bestFit="1" customWidth="1"/>
    <col min="2575" max="2816" width="9.140625" style="219"/>
    <col min="2817" max="2817" width="9.140625" style="219" customWidth="1"/>
    <col min="2818" max="2818" width="25.85546875" style="219" customWidth="1"/>
    <col min="2819" max="2819" width="5.7109375" style="219" bestFit="1" customWidth="1"/>
    <col min="2820" max="2820" width="7.140625" style="219" bestFit="1" customWidth="1"/>
    <col min="2821" max="2821" width="7.28515625" style="219" bestFit="1" customWidth="1"/>
    <col min="2822" max="2822" width="6.140625" style="219" bestFit="1" customWidth="1"/>
    <col min="2823" max="2825" width="7.28515625" style="219" bestFit="1" customWidth="1"/>
    <col min="2826" max="2826" width="8" style="219" bestFit="1" customWidth="1"/>
    <col min="2827" max="2827" width="8.28515625" style="219" customWidth="1"/>
    <col min="2828" max="2829" width="10.42578125" style="219" bestFit="1" customWidth="1"/>
    <col min="2830" max="2830" width="13.140625" style="219" bestFit="1" customWidth="1"/>
    <col min="2831" max="3072" width="9.140625" style="219"/>
    <col min="3073" max="3073" width="9.140625" style="219" customWidth="1"/>
    <col min="3074" max="3074" width="25.85546875" style="219" customWidth="1"/>
    <col min="3075" max="3075" width="5.7109375" style="219" bestFit="1" customWidth="1"/>
    <col min="3076" max="3076" width="7.140625" style="219" bestFit="1" customWidth="1"/>
    <col min="3077" max="3077" width="7.28515625" style="219" bestFit="1" customWidth="1"/>
    <col min="3078" max="3078" width="6.140625" style="219" bestFit="1" customWidth="1"/>
    <col min="3079" max="3081" width="7.28515625" style="219" bestFit="1" customWidth="1"/>
    <col min="3082" max="3082" width="8" style="219" bestFit="1" customWidth="1"/>
    <col min="3083" max="3083" width="8.28515625" style="219" customWidth="1"/>
    <col min="3084" max="3085" width="10.42578125" style="219" bestFit="1" customWidth="1"/>
    <col min="3086" max="3086" width="13.140625" style="219" bestFit="1" customWidth="1"/>
    <col min="3087" max="3328" width="9.140625" style="219"/>
    <col min="3329" max="3329" width="9.140625" style="219" customWidth="1"/>
    <col min="3330" max="3330" width="25.85546875" style="219" customWidth="1"/>
    <col min="3331" max="3331" width="5.7109375" style="219" bestFit="1" customWidth="1"/>
    <col min="3332" max="3332" width="7.140625" style="219" bestFit="1" customWidth="1"/>
    <col min="3333" max="3333" width="7.28515625" style="219" bestFit="1" customWidth="1"/>
    <col min="3334" max="3334" width="6.140625" style="219" bestFit="1" customWidth="1"/>
    <col min="3335" max="3337" width="7.28515625" style="219" bestFit="1" customWidth="1"/>
    <col min="3338" max="3338" width="8" style="219" bestFit="1" customWidth="1"/>
    <col min="3339" max="3339" width="8.28515625" style="219" customWidth="1"/>
    <col min="3340" max="3341" width="10.42578125" style="219" bestFit="1" customWidth="1"/>
    <col min="3342" max="3342" width="13.140625" style="219" bestFit="1" customWidth="1"/>
    <col min="3343" max="3584" width="9.140625" style="219"/>
    <col min="3585" max="3585" width="9.140625" style="219" customWidth="1"/>
    <col min="3586" max="3586" width="25.85546875" style="219" customWidth="1"/>
    <col min="3587" max="3587" width="5.7109375" style="219" bestFit="1" customWidth="1"/>
    <col min="3588" max="3588" width="7.140625" style="219" bestFit="1" customWidth="1"/>
    <col min="3589" max="3589" width="7.28515625" style="219" bestFit="1" customWidth="1"/>
    <col min="3590" max="3590" width="6.140625" style="219" bestFit="1" customWidth="1"/>
    <col min="3591" max="3593" width="7.28515625" style="219" bestFit="1" customWidth="1"/>
    <col min="3594" max="3594" width="8" style="219" bestFit="1" customWidth="1"/>
    <col min="3595" max="3595" width="8.28515625" style="219" customWidth="1"/>
    <col min="3596" max="3597" width="10.42578125" style="219" bestFit="1" customWidth="1"/>
    <col min="3598" max="3598" width="13.140625" style="219" bestFit="1" customWidth="1"/>
    <col min="3599" max="3840" width="9.140625" style="219"/>
    <col min="3841" max="3841" width="9.140625" style="219" customWidth="1"/>
    <col min="3842" max="3842" width="25.85546875" style="219" customWidth="1"/>
    <col min="3843" max="3843" width="5.7109375" style="219" bestFit="1" customWidth="1"/>
    <col min="3844" max="3844" width="7.140625" style="219" bestFit="1" customWidth="1"/>
    <col min="3845" max="3845" width="7.28515625" style="219" bestFit="1" customWidth="1"/>
    <col min="3846" max="3846" width="6.140625" style="219" bestFit="1" customWidth="1"/>
    <col min="3847" max="3849" width="7.28515625" style="219" bestFit="1" customWidth="1"/>
    <col min="3850" max="3850" width="8" style="219" bestFit="1" customWidth="1"/>
    <col min="3851" max="3851" width="8.28515625" style="219" customWidth="1"/>
    <col min="3852" max="3853" width="10.42578125" style="219" bestFit="1" customWidth="1"/>
    <col min="3854" max="3854" width="13.140625" style="219" bestFit="1" customWidth="1"/>
    <col min="3855" max="4096" width="9.140625" style="219"/>
    <col min="4097" max="4097" width="9.140625" style="219" customWidth="1"/>
    <col min="4098" max="4098" width="25.85546875" style="219" customWidth="1"/>
    <col min="4099" max="4099" width="5.7109375" style="219" bestFit="1" customWidth="1"/>
    <col min="4100" max="4100" width="7.140625" style="219" bestFit="1" customWidth="1"/>
    <col min="4101" max="4101" width="7.28515625" style="219" bestFit="1" customWidth="1"/>
    <col min="4102" max="4102" width="6.140625" style="219" bestFit="1" customWidth="1"/>
    <col min="4103" max="4105" width="7.28515625" style="219" bestFit="1" customWidth="1"/>
    <col min="4106" max="4106" width="8" style="219" bestFit="1" customWidth="1"/>
    <col min="4107" max="4107" width="8.28515625" style="219" customWidth="1"/>
    <col min="4108" max="4109" width="10.42578125" style="219" bestFit="1" customWidth="1"/>
    <col min="4110" max="4110" width="13.140625" style="219" bestFit="1" customWidth="1"/>
    <col min="4111" max="4352" width="9.140625" style="219"/>
    <col min="4353" max="4353" width="9.140625" style="219" customWidth="1"/>
    <col min="4354" max="4354" width="25.85546875" style="219" customWidth="1"/>
    <col min="4355" max="4355" width="5.7109375" style="219" bestFit="1" customWidth="1"/>
    <col min="4356" max="4356" width="7.140625" style="219" bestFit="1" customWidth="1"/>
    <col min="4357" max="4357" width="7.28515625" style="219" bestFit="1" customWidth="1"/>
    <col min="4358" max="4358" width="6.140625" style="219" bestFit="1" customWidth="1"/>
    <col min="4359" max="4361" width="7.28515625" style="219" bestFit="1" customWidth="1"/>
    <col min="4362" max="4362" width="8" style="219" bestFit="1" customWidth="1"/>
    <col min="4363" max="4363" width="8.28515625" style="219" customWidth="1"/>
    <col min="4364" max="4365" width="10.42578125" style="219" bestFit="1" customWidth="1"/>
    <col min="4366" max="4366" width="13.140625" style="219" bestFit="1" customWidth="1"/>
    <col min="4367" max="4608" width="9.140625" style="219"/>
    <col min="4609" max="4609" width="9.140625" style="219" customWidth="1"/>
    <col min="4610" max="4610" width="25.85546875" style="219" customWidth="1"/>
    <col min="4611" max="4611" width="5.7109375" style="219" bestFit="1" customWidth="1"/>
    <col min="4612" max="4612" width="7.140625" style="219" bestFit="1" customWidth="1"/>
    <col min="4613" max="4613" width="7.28515625" style="219" bestFit="1" customWidth="1"/>
    <col min="4614" max="4614" width="6.140625" style="219" bestFit="1" customWidth="1"/>
    <col min="4615" max="4617" width="7.28515625" style="219" bestFit="1" customWidth="1"/>
    <col min="4618" max="4618" width="8" style="219" bestFit="1" customWidth="1"/>
    <col min="4619" max="4619" width="8.28515625" style="219" customWidth="1"/>
    <col min="4620" max="4621" width="10.42578125" style="219" bestFit="1" customWidth="1"/>
    <col min="4622" max="4622" width="13.140625" style="219" bestFit="1" customWidth="1"/>
    <col min="4623" max="4864" width="9.140625" style="219"/>
    <col min="4865" max="4865" width="9.140625" style="219" customWidth="1"/>
    <col min="4866" max="4866" width="25.85546875" style="219" customWidth="1"/>
    <col min="4867" max="4867" width="5.7109375" style="219" bestFit="1" customWidth="1"/>
    <col min="4868" max="4868" width="7.140625" style="219" bestFit="1" customWidth="1"/>
    <col min="4869" max="4869" width="7.28515625" style="219" bestFit="1" customWidth="1"/>
    <col min="4870" max="4870" width="6.140625" style="219" bestFit="1" customWidth="1"/>
    <col min="4871" max="4873" width="7.28515625" style="219" bestFit="1" customWidth="1"/>
    <col min="4874" max="4874" width="8" style="219" bestFit="1" customWidth="1"/>
    <col min="4875" max="4875" width="8.28515625" style="219" customWidth="1"/>
    <col min="4876" max="4877" width="10.42578125" style="219" bestFit="1" customWidth="1"/>
    <col min="4878" max="4878" width="13.140625" style="219" bestFit="1" customWidth="1"/>
    <col min="4879" max="5120" width="9.140625" style="219"/>
    <col min="5121" max="5121" width="9.140625" style="219" customWidth="1"/>
    <col min="5122" max="5122" width="25.85546875" style="219" customWidth="1"/>
    <col min="5123" max="5123" width="5.7109375" style="219" bestFit="1" customWidth="1"/>
    <col min="5124" max="5124" width="7.140625" style="219" bestFit="1" customWidth="1"/>
    <col min="5125" max="5125" width="7.28515625" style="219" bestFit="1" customWidth="1"/>
    <col min="5126" max="5126" width="6.140625" style="219" bestFit="1" customWidth="1"/>
    <col min="5127" max="5129" width="7.28515625" style="219" bestFit="1" customWidth="1"/>
    <col min="5130" max="5130" width="8" style="219" bestFit="1" customWidth="1"/>
    <col min="5131" max="5131" width="8.28515625" style="219" customWidth="1"/>
    <col min="5132" max="5133" width="10.42578125" style="219" bestFit="1" customWidth="1"/>
    <col min="5134" max="5134" width="13.140625" style="219" bestFit="1" customWidth="1"/>
    <col min="5135" max="5376" width="9.140625" style="219"/>
    <col min="5377" max="5377" width="9.140625" style="219" customWidth="1"/>
    <col min="5378" max="5378" width="25.85546875" style="219" customWidth="1"/>
    <col min="5379" max="5379" width="5.7109375" style="219" bestFit="1" customWidth="1"/>
    <col min="5380" max="5380" width="7.140625" style="219" bestFit="1" customWidth="1"/>
    <col min="5381" max="5381" width="7.28515625" style="219" bestFit="1" customWidth="1"/>
    <col min="5382" max="5382" width="6.140625" style="219" bestFit="1" customWidth="1"/>
    <col min="5383" max="5385" width="7.28515625" style="219" bestFit="1" customWidth="1"/>
    <col min="5386" max="5386" width="8" style="219" bestFit="1" customWidth="1"/>
    <col min="5387" max="5387" width="8.28515625" style="219" customWidth="1"/>
    <col min="5388" max="5389" width="10.42578125" style="219" bestFit="1" customWidth="1"/>
    <col min="5390" max="5390" width="13.140625" style="219" bestFit="1" customWidth="1"/>
    <col min="5391" max="5632" width="9.140625" style="219"/>
    <col min="5633" max="5633" width="9.140625" style="219" customWidth="1"/>
    <col min="5634" max="5634" width="25.85546875" style="219" customWidth="1"/>
    <col min="5635" max="5635" width="5.7109375" style="219" bestFit="1" customWidth="1"/>
    <col min="5636" max="5636" width="7.140625" style="219" bestFit="1" customWidth="1"/>
    <col min="5637" max="5637" width="7.28515625" style="219" bestFit="1" customWidth="1"/>
    <col min="5638" max="5638" width="6.140625" style="219" bestFit="1" customWidth="1"/>
    <col min="5639" max="5641" width="7.28515625" style="219" bestFit="1" customWidth="1"/>
    <col min="5642" max="5642" width="8" style="219" bestFit="1" customWidth="1"/>
    <col min="5643" max="5643" width="8.28515625" style="219" customWidth="1"/>
    <col min="5644" max="5645" width="10.42578125" style="219" bestFit="1" customWidth="1"/>
    <col min="5646" max="5646" width="13.140625" style="219" bestFit="1" customWidth="1"/>
    <col min="5647" max="5888" width="9.140625" style="219"/>
    <col min="5889" max="5889" width="9.140625" style="219" customWidth="1"/>
    <col min="5890" max="5890" width="25.85546875" style="219" customWidth="1"/>
    <col min="5891" max="5891" width="5.7109375" style="219" bestFit="1" customWidth="1"/>
    <col min="5892" max="5892" width="7.140625" style="219" bestFit="1" customWidth="1"/>
    <col min="5893" max="5893" width="7.28515625" style="219" bestFit="1" customWidth="1"/>
    <col min="5894" max="5894" width="6.140625" style="219" bestFit="1" customWidth="1"/>
    <col min="5895" max="5897" width="7.28515625" style="219" bestFit="1" customWidth="1"/>
    <col min="5898" max="5898" width="8" style="219" bestFit="1" customWidth="1"/>
    <col min="5899" max="5899" width="8.28515625" style="219" customWidth="1"/>
    <col min="5900" max="5901" width="10.42578125" style="219" bestFit="1" customWidth="1"/>
    <col min="5902" max="5902" width="13.140625" style="219" bestFit="1" customWidth="1"/>
    <col min="5903" max="6144" width="9.140625" style="219"/>
    <col min="6145" max="6145" width="9.140625" style="219" customWidth="1"/>
    <col min="6146" max="6146" width="25.85546875" style="219" customWidth="1"/>
    <col min="6147" max="6147" width="5.7109375" style="219" bestFit="1" customWidth="1"/>
    <col min="6148" max="6148" width="7.140625" style="219" bestFit="1" customWidth="1"/>
    <col min="6149" max="6149" width="7.28515625" style="219" bestFit="1" customWidth="1"/>
    <col min="6150" max="6150" width="6.140625" style="219" bestFit="1" customWidth="1"/>
    <col min="6151" max="6153" width="7.28515625" style="219" bestFit="1" customWidth="1"/>
    <col min="6154" max="6154" width="8" style="219" bestFit="1" customWidth="1"/>
    <col min="6155" max="6155" width="8.28515625" style="219" customWidth="1"/>
    <col min="6156" max="6157" width="10.42578125" style="219" bestFit="1" customWidth="1"/>
    <col min="6158" max="6158" width="13.140625" style="219" bestFit="1" customWidth="1"/>
    <col min="6159" max="6400" width="9.140625" style="219"/>
    <col min="6401" max="6401" width="9.140625" style="219" customWidth="1"/>
    <col min="6402" max="6402" width="25.85546875" style="219" customWidth="1"/>
    <col min="6403" max="6403" width="5.7109375" style="219" bestFit="1" customWidth="1"/>
    <col min="6404" max="6404" width="7.140625" style="219" bestFit="1" customWidth="1"/>
    <col min="6405" max="6405" width="7.28515625" style="219" bestFit="1" customWidth="1"/>
    <col min="6406" max="6406" width="6.140625" style="219" bestFit="1" customWidth="1"/>
    <col min="6407" max="6409" width="7.28515625" style="219" bestFit="1" customWidth="1"/>
    <col min="6410" max="6410" width="8" style="219" bestFit="1" customWidth="1"/>
    <col min="6411" max="6411" width="8.28515625" style="219" customWidth="1"/>
    <col min="6412" max="6413" width="10.42578125" style="219" bestFit="1" customWidth="1"/>
    <col min="6414" max="6414" width="13.140625" style="219" bestFit="1" customWidth="1"/>
    <col min="6415" max="6656" width="9.140625" style="219"/>
    <col min="6657" max="6657" width="9.140625" style="219" customWidth="1"/>
    <col min="6658" max="6658" width="25.85546875" style="219" customWidth="1"/>
    <col min="6659" max="6659" width="5.7109375" style="219" bestFit="1" customWidth="1"/>
    <col min="6660" max="6660" width="7.140625" style="219" bestFit="1" customWidth="1"/>
    <col min="6661" max="6661" width="7.28515625" style="219" bestFit="1" customWidth="1"/>
    <col min="6662" max="6662" width="6.140625" style="219" bestFit="1" customWidth="1"/>
    <col min="6663" max="6665" width="7.28515625" style="219" bestFit="1" customWidth="1"/>
    <col min="6666" max="6666" width="8" style="219" bestFit="1" customWidth="1"/>
    <col min="6667" max="6667" width="8.28515625" style="219" customWidth="1"/>
    <col min="6668" max="6669" width="10.42578125" style="219" bestFit="1" customWidth="1"/>
    <col min="6670" max="6670" width="13.140625" style="219" bestFit="1" customWidth="1"/>
    <col min="6671" max="6912" width="9.140625" style="219"/>
    <col min="6913" max="6913" width="9.140625" style="219" customWidth="1"/>
    <col min="6914" max="6914" width="25.85546875" style="219" customWidth="1"/>
    <col min="6915" max="6915" width="5.7109375" style="219" bestFit="1" customWidth="1"/>
    <col min="6916" max="6916" width="7.140625" style="219" bestFit="1" customWidth="1"/>
    <col min="6917" max="6917" width="7.28515625" style="219" bestFit="1" customWidth="1"/>
    <col min="6918" max="6918" width="6.140625" style="219" bestFit="1" customWidth="1"/>
    <col min="6919" max="6921" width="7.28515625" style="219" bestFit="1" customWidth="1"/>
    <col min="6922" max="6922" width="8" style="219" bestFit="1" customWidth="1"/>
    <col min="6923" max="6923" width="8.28515625" style="219" customWidth="1"/>
    <col min="6924" max="6925" width="10.42578125" style="219" bestFit="1" customWidth="1"/>
    <col min="6926" max="6926" width="13.140625" style="219" bestFit="1" customWidth="1"/>
    <col min="6927" max="7168" width="9.140625" style="219"/>
    <col min="7169" max="7169" width="9.140625" style="219" customWidth="1"/>
    <col min="7170" max="7170" width="25.85546875" style="219" customWidth="1"/>
    <col min="7171" max="7171" width="5.7109375" style="219" bestFit="1" customWidth="1"/>
    <col min="7172" max="7172" width="7.140625" style="219" bestFit="1" customWidth="1"/>
    <col min="7173" max="7173" width="7.28515625" style="219" bestFit="1" customWidth="1"/>
    <col min="7174" max="7174" width="6.140625" style="219" bestFit="1" customWidth="1"/>
    <col min="7175" max="7177" width="7.28515625" style="219" bestFit="1" customWidth="1"/>
    <col min="7178" max="7178" width="8" style="219" bestFit="1" customWidth="1"/>
    <col min="7179" max="7179" width="8.28515625" style="219" customWidth="1"/>
    <col min="7180" max="7181" width="10.42578125" style="219" bestFit="1" customWidth="1"/>
    <col min="7182" max="7182" width="13.140625" style="219" bestFit="1" customWidth="1"/>
    <col min="7183" max="7424" width="9.140625" style="219"/>
    <col min="7425" max="7425" width="9.140625" style="219" customWidth="1"/>
    <col min="7426" max="7426" width="25.85546875" style="219" customWidth="1"/>
    <col min="7427" max="7427" width="5.7109375" style="219" bestFit="1" customWidth="1"/>
    <col min="7428" max="7428" width="7.140625" style="219" bestFit="1" customWidth="1"/>
    <col min="7429" max="7429" width="7.28515625" style="219" bestFit="1" customWidth="1"/>
    <col min="7430" max="7430" width="6.140625" style="219" bestFit="1" customWidth="1"/>
    <col min="7431" max="7433" width="7.28515625" style="219" bestFit="1" customWidth="1"/>
    <col min="7434" max="7434" width="8" style="219" bestFit="1" customWidth="1"/>
    <col min="7435" max="7435" width="8.28515625" style="219" customWidth="1"/>
    <col min="7436" max="7437" width="10.42578125" style="219" bestFit="1" customWidth="1"/>
    <col min="7438" max="7438" width="13.140625" style="219" bestFit="1" customWidth="1"/>
    <col min="7439" max="7680" width="9.140625" style="219"/>
    <col min="7681" max="7681" width="9.140625" style="219" customWidth="1"/>
    <col min="7682" max="7682" width="25.85546875" style="219" customWidth="1"/>
    <col min="7683" max="7683" width="5.7109375" style="219" bestFit="1" customWidth="1"/>
    <col min="7684" max="7684" width="7.140625" style="219" bestFit="1" customWidth="1"/>
    <col min="7685" max="7685" width="7.28515625" style="219" bestFit="1" customWidth="1"/>
    <col min="7686" max="7686" width="6.140625" style="219" bestFit="1" customWidth="1"/>
    <col min="7687" max="7689" width="7.28515625" style="219" bestFit="1" customWidth="1"/>
    <col min="7690" max="7690" width="8" style="219" bestFit="1" customWidth="1"/>
    <col min="7691" max="7691" width="8.28515625" style="219" customWidth="1"/>
    <col min="7692" max="7693" width="10.42578125" style="219" bestFit="1" customWidth="1"/>
    <col min="7694" max="7694" width="13.140625" style="219" bestFit="1" customWidth="1"/>
    <col min="7695" max="7936" width="9.140625" style="219"/>
    <col min="7937" max="7937" width="9.140625" style="219" customWidth="1"/>
    <col min="7938" max="7938" width="25.85546875" style="219" customWidth="1"/>
    <col min="7939" max="7939" width="5.7109375" style="219" bestFit="1" customWidth="1"/>
    <col min="7940" max="7940" width="7.140625" style="219" bestFit="1" customWidth="1"/>
    <col min="7941" max="7941" width="7.28515625" style="219" bestFit="1" customWidth="1"/>
    <col min="7942" max="7942" width="6.140625" style="219" bestFit="1" customWidth="1"/>
    <col min="7943" max="7945" width="7.28515625" style="219" bestFit="1" customWidth="1"/>
    <col min="7946" max="7946" width="8" style="219" bestFit="1" customWidth="1"/>
    <col min="7947" max="7947" width="8.28515625" style="219" customWidth="1"/>
    <col min="7948" max="7949" width="10.42578125" style="219" bestFit="1" customWidth="1"/>
    <col min="7950" max="7950" width="13.140625" style="219" bestFit="1" customWidth="1"/>
    <col min="7951" max="8192" width="9.140625" style="219"/>
    <col min="8193" max="8193" width="9.140625" style="219" customWidth="1"/>
    <col min="8194" max="8194" width="25.85546875" style="219" customWidth="1"/>
    <col min="8195" max="8195" width="5.7109375" style="219" bestFit="1" customWidth="1"/>
    <col min="8196" max="8196" width="7.140625" style="219" bestFit="1" customWidth="1"/>
    <col min="8197" max="8197" width="7.28515625" style="219" bestFit="1" customWidth="1"/>
    <col min="8198" max="8198" width="6.140625" style="219" bestFit="1" customWidth="1"/>
    <col min="8199" max="8201" width="7.28515625" style="219" bestFit="1" customWidth="1"/>
    <col min="8202" max="8202" width="8" style="219" bestFit="1" customWidth="1"/>
    <col min="8203" max="8203" width="8.28515625" style="219" customWidth="1"/>
    <col min="8204" max="8205" width="10.42578125" style="219" bestFit="1" customWidth="1"/>
    <col min="8206" max="8206" width="13.140625" style="219" bestFit="1" customWidth="1"/>
    <col min="8207" max="8448" width="9.140625" style="219"/>
    <col min="8449" max="8449" width="9.140625" style="219" customWidth="1"/>
    <col min="8450" max="8450" width="25.85546875" style="219" customWidth="1"/>
    <col min="8451" max="8451" width="5.7109375" style="219" bestFit="1" customWidth="1"/>
    <col min="8452" max="8452" width="7.140625" style="219" bestFit="1" customWidth="1"/>
    <col min="8453" max="8453" width="7.28515625" style="219" bestFit="1" customWidth="1"/>
    <col min="8454" max="8454" width="6.140625" style="219" bestFit="1" customWidth="1"/>
    <col min="8455" max="8457" width="7.28515625" style="219" bestFit="1" customWidth="1"/>
    <col min="8458" max="8458" width="8" style="219" bestFit="1" customWidth="1"/>
    <col min="8459" max="8459" width="8.28515625" style="219" customWidth="1"/>
    <col min="8460" max="8461" width="10.42578125" style="219" bestFit="1" customWidth="1"/>
    <col min="8462" max="8462" width="13.140625" style="219" bestFit="1" customWidth="1"/>
    <col min="8463" max="8704" width="9.140625" style="219"/>
    <col min="8705" max="8705" width="9.140625" style="219" customWidth="1"/>
    <col min="8706" max="8706" width="25.85546875" style="219" customWidth="1"/>
    <col min="8707" max="8707" width="5.7109375" style="219" bestFit="1" customWidth="1"/>
    <col min="8708" max="8708" width="7.140625" style="219" bestFit="1" customWidth="1"/>
    <col min="8709" max="8709" width="7.28515625" style="219" bestFit="1" customWidth="1"/>
    <col min="8710" max="8710" width="6.140625" style="219" bestFit="1" customWidth="1"/>
    <col min="8711" max="8713" width="7.28515625" style="219" bestFit="1" customWidth="1"/>
    <col min="8714" max="8714" width="8" style="219" bestFit="1" customWidth="1"/>
    <col min="8715" max="8715" width="8.28515625" style="219" customWidth="1"/>
    <col min="8716" max="8717" width="10.42578125" style="219" bestFit="1" customWidth="1"/>
    <col min="8718" max="8718" width="13.140625" style="219" bestFit="1" customWidth="1"/>
    <col min="8719" max="8960" width="9.140625" style="219"/>
    <col min="8961" max="8961" width="9.140625" style="219" customWidth="1"/>
    <col min="8962" max="8962" width="25.85546875" style="219" customWidth="1"/>
    <col min="8963" max="8963" width="5.7109375" style="219" bestFit="1" customWidth="1"/>
    <col min="8964" max="8964" width="7.140625" style="219" bestFit="1" customWidth="1"/>
    <col min="8965" max="8965" width="7.28515625" style="219" bestFit="1" customWidth="1"/>
    <col min="8966" max="8966" width="6.140625" style="219" bestFit="1" customWidth="1"/>
    <col min="8967" max="8969" width="7.28515625" style="219" bestFit="1" customWidth="1"/>
    <col min="8970" max="8970" width="8" style="219" bestFit="1" customWidth="1"/>
    <col min="8971" max="8971" width="8.28515625" style="219" customWidth="1"/>
    <col min="8972" max="8973" width="10.42578125" style="219" bestFit="1" customWidth="1"/>
    <col min="8974" max="8974" width="13.140625" style="219" bestFit="1" customWidth="1"/>
    <col min="8975" max="9216" width="9.140625" style="219"/>
    <col min="9217" max="9217" width="9.140625" style="219" customWidth="1"/>
    <col min="9218" max="9218" width="25.85546875" style="219" customWidth="1"/>
    <col min="9219" max="9219" width="5.7109375" style="219" bestFit="1" customWidth="1"/>
    <col min="9220" max="9220" width="7.140625" style="219" bestFit="1" customWidth="1"/>
    <col min="9221" max="9221" width="7.28515625" style="219" bestFit="1" customWidth="1"/>
    <col min="9222" max="9222" width="6.140625" style="219" bestFit="1" customWidth="1"/>
    <col min="9223" max="9225" width="7.28515625" style="219" bestFit="1" customWidth="1"/>
    <col min="9226" max="9226" width="8" style="219" bestFit="1" customWidth="1"/>
    <col min="9227" max="9227" width="8.28515625" style="219" customWidth="1"/>
    <col min="9228" max="9229" width="10.42578125" style="219" bestFit="1" customWidth="1"/>
    <col min="9230" max="9230" width="13.140625" style="219" bestFit="1" customWidth="1"/>
    <col min="9231" max="9472" width="9.140625" style="219"/>
    <col min="9473" max="9473" width="9.140625" style="219" customWidth="1"/>
    <col min="9474" max="9474" width="25.85546875" style="219" customWidth="1"/>
    <col min="9475" max="9475" width="5.7109375" style="219" bestFit="1" customWidth="1"/>
    <col min="9476" max="9476" width="7.140625" style="219" bestFit="1" customWidth="1"/>
    <col min="9477" max="9477" width="7.28515625" style="219" bestFit="1" customWidth="1"/>
    <col min="9478" max="9478" width="6.140625" style="219" bestFit="1" customWidth="1"/>
    <col min="9479" max="9481" width="7.28515625" style="219" bestFit="1" customWidth="1"/>
    <col min="9482" max="9482" width="8" style="219" bestFit="1" customWidth="1"/>
    <col min="9483" max="9483" width="8.28515625" style="219" customWidth="1"/>
    <col min="9484" max="9485" width="10.42578125" style="219" bestFit="1" customWidth="1"/>
    <col min="9486" max="9486" width="13.140625" style="219" bestFit="1" customWidth="1"/>
    <col min="9487" max="9728" width="9.140625" style="219"/>
    <col min="9729" max="9729" width="9.140625" style="219" customWidth="1"/>
    <col min="9730" max="9730" width="25.85546875" style="219" customWidth="1"/>
    <col min="9731" max="9731" width="5.7109375" style="219" bestFit="1" customWidth="1"/>
    <col min="9732" max="9732" width="7.140625" style="219" bestFit="1" customWidth="1"/>
    <col min="9733" max="9733" width="7.28515625" style="219" bestFit="1" customWidth="1"/>
    <col min="9734" max="9734" width="6.140625" style="219" bestFit="1" customWidth="1"/>
    <col min="9735" max="9737" width="7.28515625" style="219" bestFit="1" customWidth="1"/>
    <col min="9738" max="9738" width="8" style="219" bestFit="1" customWidth="1"/>
    <col min="9739" max="9739" width="8.28515625" style="219" customWidth="1"/>
    <col min="9740" max="9741" width="10.42578125" style="219" bestFit="1" customWidth="1"/>
    <col min="9742" max="9742" width="13.140625" style="219" bestFit="1" customWidth="1"/>
    <col min="9743" max="9984" width="9.140625" style="219"/>
    <col min="9985" max="9985" width="9.140625" style="219" customWidth="1"/>
    <col min="9986" max="9986" width="25.85546875" style="219" customWidth="1"/>
    <col min="9987" max="9987" width="5.7109375" style="219" bestFit="1" customWidth="1"/>
    <col min="9988" max="9988" width="7.140625" style="219" bestFit="1" customWidth="1"/>
    <col min="9989" max="9989" width="7.28515625" style="219" bestFit="1" customWidth="1"/>
    <col min="9990" max="9990" width="6.140625" style="219" bestFit="1" customWidth="1"/>
    <col min="9991" max="9993" width="7.28515625" style="219" bestFit="1" customWidth="1"/>
    <col min="9994" max="9994" width="8" style="219" bestFit="1" customWidth="1"/>
    <col min="9995" max="9995" width="8.28515625" style="219" customWidth="1"/>
    <col min="9996" max="9997" width="10.42578125" style="219" bestFit="1" customWidth="1"/>
    <col min="9998" max="9998" width="13.140625" style="219" bestFit="1" customWidth="1"/>
    <col min="9999" max="10240" width="9.140625" style="219"/>
    <col min="10241" max="10241" width="9.140625" style="219" customWidth="1"/>
    <col min="10242" max="10242" width="25.85546875" style="219" customWidth="1"/>
    <col min="10243" max="10243" width="5.7109375" style="219" bestFit="1" customWidth="1"/>
    <col min="10244" max="10244" width="7.140625" style="219" bestFit="1" customWidth="1"/>
    <col min="10245" max="10245" width="7.28515625" style="219" bestFit="1" customWidth="1"/>
    <col min="10246" max="10246" width="6.140625" style="219" bestFit="1" customWidth="1"/>
    <col min="10247" max="10249" width="7.28515625" style="219" bestFit="1" customWidth="1"/>
    <col min="10250" max="10250" width="8" style="219" bestFit="1" customWidth="1"/>
    <col min="10251" max="10251" width="8.28515625" style="219" customWidth="1"/>
    <col min="10252" max="10253" width="10.42578125" style="219" bestFit="1" customWidth="1"/>
    <col min="10254" max="10254" width="13.140625" style="219" bestFit="1" customWidth="1"/>
    <col min="10255" max="10496" width="9.140625" style="219"/>
    <col min="10497" max="10497" width="9.140625" style="219" customWidth="1"/>
    <col min="10498" max="10498" width="25.85546875" style="219" customWidth="1"/>
    <col min="10499" max="10499" width="5.7109375" style="219" bestFit="1" customWidth="1"/>
    <col min="10500" max="10500" width="7.140625" style="219" bestFit="1" customWidth="1"/>
    <col min="10501" max="10501" width="7.28515625" style="219" bestFit="1" customWidth="1"/>
    <col min="10502" max="10502" width="6.140625" style="219" bestFit="1" customWidth="1"/>
    <col min="10503" max="10505" width="7.28515625" style="219" bestFit="1" customWidth="1"/>
    <col min="10506" max="10506" width="8" style="219" bestFit="1" customWidth="1"/>
    <col min="10507" max="10507" width="8.28515625" style="219" customWidth="1"/>
    <col min="10508" max="10509" width="10.42578125" style="219" bestFit="1" customWidth="1"/>
    <col min="10510" max="10510" width="13.140625" style="219" bestFit="1" customWidth="1"/>
    <col min="10511" max="10752" width="9.140625" style="219"/>
    <col min="10753" max="10753" width="9.140625" style="219" customWidth="1"/>
    <col min="10754" max="10754" width="25.85546875" style="219" customWidth="1"/>
    <col min="10755" max="10755" width="5.7109375" style="219" bestFit="1" customWidth="1"/>
    <col min="10756" max="10756" width="7.140625" style="219" bestFit="1" customWidth="1"/>
    <col min="10757" max="10757" width="7.28515625" style="219" bestFit="1" customWidth="1"/>
    <col min="10758" max="10758" width="6.140625" style="219" bestFit="1" customWidth="1"/>
    <col min="10759" max="10761" width="7.28515625" style="219" bestFit="1" customWidth="1"/>
    <col min="10762" max="10762" width="8" style="219" bestFit="1" customWidth="1"/>
    <col min="10763" max="10763" width="8.28515625" style="219" customWidth="1"/>
    <col min="10764" max="10765" width="10.42578125" style="219" bestFit="1" customWidth="1"/>
    <col min="10766" max="10766" width="13.140625" style="219" bestFit="1" customWidth="1"/>
    <col min="10767" max="11008" width="9.140625" style="219"/>
    <col min="11009" max="11009" width="9.140625" style="219" customWidth="1"/>
    <col min="11010" max="11010" width="25.85546875" style="219" customWidth="1"/>
    <col min="11011" max="11011" width="5.7109375" style="219" bestFit="1" customWidth="1"/>
    <col min="11012" max="11012" width="7.140625" style="219" bestFit="1" customWidth="1"/>
    <col min="11013" max="11013" width="7.28515625" style="219" bestFit="1" customWidth="1"/>
    <col min="11014" max="11014" width="6.140625" style="219" bestFit="1" customWidth="1"/>
    <col min="11015" max="11017" width="7.28515625" style="219" bestFit="1" customWidth="1"/>
    <col min="11018" max="11018" width="8" style="219" bestFit="1" customWidth="1"/>
    <col min="11019" max="11019" width="8.28515625" style="219" customWidth="1"/>
    <col min="11020" max="11021" width="10.42578125" style="219" bestFit="1" customWidth="1"/>
    <col min="11022" max="11022" width="13.140625" style="219" bestFit="1" customWidth="1"/>
    <col min="11023" max="11264" width="9.140625" style="219"/>
    <col min="11265" max="11265" width="9.140625" style="219" customWidth="1"/>
    <col min="11266" max="11266" width="25.85546875" style="219" customWidth="1"/>
    <col min="11267" max="11267" width="5.7109375" style="219" bestFit="1" customWidth="1"/>
    <col min="11268" max="11268" width="7.140625" style="219" bestFit="1" customWidth="1"/>
    <col min="11269" max="11269" width="7.28515625" style="219" bestFit="1" customWidth="1"/>
    <col min="11270" max="11270" width="6.140625" style="219" bestFit="1" customWidth="1"/>
    <col min="11271" max="11273" width="7.28515625" style="219" bestFit="1" customWidth="1"/>
    <col min="11274" max="11274" width="8" style="219" bestFit="1" customWidth="1"/>
    <col min="11275" max="11275" width="8.28515625" style="219" customWidth="1"/>
    <col min="11276" max="11277" width="10.42578125" style="219" bestFit="1" customWidth="1"/>
    <col min="11278" max="11278" width="13.140625" style="219" bestFit="1" customWidth="1"/>
    <col min="11279" max="11520" width="9.140625" style="219"/>
    <col min="11521" max="11521" width="9.140625" style="219" customWidth="1"/>
    <col min="11522" max="11522" width="25.85546875" style="219" customWidth="1"/>
    <col min="11523" max="11523" width="5.7109375" style="219" bestFit="1" customWidth="1"/>
    <col min="11524" max="11524" width="7.140625" style="219" bestFit="1" customWidth="1"/>
    <col min="11525" max="11525" width="7.28515625" style="219" bestFit="1" customWidth="1"/>
    <col min="11526" max="11526" width="6.140625" style="219" bestFit="1" customWidth="1"/>
    <col min="11527" max="11529" width="7.28515625" style="219" bestFit="1" customWidth="1"/>
    <col min="11530" max="11530" width="8" style="219" bestFit="1" customWidth="1"/>
    <col min="11531" max="11531" width="8.28515625" style="219" customWidth="1"/>
    <col min="11532" max="11533" width="10.42578125" style="219" bestFit="1" customWidth="1"/>
    <col min="11534" max="11534" width="13.140625" style="219" bestFit="1" customWidth="1"/>
    <col min="11535" max="11776" width="9.140625" style="219"/>
    <col min="11777" max="11777" width="9.140625" style="219" customWidth="1"/>
    <col min="11778" max="11778" width="25.85546875" style="219" customWidth="1"/>
    <col min="11779" max="11779" width="5.7109375" style="219" bestFit="1" customWidth="1"/>
    <col min="11780" max="11780" width="7.140625" style="219" bestFit="1" customWidth="1"/>
    <col min="11781" max="11781" width="7.28515625" style="219" bestFit="1" customWidth="1"/>
    <col min="11782" max="11782" width="6.140625" style="219" bestFit="1" customWidth="1"/>
    <col min="11783" max="11785" width="7.28515625" style="219" bestFit="1" customWidth="1"/>
    <col min="11786" max="11786" width="8" style="219" bestFit="1" customWidth="1"/>
    <col min="11787" max="11787" width="8.28515625" style="219" customWidth="1"/>
    <col min="11788" max="11789" width="10.42578125" style="219" bestFit="1" customWidth="1"/>
    <col min="11790" max="11790" width="13.140625" style="219" bestFit="1" customWidth="1"/>
    <col min="11791" max="12032" width="9.140625" style="219"/>
    <col min="12033" max="12033" width="9.140625" style="219" customWidth="1"/>
    <col min="12034" max="12034" width="25.85546875" style="219" customWidth="1"/>
    <col min="12035" max="12035" width="5.7109375" style="219" bestFit="1" customWidth="1"/>
    <col min="12036" max="12036" width="7.140625" style="219" bestFit="1" customWidth="1"/>
    <col min="12037" max="12037" width="7.28515625" style="219" bestFit="1" customWidth="1"/>
    <col min="12038" max="12038" width="6.140625" style="219" bestFit="1" customWidth="1"/>
    <col min="12039" max="12041" width="7.28515625" style="219" bestFit="1" customWidth="1"/>
    <col min="12042" max="12042" width="8" style="219" bestFit="1" customWidth="1"/>
    <col min="12043" max="12043" width="8.28515625" style="219" customWidth="1"/>
    <col min="12044" max="12045" width="10.42578125" style="219" bestFit="1" customWidth="1"/>
    <col min="12046" max="12046" width="13.140625" style="219" bestFit="1" customWidth="1"/>
    <col min="12047" max="12288" width="9.140625" style="219"/>
    <col min="12289" max="12289" width="9.140625" style="219" customWidth="1"/>
    <col min="12290" max="12290" width="25.85546875" style="219" customWidth="1"/>
    <col min="12291" max="12291" width="5.7109375" style="219" bestFit="1" customWidth="1"/>
    <col min="12292" max="12292" width="7.140625" style="219" bestFit="1" customWidth="1"/>
    <col min="12293" max="12293" width="7.28515625" style="219" bestFit="1" customWidth="1"/>
    <col min="12294" max="12294" width="6.140625" style="219" bestFit="1" customWidth="1"/>
    <col min="12295" max="12297" width="7.28515625" style="219" bestFit="1" customWidth="1"/>
    <col min="12298" max="12298" width="8" style="219" bestFit="1" customWidth="1"/>
    <col min="12299" max="12299" width="8.28515625" style="219" customWidth="1"/>
    <col min="12300" max="12301" width="10.42578125" style="219" bestFit="1" customWidth="1"/>
    <col min="12302" max="12302" width="13.140625" style="219" bestFit="1" customWidth="1"/>
    <col min="12303" max="12544" width="9.140625" style="219"/>
    <col min="12545" max="12545" width="9.140625" style="219" customWidth="1"/>
    <col min="12546" max="12546" width="25.85546875" style="219" customWidth="1"/>
    <col min="12547" max="12547" width="5.7109375" style="219" bestFit="1" customWidth="1"/>
    <col min="12548" max="12548" width="7.140625" style="219" bestFit="1" customWidth="1"/>
    <col min="12549" max="12549" width="7.28515625" style="219" bestFit="1" customWidth="1"/>
    <col min="12550" max="12550" width="6.140625" style="219" bestFit="1" customWidth="1"/>
    <col min="12551" max="12553" width="7.28515625" style="219" bestFit="1" customWidth="1"/>
    <col min="12554" max="12554" width="8" style="219" bestFit="1" customWidth="1"/>
    <col min="12555" max="12555" width="8.28515625" style="219" customWidth="1"/>
    <col min="12556" max="12557" width="10.42578125" style="219" bestFit="1" customWidth="1"/>
    <col min="12558" max="12558" width="13.140625" style="219" bestFit="1" customWidth="1"/>
    <col min="12559" max="12800" width="9.140625" style="219"/>
    <col min="12801" max="12801" width="9.140625" style="219" customWidth="1"/>
    <col min="12802" max="12802" width="25.85546875" style="219" customWidth="1"/>
    <col min="12803" max="12803" width="5.7109375" style="219" bestFit="1" customWidth="1"/>
    <col min="12804" max="12804" width="7.140625" style="219" bestFit="1" customWidth="1"/>
    <col min="12805" max="12805" width="7.28515625" style="219" bestFit="1" customWidth="1"/>
    <col min="12806" max="12806" width="6.140625" style="219" bestFit="1" customWidth="1"/>
    <col min="12807" max="12809" width="7.28515625" style="219" bestFit="1" customWidth="1"/>
    <col min="12810" max="12810" width="8" style="219" bestFit="1" customWidth="1"/>
    <col min="12811" max="12811" width="8.28515625" style="219" customWidth="1"/>
    <col min="12812" max="12813" width="10.42578125" style="219" bestFit="1" customWidth="1"/>
    <col min="12814" max="12814" width="13.140625" style="219" bestFit="1" customWidth="1"/>
    <col min="12815" max="13056" width="9.140625" style="219"/>
    <col min="13057" max="13057" width="9.140625" style="219" customWidth="1"/>
    <col min="13058" max="13058" width="25.85546875" style="219" customWidth="1"/>
    <col min="13059" max="13059" width="5.7109375" style="219" bestFit="1" customWidth="1"/>
    <col min="13060" max="13060" width="7.140625" style="219" bestFit="1" customWidth="1"/>
    <col min="13061" max="13061" width="7.28515625" style="219" bestFit="1" customWidth="1"/>
    <col min="13062" max="13062" width="6.140625" style="219" bestFit="1" customWidth="1"/>
    <col min="13063" max="13065" width="7.28515625" style="219" bestFit="1" customWidth="1"/>
    <col min="13066" max="13066" width="8" style="219" bestFit="1" customWidth="1"/>
    <col min="13067" max="13067" width="8.28515625" style="219" customWidth="1"/>
    <col min="13068" max="13069" width="10.42578125" style="219" bestFit="1" customWidth="1"/>
    <col min="13070" max="13070" width="13.140625" style="219" bestFit="1" customWidth="1"/>
    <col min="13071" max="13312" width="9.140625" style="219"/>
    <col min="13313" max="13313" width="9.140625" style="219" customWidth="1"/>
    <col min="13314" max="13314" width="25.85546875" style="219" customWidth="1"/>
    <col min="13315" max="13315" width="5.7109375" style="219" bestFit="1" customWidth="1"/>
    <col min="13316" max="13316" width="7.140625" style="219" bestFit="1" customWidth="1"/>
    <col min="13317" max="13317" width="7.28515625" style="219" bestFit="1" customWidth="1"/>
    <col min="13318" max="13318" width="6.140625" style="219" bestFit="1" customWidth="1"/>
    <col min="13319" max="13321" width="7.28515625" style="219" bestFit="1" customWidth="1"/>
    <col min="13322" max="13322" width="8" style="219" bestFit="1" customWidth="1"/>
    <col min="13323" max="13323" width="8.28515625" style="219" customWidth="1"/>
    <col min="13324" max="13325" width="10.42578125" style="219" bestFit="1" customWidth="1"/>
    <col min="13326" max="13326" width="13.140625" style="219" bestFit="1" customWidth="1"/>
    <col min="13327" max="13568" width="9.140625" style="219"/>
    <col min="13569" max="13569" width="9.140625" style="219" customWidth="1"/>
    <col min="13570" max="13570" width="25.85546875" style="219" customWidth="1"/>
    <col min="13571" max="13571" width="5.7109375" style="219" bestFit="1" customWidth="1"/>
    <col min="13572" max="13572" width="7.140625" style="219" bestFit="1" customWidth="1"/>
    <col min="13573" max="13573" width="7.28515625" style="219" bestFit="1" customWidth="1"/>
    <col min="13574" max="13574" width="6.140625" style="219" bestFit="1" customWidth="1"/>
    <col min="13575" max="13577" width="7.28515625" style="219" bestFit="1" customWidth="1"/>
    <col min="13578" max="13578" width="8" style="219" bestFit="1" customWidth="1"/>
    <col min="13579" max="13579" width="8.28515625" style="219" customWidth="1"/>
    <col min="13580" max="13581" width="10.42578125" style="219" bestFit="1" customWidth="1"/>
    <col min="13582" max="13582" width="13.140625" style="219" bestFit="1" customWidth="1"/>
    <col min="13583" max="13824" width="9.140625" style="219"/>
    <col min="13825" max="13825" width="9.140625" style="219" customWidth="1"/>
    <col min="13826" max="13826" width="25.85546875" style="219" customWidth="1"/>
    <col min="13827" max="13827" width="5.7109375" style="219" bestFit="1" customWidth="1"/>
    <col min="13828" max="13828" width="7.140625" style="219" bestFit="1" customWidth="1"/>
    <col min="13829" max="13829" width="7.28515625" style="219" bestFit="1" customWidth="1"/>
    <col min="13830" max="13830" width="6.140625" style="219" bestFit="1" customWidth="1"/>
    <col min="13831" max="13833" width="7.28515625" style="219" bestFit="1" customWidth="1"/>
    <col min="13834" max="13834" width="8" style="219" bestFit="1" customWidth="1"/>
    <col min="13835" max="13835" width="8.28515625" style="219" customWidth="1"/>
    <col min="13836" max="13837" width="10.42578125" style="219" bestFit="1" customWidth="1"/>
    <col min="13838" max="13838" width="13.140625" style="219" bestFit="1" customWidth="1"/>
    <col min="13839" max="14080" width="9.140625" style="219"/>
    <col min="14081" max="14081" width="9.140625" style="219" customWidth="1"/>
    <col min="14082" max="14082" width="25.85546875" style="219" customWidth="1"/>
    <col min="14083" max="14083" width="5.7109375" style="219" bestFit="1" customWidth="1"/>
    <col min="14084" max="14084" width="7.140625" style="219" bestFit="1" customWidth="1"/>
    <col min="14085" max="14085" width="7.28515625" style="219" bestFit="1" customWidth="1"/>
    <col min="14086" max="14086" width="6.140625" style="219" bestFit="1" customWidth="1"/>
    <col min="14087" max="14089" width="7.28515625" style="219" bestFit="1" customWidth="1"/>
    <col min="14090" max="14090" width="8" style="219" bestFit="1" customWidth="1"/>
    <col min="14091" max="14091" width="8.28515625" style="219" customWidth="1"/>
    <col min="14092" max="14093" width="10.42578125" style="219" bestFit="1" customWidth="1"/>
    <col min="14094" max="14094" width="13.140625" style="219" bestFit="1" customWidth="1"/>
    <col min="14095" max="14336" width="9.140625" style="219"/>
    <col min="14337" max="14337" width="9.140625" style="219" customWidth="1"/>
    <col min="14338" max="14338" width="25.85546875" style="219" customWidth="1"/>
    <col min="14339" max="14339" width="5.7109375" style="219" bestFit="1" customWidth="1"/>
    <col min="14340" max="14340" width="7.140625" style="219" bestFit="1" customWidth="1"/>
    <col min="14341" max="14341" width="7.28515625" style="219" bestFit="1" customWidth="1"/>
    <col min="14342" max="14342" width="6.140625" style="219" bestFit="1" customWidth="1"/>
    <col min="14343" max="14345" width="7.28515625" style="219" bestFit="1" customWidth="1"/>
    <col min="14346" max="14346" width="8" style="219" bestFit="1" customWidth="1"/>
    <col min="14347" max="14347" width="8.28515625" style="219" customWidth="1"/>
    <col min="14348" max="14349" width="10.42578125" style="219" bestFit="1" customWidth="1"/>
    <col min="14350" max="14350" width="13.140625" style="219" bestFit="1" customWidth="1"/>
    <col min="14351" max="14592" width="9.140625" style="219"/>
    <col min="14593" max="14593" width="9.140625" style="219" customWidth="1"/>
    <col min="14594" max="14594" width="25.85546875" style="219" customWidth="1"/>
    <col min="14595" max="14595" width="5.7109375" style="219" bestFit="1" customWidth="1"/>
    <col min="14596" max="14596" width="7.140625" style="219" bestFit="1" customWidth="1"/>
    <col min="14597" max="14597" width="7.28515625" style="219" bestFit="1" customWidth="1"/>
    <col min="14598" max="14598" width="6.140625" style="219" bestFit="1" customWidth="1"/>
    <col min="14599" max="14601" width="7.28515625" style="219" bestFit="1" customWidth="1"/>
    <col min="14602" max="14602" width="8" style="219" bestFit="1" customWidth="1"/>
    <col min="14603" max="14603" width="8.28515625" style="219" customWidth="1"/>
    <col min="14604" max="14605" width="10.42578125" style="219" bestFit="1" customWidth="1"/>
    <col min="14606" max="14606" width="13.140625" style="219" bestFit="1" customWidth="1"/>
    <col min="14607" max="14848" width="9.140625" style="219"/>
    <col min="14849" max="14849" width="9.140625" style="219" customWidth="1"/>
    <col min="14850" max="14850" width="25.85546875" style="219" customWidth="1"/>
    <col min="14851" max="14851" width="5.7109375" style="219" bestFit="1" customWidth="1"/>
    <col min="14852" max="14852" width="7.140625" style="219" bestFit="1" customWidth="1"/>
    <col min="14853" max="14853" width="7.28515625" style="219" bestFit="1" customWidth="1"/>
    <col min="14854" max="14854" width="6.140625" style="219" bestFit="1" customWidth="1"/>
    <col min="14855" max="14857" width="7.28515625" style="219" bestFit="1" customWidth="1"/>
    <col min="14858" max="14858" width="8" style="219" bestFit="1" customWidth="1"/>
    <col min="14859" max="14859" width="8.28515625" style="219" customWidth="1"/>
    <col min="14860" max="14861" width="10.42578125" style="219" bestFit="1" customWidth="1"/>
    <col min="14862" max="14862" width="13.140625" style="219" bestFit="1" customWidth="1"/>
    <col min="14863" max="15104" width="9.140625" style="219"/>
    <col min="15105" max="15105" width="9.140625" style="219" customWidth="1"/>
    <col min="15106" max="15106" width="25.85546875" style="219" customWidth="1"/>
    <col min="15107" max="15107" width="5.7109375" style="219" bestFit="1" customWidth="1"/>
    <col min="15108" max="15108" width="7.140625" style="219" bestFit="1" customWidth="1"/>
    <col min="15109" max="15109" width="7.28515625" style="219" bestFit="1" customWidth="1"/>
    <col min="15110" max="15110" width="6.140625" style="219" bestFit="1" customWidth="1"/>
    <col min="15111" max="15113" width="7.28515625" style="219" bestFit="1" customWidth="1"/>
    <col min="15114" max="15114" width="8" style="219" bestFit="1" customWidth="1"/>
    <col min="15115" max="15115" width="8.28515625" style="219" customWidth="1"/>
    <col min="15116" max="15117" width="10.42578125" style="219" bestFit="1" customWidth="1"/>
    <col min="15118" max="15118" width="13.140625" style="219" bestFit="1" customWidth="1"/>
    <col min="15119" max="15360" width="9.140625" style="219"/>
    <col min="15361" max="15361" width="9.140625" style="219" customWidth="1"/>
    <col min="15362" max="15362" width="25.85546875" style="219" customWidth="1"/>
    <col min="15363" max="15363" width="5.7109375" style="219" bestFit="1" customWidth="1"/>
    <col min="15364" max="15364" width="7.140625" style="219" bestFit="1" customWidth="1"/>
    <col min="15365" max="15365" width="7.28515625" style="219" bestFit="1" customWidth="1"/>
    <col min="15366" max="15366" width="6.140625" style="219" bestFit="1" customWidth="1"/>
    <col min="15367" max="15369" width="7.28515625" style="219" bestFit="1" customWidth="1"/>
    <col min="15370" max="15370" width="8" style="219" bestFit="1" customWidth="1"/>
    <col min="15371" max="15371" width="8.28515625" style="219" customWidth="1"/>
    <col min="15372" max="15373" width="10.42578125" style="219" bestFit="1" customWidth="1"/>
    <col min="15374" max="15374" width="13.140625" style="219" bestFit="1" customWidth="1"/>
    <col min="15375" max="15616" width="9.140625" style="219"/>
    <col min="15617" max="15617" width="9.140625" style="219" customWidth="1"/>
    <col min="15618" max="15618" width="25.85546875" style="219" customWidth="1"/>
    <col min="15619" max="15619" width="5.7109375" style="219" bestFit="1" customWidth="1"/>
    <col min="15620" max="15620" width="7.140625" style="219" bestFit="1" customWidth="1"/>
    <col min="15621" max="15621" width="7.28515625" style="219" bestFit="1" customWidth="1"/>
    <col min="15622" max="15622" width="6.140625" style="219" bestFit="1" customWidth="1"/>
    <col min="15623" max="15625" width="7.28515625" style="219" bestFit="1" customWidth="1"/>
    <col min="15626" max="15626" width="8" style="219" bestFit="1" customWidth="1"/>
    <col min="15627" max="15627" width="8.28515625" style="219" customWidth="1"/>
    <col min="15628" max="15629" width="10.42578125" style="219" bestFit="1" customWidth="1"/>
    <col min="15630" max="15630" width="13.140625" style="219" bestFit="1" customWidth="1"/>
    <col min="15631" max="15872" width="9.140625" style="219"/>
    <col min="15873" max="15873" width="9.140625" style="219" customWidth="1"/>
    <col min="15874" max="15874" width="25.85546875" style="219" customWidth="1"/>
    <col min="15875" max="15875" width="5.7109375" style="219" bestFit="1" customWidth="1"/>
    <col min="15876" max="15876" width="7.140625" style="219" bestFit="1" customWidth="1"/>
    <col min="15877" max="15877" width="7.28515625" style="219" bestFit="1" customWidth="1"/>
    <col min="15878" max="15878" width="6.140625" style="219" bestFit="1" customWidth="1"/>
    <col min="15879" max="15881" width="7.28515625" style="219" bestFit="1" customWidth="1"/>
    <col min="15882" max="15882" width="8" style="219" bestFit="1" customWidth="1"/>
    <col min="15883" max="15883" width="8.28515625" style="219" customWidth="1"/>
    <col min="15884" max="15885" width="10.42578125" style="219" bestFit="1" customWidth="1"/>
    <col min="15886" max="15886" width="13.140625" style="219" bestFit="1" customWidth="1"/>
    <col min="15887" max="16128" width="9.140625" style="219"/>
    <col min="16129" max="16129" width="9.140625" style="219" customWidth="1"/>
    <col min="16130" max="16130" width="25.85546875" style="219" customWidth="1"/>
    <col min="16131" max="16131" width="5.7109375" style="219" bestFit="1" customWidth="1"/>
    <col min="16132" max="16132" width="7.140625" style="219" bestFit="1" customWidth="1"/>
    <col min="16133" max="16133" width="7.28515625" style="219" bestFit="1" customWidth="1"/>
    <col min="16134" max="16134" width="6.140625" style="219" bestFit="1" customWidth="1"/>
    <col min="16135" max="16137" width="7.28515625" style="219" bestFit="1" customWidth="1"/>
    <col min="16138" max="16138" width="8" style="219" bestFit="1" customWidth="1"/>
    <col min="16139" max="16139" width="8.28515625" style="219" customWidth="1"/>
    <col min="16140" max="16141" width="10.42578125" style="219" bestFit="1" customWidth="1"/>
    <col min="16142" max="16142" width="13.140625" style="219" bestFit="1" customWidth="1"/>
    <col min="16143" max="16384" width="9.140625" style="219"/>
  </cols>
  <sheetData>
    <row r="2" spans="1:12">
      <c r="A2" s="785" t="s">
        <v>447</v>
      </c>
      <c r="B2" s="786"/>
      <c r="C2" s="786"/>
      <c r="D2" s="786"/>
      <c r="E2" s="786"/>
      <c r="F2" s="786"/>
      <c r="G2" s="786"/>
      <c r="H2" s="786"/>
      <c r="I2" s="786"/>
      <c r="J2" s="786"/>
      <c r="K2" s="787"/>
    </row>
    <row r="3" spans="1:12">
      <c r="A3" s="411"/>
      <c r="B3" s="784"/>
      <c r="C3" s="784"/>
      <c r="D3" s="784"/>
      <c r="E3" s="784"/>
      <c r="F3" s="784"/>
      <c r="G3" s="784"/>
      <c r="H3" s="784"/>
      <c r="I3" s="784"/>
      <c r="J3" s="784"/>
      <c r="K3" s="411"/>
    </row>
    <row r="4" spans="1:12">
      <c r="A4" s="361" t="str">
        <f>Orçamento!A32</f>
        <v>02.01.401</v>
      </c>
      <c r="B4" s="782" t="str">
        <f>Orçamento!D32</f>
        <v>Tapume com telha metálica</v>
      </c>
      <c r="C4" s="782"/>
      <c r="D4" s="782"/>
      <c r="E4" s="782"/>
      <c r="F4" s="782"/>
      <c r="G4" s="782"/>
      <c r="H4" s="782"/>
      <c r="I4" s="782"/>
      <c r="J4" s="782"/>
      <c r="K4" s="362" t="str">
        <f>Orçamento!F24</f>
        <v>mês</v>
      </c>
      <c r="L4" s="219" t="s">
        <v>859</v>
      </c>
    </row>
    <row r="5" spans="1:12">
      <c r="A5" s="783"/>
      <c r="B5" s="783"/>
      <c r="C5" s="356"/>
      <c r="D5" s="356"/>
      <c r="E5" s="356"/>
      <c r="F5" s="356"/>
      <c r="G5" s="783" t="s">
        <v>319</v>
      </c>
      <c r="H5" s="783"/>
      <c r="I5" s="783" t="s">
        <v>320</v>
      </c>
      <c r="J5" s="783"/>
      <c r="K5" s="783"/>
    </row>
    <row r="6" spans="1:12" ht="22.5">
      <c r="A6" s="783" t="s">
        <v>333</v>
      </c>
      <c r="B6" s="783"/>
      <c r="C6" s="783" t="s">
        <v>321</v>
      </c>
      <c r="D6" s="783" t="s">
        <v>322</v>
      </c>
      <c r="E6" s="783" t="s">
        <v>323</v>
      </c>
      <c r="F6" s="783" t="s">
        <v>324</v>
      </c>
      <c r="G6" s="474" t="s">
        <v>325</v>
      </c>
      <c r="H6" s="474" t="s">
        <v>326</v>
      </c>
      <c r="I6" s="474" t="s">
        <v>327</v>
      </c>
      <c r="J6" s="474" t="s">
        <v>325</v>
      </c>
      <c r="K6" s="474" t="s">
        <v>326</v>
      </c>
    </row>
    <row r="7" spans="1:12">
      <c r="A7" s="783"/>
      <c r="B7" s="783"/>
      <c r="C7" s="783"/>
      <c r="D7" s="783"/>
      <c r="E7" s="783"/>
      <c r="F7" s="783"/>
      <c r="G7" s="474" t="s">
        <v>328</v>
      </c>
      <c r="H7" s="474" t="s">
        <v>329</v>
      </c>
      <c r="I7" s="474" t="s">
        <v>330</v>
      </c>
      <c r="J7" s="474" t="s">
        <v>328</v>
      </c>
      <c r="K7" s="474" t="s">
        <v>329</v>
      </c>
    </row>
    <row r="8" spans="1:12">
      <c r="A8" s="474"/>
      <c r="B8" s="474" t="s">
        <v>458</v>
      </c>
      <c r="C8" s="474">
        <v>1</v>
      </c>
      <c r="D8" s="431">
        <f>10.04+2*1.45</f>
        <v>12.94</v>
      </c>
      <c r="E8" s="474"/>
      <c r="F8" s="474">
        <v>2</v>
      </c>
      <c r="G8" s="358">
        <f>D8*F8</f>
        <v>25.88</v>
      </c>
      <c r="H8" s="474"/>
      <c r="I8" s="474"/>
      <c r="J8" s="432">
        <f>C8*G8</f>
        <v>25.88</v>
      </c>
      <c r="K8" s="474">
        <f>C8*D8*E8*F8</f>
        <v>0</v>
      </c>
    </row>
    <row r="9" spans="1:12">
      <c r="A9" s="695"/>
      <c r="B9" s="695" t="s">
        <v>1045</v>
      </c>
      <c r="C9" s="695">
        <v>1</v>
      </c>
      <c r="D9" s="431">
        <f>12.9+6.9*2</f>
        <v>26.700000000000003</v>
      </c>
      <c r="E9" s="695"/>
      <c r="F9" s="695">
        <v>2</v>
      </c>
      <c r="G9" s="358">
        <f>D9*F9</f>
        <v>53.400000000000006</v>
      </c>
      <c r="H9" s="695"/>
      <c r="I9" s="695"/>
      <c r="J9" s="432">
        <f>C9*G9</f>
        <v>53.400000000000006</v>
      </c>
      <c r="K9" s="695">
        <f>C9*D9*E9*F9</f>
        <v>0</v>
      </c>
    </row>
    <row r="10" spans="1:12">
      <c r="A10" s="363"/>
      <c r="B10" s="364"/>
      <c r="C10" s="364"/>
      <c r="D10" s="364"/>
      <c r="E10" s="364"/>
      <c r="F10" s="781" t="s">
        <v>331</v>
      </c>
      <c r="G10" s="781"/>
      <c r="H10" s="781"/>
      <c r="I10" s="433">
        <f>ROUND(SUM(I8:I8),2)</f>
        <v>0</v>
      </c>
      <c r="J10" s="433">
        <f>ROUND(SUM(J8:J9),2)</f>
        <v>79.28</v>
      </c>
      <c r="K10" s="433">
        <f>ROUND(SUM(K8:K8),2)</f>
        <v>0</v>
      </c>
    </row>
    <row r="11" spans="1:12">
      <c r="A11" s="363"/>
      <c r="B11" s="364"/>
      <c r="C11" s="364"/>
      <c r="D11" s="364"/>
      <c r="E11" s="364"/>
      <c r="F11" s="473"/>
      <c r="G11" s="473"/>
      <c r="H11" s="473"/>
      <c r="I11" s="433"/>
      <c r="J11" s="433"/>
      <c r="K11" s="433"/>
    </row>
    <row r="12" spans="1:12">
      <c r="A12" s="361" t="str">
        <f>Orçamento!A33</f>
        <v>02.01.404</v>
      </c>
      <c r="B12" s="782" t="str">
        <f>Orçamento!D33</f>
        <v>Placa de obra em chapa de aço galvanizado, instalada</v>
      </c>
      <c r="C12" s="782"/>
      <c r="D12" s="782"/>
      <c r="E12" s="782"/>
      <c r="F12" s="782"/>
      <c r="G12" s="782"/>
      <c r="H12" s="782"/>
      <c r="I12" s="782"/>
      <c r="J12" s="782"/>
      <c r="K12" s="362" t="str">
        <f>Orçamento!F33</f>
        <v>m2</v>
      </c>
      <c r="L12" s="219" t="s">
        <v>859</v>
      </c>
    </row>
    <row r="13" spans="1:12">
      <c r="A13" s="783"/>
      <c r="B13" s="783"/>
      <c r="C13" s="356"/>
      <c r="D13" s="356"/>
      <c r="E13" s="356"/>
      <c r="F13" s="356"/>
      <c r="G13" s="783" t="s">
        <v>319</v>
      </c>
      <c r="H13" s="783"/>
      <c r="I13" s="783" t="s">
        <v>320</v>
      </c>
      <c r="J13" s="783"/>
      <c r="K13" s="783"/>
    </row>
    <row r="14" spans="1:12" ht="22.5">
      <c r="A14" s="783" t="s">
        <v>333</v>
      </c>
      <c r="B14" s="783"/>
      <c r="C14" s="783" t="s">
        <v>321</v>
      </c>
      <c r="D14" s="783" t="s">
        <v>322</v>
      </c>
      <c r="E14" s="783" t="s">
        <v>323</v>
      </c>
      <c r="F14" s="783" t="s">
        <v>324</v>
      </c>
      <c r="G14" s="563" t="s">
        <v>325</v>
      </c>
      <c r="H14" s="563" t="s">
        <v>326</v>
      </c>
      <c r="I14" s="563" t="s">
        <v>327</v>
      </c>
      <c r="J14" s="563" t="s">
        <v>325</v>
      </c>
      <c r="K14" s="563" t="s">
        <v>326</v>
      </c>
    </row>
    <row r="15" spans="1:12">
      <c r="A15" s="783"/>
      <c r="B15" s="783"/>
      <c r="C15" s="783"/>
      <c r="D15" s="783"/>
      <c r="E15" s="783"/>
      <c r="F15" s="783"/>
      <c r="G15" s="563" t="s">
        <v>328</v>
      </c>
      <c r="H15" s="563" t="s">
        <v>329</v>
      </c>
      <c r="I15" s="563" t="s">
        <v>330</v>
      </c>
      <c r="J15" s="563" t="s">
        <v>328</v>
      </c>
      <c r="K15" s="563" t="s">
        <v>329</v>
      </c>
    </row>
    <row r="16" spans="1:12">
      <c r="A16" s="563"/>
      <c r="B16" s="563" t="s">
        <v>623</v>
      </c>
      <c r="C16" s="563">
        <v>2</v>
      </c>
      <c r="D16" s="431">
        <v>1.45</v>
      </c>
      <c r="E16" s="563"/>
      <c r="F16" s="563">
        <v>0.9</v>
      </c>
      <c r="G16" s="358">
        <f>D16*F16</f>
        <v>1.3049999999999999</v>
      </c>
      <c r="H16" s="563"/>
      <c r="I16" s="563"/>
      <c r="J16" s="432">
        <f>C16*G16</f>
        <v>2.61</v>
      </c>
      <c r="K16" s="563">
        <f>C16*D16*E16*F16</f>
        <v>0</v>
      </c>
    </row>
    <row r="17" spans="1:12">
      <c r="A17" s="363"/>
      <c r="B17" s="364"/>
      <c r="C17" s="364"/>
      <c r="D17" s="364"/>
      <c r="E17" s="364"/>
      <c r="F17" s="781" t="s">
        <v>331</v>
      </c>
      <c r="G17" s="781"/>
      <c r="H17" s="781"/>
      <c r="I17" s="433">
        <f>ROUND(SUM(I16:I16),2)</f>
        <v>0</v>
      </c>
      <c r="J17" s="433">
        <f>ROUND(SUM(J16:J16),2)</f>
        <v>2.61</v>
      </c>
      <c r="K17" s="433">
        <f>ROUND(SUM(K16:K16),2)</f>
        <v>0</v>
      </c>
    </row>
    <row r="18" spans="1:12">
      <c r="A18" s="363"/>
      <c r="B18" s="364"/>
      <c r="C18" s="364"/>
      <c r="D18" s="364"/>
      <c r="E18" s="364"/>
      <c r="F18" s="562"/>
      <c r="G18" s="562"/>
      <c r="H18" s="562"/>
      <c r="I18" s="433"/>
      <c r="J18" s="433"/>
      <c r="K18" s="433"/>
    </row>
    <row r="19" spans="1:12">
      <c r="A19" s="361" t="str">
        <f>Orçamento!A38</f>
        <v>02.02.140</v>
      </c>
      <c r="B19" s="782" t="str">
        <f>Orçamento!D38</f>
        <v>Demolição de Alvenaria Bloco Furado, de forma manual, sem reaproveitamento</v>
      </c>
      <c r="C19" s="782"/>
      <c r="D19" s="782"/>
      <c r="E19" s="782"/>
      <c r="F19" s="782"/>
      <c r="G19" s="782"/>
      <c r="H19" s="782"/>
      <c r="I19" s="782"/>
      <c r="J19" s="782"/>
      <c r="K19" s="362" t="str">
        <f>Orçamento!F38</f>
        <v>m3</v>
      </c>
      <c r="L19" s="219" t="s">
        <v>859</v>
      </c>
    </row>
    <row r="20" spans="1:12">
      <c r="A20" s="783"/>
      <c r="B20" s="783"/>
      <c r="C20" s="356"/>
      <c r="D20" s="356"/>
      <c r="E20" s="356"/>
      <c r="F20" s="356"/>
      <c r="G20" s="783" t="s">
        <v>319</v>
      </c>
      <c r="H20" s="783"/>
      <c r="I20" s="783" t="s">
        <v>320</v>
      </c>
      <c r="J20" s="783"/>
      <c r="K20" s="783"/>
    </row>
    <row r="21" spans="1:12" ht="22.5">
      <c r="A21" s="783" t="s">
        <v>333</v>
      </c>
      <c r="B21" s="783"/>
      <c r="C21" s="783" t="s">
        <v>321</v>
      </c>
      <c r="D21" s="783" t="s">
        <v>322</v>
      </c>
      <c r="E21" s="783" t="s">
        <v>323</v>
      </c>
      <c r="F21" s="783" t="s">
        <v>324</v>
      </c>
      <c r="G21" s="440" t="s">
        <v>325</v>
      </c>
      <c r="H21" s="440" t="s">
        <v>326</v>
      </c>
      <c r="I21" s="440" t="s">
        <v>327</v>
      </c>
      <c r="J21" s="440" t="s">
        <v>325</v>
      </c>
      <c r="K21" s="440" t="s">
        <v>326</v>
      </c>
    </row>
    <row r="22" spans="1:12">
      <c r="A22" s="783"/>
      <c r="B22" s="783"/>
      <c r="C22" s="783"/>
      <c r="D22" s="783"/>
      <c r="E22" s="783"/>
      <c r="F22" s="783"/>
      <c r="G22" s="440" t="s">
        <v>328</v>
      </c>
      <c r="H22" s="440" t="s">
        <v>329</v>
      </c>
      <c r="I22" s="440" t="s">
        <v>330</v>
      </c>
      <c r="J22" s="440" t="s">
        <v>328</v>
      </c>
      <c r="K22" s="440" t="s">
        <v>329</v>
      </c>
    </row>
    <row r="23" spans="1:12">
      <c r="A23" s="440"/>
      <c r="B23" s="440" t="s">
        <v>624</v>
      </c>
      <c r="C23" s="440">
        <v>1</v>
      </c>
      <c r="D23" s="431">
        <v>11.39</v>
      </c>
      <c r="E23" s="440">
        <v>0.15</v>
      </c>
      <c r="F23" s="687">
        <v>3.25</v>
      </c>
      <c r="G23" s="358"/>
      <c r="H23" s="440"/>
      <c r="I23" s="440"/>
      <c r="J23" s="432"/>
      <c r="K23" s="440">
        <f>C23*D23*E23*F23</f>
        <v>5.5526250000000008</v>
      </c>
    </row>
    <row r="24" spans="1:12">
      <c r="A24" s="464"/>
      <c r="B24" s="464" t="s">
        <v>997</v>
      </c>
      <c r="C24" s="464">
        <v>-2</v>
      </c>
      <c r="D24" s="431">
        <v>0.6</v>
      </c>
      <c r="E24" s="464">
        <v>0.15</v>
      </c>
      <c r="F24" s="687">
        <v>2.1</v>
      </c>
      <c r="G24" s="358"/>
      <c r="H24" s="464"/>
      <c r="I24" s="464"/>
      <c r="J24" s="432"/>
      <c r="K24" s="564">
        <f>C24*D24*E24*F24</f>
        <v>-0.378</v>
      </c>
    </row>
    <row r="25" spans="1:12">
      <c r="A25" s="464"/>
      <c r="B25" s="564" t="s">
        <v>998</v>
      </c>
      <c r="C25" s="564">
        <v>3</v>
      </c>
      <c r="D25" s="431">
        <v>1.39</v>
      </c>
      <c r="E25" s="564">
        <v>0.15</v>
      </c>
      <c r="F25" s="687">
        <v>1.44</v>
      </c>
      <c r="G25" s="358"/>
      <c r="H25" s="464"/>
      <c r="I25" s="464"/>
      <c r="J25" s="432"/>
      <c r="K25" s="564">
        <f>C25*D25*E25*F25</f>
        <v>0.90071999999999985</v>
      </c>
    </row>
    <row r="26" spans="1:12">
      <c r="A26" s="363"/>
      <c r="B26" s="364"/>
      <c r="C26" s="364"/>
      <c r="D26" s="364"/>
      <c r="E26" s="364"/>
      <c r="F26" s="781" t="s">
        <v>331</v>
      </c>
      <c r="G26" s="781"/>
      <c r="H26" s="781"/>
      <c r="I26" s="433">
        <f>ROUND(SUM(I23:I25),2)</f>
        <v>0</v>
      </c>
      <c r="J26" s="433">
        <f>ROUND(SUM(J23:J25),2)</f>
        <v>0</v>
      </c>
      <c r="K26" s="433">
        <f>ROUND(SUM(K23:K25),2)</f>
        <v>6.08</v>
      </c>
    </row>
    <row r="27" spans="1:12">
      <c r="A27" s="440"/>
      <c r="B27" s="784"/>
      <c r="C27" s="784"/>
      <c r="D27" s="784"/>
      <c r="E27" s="784"/>
      <c r="F27" s="784"/>
      <c r="G27" s="784"/>
      <c r="H27" s="784"/>
      <c r="I27" s="784"/>
      <c r="J27" s="784"/>
      <c r="K27" s="440"/>
    </row>
    <row r="28" spans="1:12">
      <c r="A28" s="361" t="str">
        <f>Orçamento!A38</f>
        <v>02.02.140</v>
      </c>
      <c r="B28" s="782" t="str">
        <f>Orçamento!D39</f>
        <v>Retirada de divisória de amianto</v>
      </c>
      <c r="C28" s="782"/>
      <c r="D28" s="782"/>
      <c r="E28" s="782"/>
      <c r="F28" s="782"/>
      <c r="G28" s="782"/>
      <c r="H28" s="782"/>
      <c r="I28" s="782"/>
      <c r="J28" s="782"/>
      <c r="K28" s="362" t="str">
        <f>Orçamento!F39</f>
        <v>m2</v>
      </c>
      <c r="L28" s="219" t="s">
        <v>859</v>
      </c>
    </row>
    <row r="29" spans="1:12">
      <c r="A29" s="783"/>
      <c r="B29" s="783"/>
      <c r="C29" s="356"/>
      <c r="D29" s="356"/>
      <c r="E29" s="356"/>
      <c r="F29" s="356"/>
      <c r="G29" s="783" t="s">
        <v>319</v>
      </c>
      <c r="H29" s="783"/>
      <c r="I29" s="783" t="s">
        <v>320</v>
      </c>
      <c r="J29" s="783"/>
      <c r="K29" s="783"/>
    </row>
    <row r="30" spans="1:12" ht="22.5">
      <c r="A30" s="783" t="s">
        <v>333</v>
      </c>
      <c r="B30" s="783"/>
      <c r="C30" s="783" t="s">
        <v>321</v>
      </c>
      <c r="D30" s="783" t="s">
        <v>322</v>
      </c>
      <c r="E30" s="783" t="s">
        <v>323</v>
      </c>
      <c r="F30" s="783" t="s">
        <v>324</v>
      </c>
      <c r="G30" s="440" t="s">
        <v>325</v>
      </c>
      <c r="H30" s="440" t="s">
        <v>326</v>
      </c>
      <c r="I30" s="440" t="s">
        <v>327</v>
      </c>
      <c r="J30" s="564" t="s">
        <v>325</v>
      </c>
      <c r="K30" s="564" t="s">
        <v>326</v>
      </c>
      <c r="L30" s="219">
        <v>14.49</v>
      </c>
    </row>
    <row r="31" spans="1:12">
      <c r="A31" s="783"/>
      <c r="B31" s="783"/>
      <c r="C31" s="783"/>
      <c r="D31" s="783"/>
      <c r="E31" s="783"/>
      <c r="F31" s="783"/>
      <c r="G31" s="440" t="s">
        <v>328</v>
      </c>
      <c r="H31" s="440" t="s">
        <v>329</v>
      </c>
      <c r="I31" s="440" t="s">
        <v>330</v>
      </c>
      <c r="J31" s="564" t="s">
        <v>328</v>
      </c>
      <c r="K31" s="564" t="s">
        <v>329</v>
      </c>
      <c r="L31" s="219">
        <v>12.65</v>
      </c>
    </row>
    <row r="32" spans="1:12">
      <c r="A32" s="440"/>
      <c r="B32" s="687" t="s">
        <v>521</v>
      </c>
      <c r="C32" s="687">
        <v>1</v>
      </c>
      <c r="D32" s="219">
        <v>14.49</v>
      </c>
      <c r="E32" s="598"/>
      <c r="F32" s="687">
        <v>2.11</v>
      </c>
      <c r="G32" s="358">
        <f>D32*F32</f>
        <v>30.573899999999998</v>
      </c>
      <c r="H32" s="687"/>
      <c r="I32" s="687"/>
      <c r="J32" s="432">
        <f>C32*G32</f>
        <v>30.573899999999998</v>
      </c>
      <c r="K32" s="687"/>
      <c r="L32" s="219">
        <v>8.06</v>
      </c>
    </row>
    <row r="33" spans="1:12">
      <c r="A33" s="440"/>
      <c r="B33" s="687" t="s">
        <v>521</v>
      </c>
      <c r="C33" s="687">
        <v>1</v>
      </c>
      <c r="D33" s="219">
        <v>12.65</v>
      </c>
      <c r="E33" s="598"/>
      <c r="F33" s="694">
        <v>2.11</v>
      </c>
      <c r="G33" s="358">
        <f t="shared" ref="G33:G38" si="0">D33*F33</f>
        <v>26.691499999999998</v>
      </c>
      <c r="H33" s="687"/>
      <c r="I33" s="687"/>
      <c r="J33" s="432">
        <f t="shared" ref="J33:J38" si="1">C33*G33</f>
        <v>26.691499999999998</v>
      </c>
      <c r="K33" s="687"/>
      <c r="L33" s="219">
        <v>8.06</v>
      </c>
    </row>
    <row r="34" spans="1:12">
      <c r="B34" s="687" t="s">
        <v>521</v>
      </c>
      <c r="C34" s="687">
        <v>3</v>
      </c>
      <c r="D34" s="431">
        <v>8.06</v>
      </c>
      <c r="E34" s="602"/>
      <c r="F34" s="694">
        <v>2.11</v>
      </c>
      <c r="G34" s="358">
        <f t="shared" si="0"/>
        <v>17.006599999999999</v>
      </c>
      <c r="H34" s="690"/>
      <c r="I34" s="690"/>
      <c r="J34" s="432">
        <f t="shared" si="1"/>
        <v>51.019799999999996</v>
      </c>
      <c r="K34" s="690"/>
      <c r="L34" s="219">
        <v>8.06</v>
      </c>
    </row>
    <row r="35" spans="1:12">
      <c r="A35" s="564"/>
      <c r="B35" s="687" t="s">
        <v>521</v>
      </c>
      <c r="C35" s="687">
        <v>4</v>
      </c>
      <c r="D35" s="431">
        <v>7.94</v>
      </c>
      <c r="E35" s="598"/>
      <c r="F35" s="694">
        <v>2.11</v>
      </c>
      <c r="G35" s="358">
        <f t="shared" si="0"/>
        <v>16.753399999999999</v>
      </c>
      <c r="H35" s="687"/>
      <c r="I35" s="687"/>
      <c r="J35" s="432">
        <f t="shared" si="1"/>
        <v>67.013599999999997</v>
      </c>
      <c r="K35" s="687"/>
      <c r="L35" s="219">
        <v>7.94</v>
      </c>
    </row>
    <row r="36" spans="1:12">
      <c r="A36" s="564"/>
      <c r="B36" s="687" t="s">
        <v>625</v>
      </c>
      <c r="C36" s="687">
        <v>1</v>
      </c>
      <c r="D36" s="431">
        <v>13.22</v>
      </c>
      <c r="E36" s="598"/>
      <c r="F36" s="694">
        <v>2.11</v>
      </c>
      <c r="G36" s="358">
        <f t="shared" si="0"/>
        <v>27.894200000000001</v>
      </c>
      <c r="H36" s="687"/>
      <c r="I36" s="687"/>
      <c r="J36" s="432">
        <f t="shared" si="1"/>
        <v>27.894200000000001</v>
      </c>
      <c r="K36" s="687"/>
      <c r="L36" s="219">
        <v>7.94</v>
      </c>
    </row>
    <row r="37" spans="1:12">
      <c r="A37" s="564"/>
      <c r="B37" s="694" t="s">
        <v>625</v>
      </c>
      <c r="C37" s="694">
        <v>1</v>
      </c>
      <c r="D37" s="431">
        <v>1.42</v>
      </c>
      <c r="E37" s="598"/>
      <c r="F37" s="694">
        <v>2.11</v>
      </c>
      <c r="G37" s="358">
        <f>D37*F37</f>
        <v>2.9961999999999995</v>
      </c>
      <c r="H37" s="694"/>
      <c r="I37" s="694"/>
      <c r="J37" s="432">
        <f t="shared" si="1"/>
        <v>2.9961999999999995</v>
      </c>
      <c r="K37" s="687"/>
      <c r="L37" s="219">
        <v>7.94</v>
      </c>
    </row>
    <row r="38" spans="1:12">
      <c r="A38" s="564"/>
      <c r="B38" s="687" t="s">
        <v>459</v>
      </c>
      <c r="C38" s="687">
        <v>-14</v>
      </c>
      <c r="D38" s="671">
        <v>0.9</v>
      </c>
      <c r="E38" s="598"/>
      <c r="F38" s="694">
        <v>2.11</v>
      </c>
      <c r="G38" s="358">
        <f t="shared" si="0"/>
        <v>1.899</v>
      </c>
      <c r="H38" s="687"/>
      <c r="I38" s="687"/>
      <c r="J38" s="432">
        <f t="shared" si="1"/>
        <v>-26.585999999999999</v>
      </c>
      <c r="K38" s="687"/>
      <c r="L38" s="219">
        <v>7.94</v>
      </c>
    </row>
    <row r="39" spans="1:12">
      <c r="A39" s="363"/>
      <c r="B39" s="600"/>
      <c r="C39" s="600"/>
      <c r="D39" s="600"/>
      <c r="E39" s="600"/>
      <c r="F39" s="781" t="s">
        <v>331</v>
      </c>
      <c r="G39" s="781"/>
      <c r="H39" s="781"/>
      <c r="I39" s="433">
        <f>ROUND(SUM(I32:I33),2)</f>
        <v>0</v>
      </c>
      <c r="J39" s="433">
        <f>ROUND(SUM(J32:J38),2)</f>
        <v>179.6</v>
      </c>
      <c r="K39" s="433">
        <f>ROUND(SUM(K32:K38),2)</f>
        <v>0</v>
      </c>
      <c r="L39" s="219">
        <v>13.22</v>
      </c>
    </row>
    <row r="40" spans="1:12">
      <c r="A40" s="440"/>
      <c r="B40" s="784"/>
      <c r="C40" s="784"/>
      <c r="D40" s="784"/>
      <c r="E40" s="784"/>
      <c r="F40" s="784"/>
      <c r="G40" s="784"/>
      <c r="H40" s="784"/>
      <c r="I40" s="784"/>
      <c r="J40" s="784"/>
      <c r="K40" s="440"/>
    </row>
    <row r="41" spans="1:12">
      <c r="A41" s="361" t="str">
        <f>Orçamento!A38</f>
        <v>02.02.140</v>
      </c>
      <c r="B41" s="782" t="str">
        <f>Orçamento!D40</f>
        <v>Remoção de portas, de forma manual, sem reaproveitamento</v>
      </c>
      <c r="C41" s="782"/>
      <c r="D41" s="782"/>
      <c r="E41" s="782"/>
      <c r="F41" s="782"/>
      <c r="G41" s="782"/>
      <c r="H41" s="782"/>
      <c r="I41" s="782"/>
      <c r="J41" s="782"/>
      <c r="K41" s="362" t="str">
        <f>Orçamento!F40</f>
        <v>m2</v>
      </c>
      <c r="L41" s="219" t="s">
        <v>859</v>
      </c>
    </row>
    <row r="42" spans="1:12">
      <c r="A42" s="783"/>
      <c r="B42" s="783"/>
      <c r="C42" s="356"/>
      <c r="D42" s="356"/>
      <c r="E42" s="356"/>
      <c r="F42" s="356"/>
      <c r="G42" s="783" t="s">
        <v>319</v>
      </c>
      <c r="H42" s="783"/>
      <c r="I42" s="783" t="s">
        <v>320</v>
      </c>
      <c r="J42" s="783"/>
      <c r="K42" s="783"/>
    </row>
    <row r="43" spans="1:12" ht="22.5">
      <c r="A43" s="783" t="s">
        <v>333</v>
      </c>
      <c r="B43" s="783"/>
      <c r="C43" s="783" t="s">
        <v>321</v>
      </c>
      <c r="D43" s="783" t="s">
        <v>322</v>
      </c>
      <c r="E43" s="783" t="s">
        <v>323</v>
      </c>
      <c r="F43" s="783" t="s">
        <v>324</v>
      </c>
      <c r="G43" s="440" t="s">
        <v>325</v>
      </c>
      <c r="H43" s="440" t="s">
        <v>326</v>
      </c>
      <c r="I43" s="440" t="s">
        <v>327</v>
      </c>
      <c r="J43" s="440" t="s">
        <v>325</v>
      </c>
      <c r="K43" s="440" t="s">
        <v>326</v>
      </c>
    </row>
    <row r="44" spans="1:12">
      <c r="A44" s="783"/>
      <c r="B44" s="783"/>
      <c r="C44" s="783"/>
      <c r="D44" s="783"/>
      <c r="E44" s="783"/>
      <c r="F44" s="783"/>
      <c r="G44" s="440" t="s">
        <v>328</v>
      </c>
      <c r="H44" s="440" t="s">
        <v>329</v>
      </c>
      <c r="I44" s="440" t="s">
        <v>330</v>
      </c>
      <c r="J44" s="440" t="s">
        <v>328</v>
      </c>
      <c r="K44" s="440" t="s">
        <v>329</v>
      </c>
    </row>
    <row r="45" spans="1:12">
      <c r="A45" s="440"/>
      <c r="B45" s="564" t="s">
        <v>459</v>
      </c>
      <c r="C45" s="564">
        <v>13</v>
      </c>
      <c r="D45" s="431">
        <v>0.9</v>
      </c>
      <c r="E45" s="564"/>
      <c r="F45" s="564">
        <v>2.11</v>
      </c>
      <c r="G45" s="358">
        <f>D45*F45</f>
        <v>1.899</v>
      </c>
      <c r="H45" s="564"/>
      <c r="I45" s="564"/>
      <c r="J45" s="432">
        <f>C45*G45</f>
        <v>24.687000000000001</v>
      </c>
      <c r="K45" s="440"/>
    </row>
    <row r="46" spans="1:12">
      <c r="A46" s="670"/>
      <c r="B46" s="670" t="s">
        <v>999</v>
      </c>
      <c r="C46" s="670">
        <v>2</v>
      </c>
      <c r="D46" s="431">
        <v>0.6</v>
      </c>
      <c r="E46" s="670"/>
      <c r="F46" s="670">
        <v>2.11</v>
      </c>
      <c r="G46" s="358">
        <f>D46*F46</f>
        <v>1.2659999999999998</v>
      </c>
      <c r="H46" s="670"/>
      <c r="I46" s="670"/>
      <c r="J46" s="432">
        <f>C46*G46</f>
        <v>2.5319999999999996</v>
      </c>
      <c r="K46" s="670"/>
    </row>
    <row r="47" spans="1:12">
      <c r="A47" s="363"/>
      <c r="B47" s="364"/>
      <c r="C47" s="364"/>
      <c r="D47" s="364"/>
      <c r="E47" s="364"/>
      <c r="F47" s="781" t="s">
        <v>331</v>
      </c>
      <c r="G47" s="781"/>
      <c r="H47" s="781"/>
      <c r="I47" s="433">
        <f>ROUND(SUM(I45:I45),2)</f>
        <v>0</v>
      </c>
      <c r="J47" s="433">
        <f>ROUND(SUM(J45:J46),2)</f>
        <v>27.22</v>
      </c>
      <c r="K47" s="433">
        <f>ROUND(SUM(K45:K45),2)</f>
        <v>0</v>
      </c>
    </row>
    <row r="48" spans="1:12">
      <c r="A48" s="440"/>
      <c r="B48" s="784"/>
      <c r="C48" s="784"/>
      <c r="D48" s="784"/>
      <c r="E48" s="784"/>
      <c r="F48" s="784"/>
      <c r="G48" s="784"/>
      <c r="H48" s="784"/>
      <c r="I48" s="784"/>
      <c r="J48" s="784"/>
      <c r="K48" s="440"/>
    </row>
    <row r="49" spans="1:12">
      <c r="A49" s="361" t="str">
        <f>Orçamento!A38</f>
        <v>02.02.140</v>
      </c>
      <c r="B49" s="782" t="str">
        <f>Orçamento!D41</f>
        <v>Remoção de esquadria metálica, com reaproveitamento</v>
      </c>
      <c r="C49" s="782"/>
      <c r="D49" s="782"/>
      <c r="E49" s="782"/>
      <c r="F49" s="782"/>
      <c r="G49" s="782"/>
      <c r="H49" s="782"/>
      <c r="I49" s="782"/>
      <c r="J49" s="782"/>
      <c r="K49" s="362" t="str">
        <f>Orçamento!F41</f>
        <v>m2</v>
      </c>
    </row>
    <row r="50" spans="1:12">
      <c r="A50" s="783"/>
      <c r="B50" s="783"/>
      <c r="C50" s="356"/>
      <c r="D50" s="356"/>
      <c r="E50" s="356"/>
      <c r="F50" s="356"/>
      <c r="G50" s="783" t="s">
        <v>319</v>
      </c>
      <c r="H50" s="783"/>
      <c r="I50" s="783" t="s">
        <v>320</v>
      </c>
      <c r="J50" s="783"/>
      <c r="K50" s="783"/>
    </row>
    <row r="51" spans="1:12" ht="22.5">
      <c r="A51" s="783" t="s">
        <v>333</v>
      </c>
      <c r="B51" s="783"/>
      <c r="C51" s="783" t="s">
        <v>321</v>
      </c>
      <c r="D51" s="783" t="s">
        <v>322</v>
      </c>
      <c r="E51" s="783" t="s">
        <v>323</v>
      </c>
      <c r="F51" s="783" t="s">
        <v>324</v>
      </c>
      <c r="G51" s="440" t="s">
        <v>325</v>
      </c>
      <c r="H51" s="440" t="s">
        <v>326</v>
      </c>
      <c r="I51" s="440" t="s">
        <v>327</v>
      </c>
      <c r="J51" s="440" t="s">
        <v>325</v>
      </c>
      <c r="K51" s="440" t="s">
        <v>326</v>
      </c>
    </row>
    <row r="52" spans="1:12">
      <c r="A52" s="783"/>
      <c r="B52" s="783"/>
      <c r="C52" s="783"/>
      <c r="D52" s="783"/>
      <c r="E52" s="783"/>
      <c r="F52" s="783"/>
      <c r="G52" s="440" t="s">
        <v>328</v>
      </c>
      <c r="H52" s="440" t="s">
        <v>329</v>
      </c>
      <c r="I52" s="440" t="s">
        <v>330</v>
      </c>
      <c r="J52" s="440" t="s">
        <v>328</v>
      </c>
      <c r="K52" s="440" t="s">
        <v>329</v>
      </c>
    </row>
    <row r="53" spans="1:12">
      <c r="A53" s="440"/>
      <c r="B53" s="694" t="s">
        <v>626</v>
      </c>
      <c r="C53" s="694">
        <v>1</v>
      </c>
      <c r="D53" s="431">
        <f>SUM(D32:D37)+C38*D38</f>
        <v>45.18</v>
      </c>
      <c r="E53" s="694"/>
      <c r="F53" s="694">
        <v>0.69</v>
      </c>
      <c r="G53" s="358">
        <f>D53*F53</f>
        <v>31.174199999999999</v>
      </c>
      <c r="H53" s="694"/>
      <c r="I53" s="694"/>
      <c r="J53" s="432">
        <f>G53*C53</f>
        <v>31.174199999999999</v>
      </c>
      <c r="K53" s="440"/>
    </row>
    <row r="54" spans="1:12">
      <c r="A54" s="363"/>
      <c r="B54" s="364"/>
      <c r="C54" s="364"/>
      <c r="D54" s="364"/>
      <c r="E54" s="364"/>
      <c r="F54" s="781" t="s">
        <v>331</v>
      </c>
      <c r="G54" s="781"/>
      <c r="H54" s="781"/>
      <c r="I54" s="433">
        <f>ROUND(SUM(I53:I53),2)</f>
        <v>0</v>
      </c>
      <c r="J54" s="433">
        <f>ROUND(SUM(J53:J53),2)</f>
        <v>31.17</v>
      </c>
      <c r="K54" s="433">
        <f>ROUND(SUM(K53:K53),2)</f>
        <v>0</v>
      </c>
    </row>
    <row r="55" spans="1:12">
      <c r="A55" s="440"/>
      <c r="B55" s="784"/>
      <c r="C55" s="784"/>
      <c r="D55" s="784"/>
      <c r="E55" s="784"/>
      <c r="F55" s="784"/>
      <c r="G55" s="784"/>
      <c r="H55" s="784"/>
      <c r="I55" s="784"/>
      <c r="J55" s="784"/>
      <c r="K55" s="440"/>
    </row>
    <row r="56" spans="1:12">
      <c r="A56" s="361" t="str">
        <f>Orçamento!A42</f>
        <v>02.02.150.01</v>
      </c>
      <c r="B56" s="782" t="str">
        <f>Orçamento!D42</f>
        <v>Demolição de contrapiso</v>
      </c>
      <c r="C56" s="782"/>
      <c r="D56" s="782"/>
      <c r="E56" s="782"/>
      <c r="F56" s="782"/>
      <c r="G56" s="782"/>
      <c r="H56" s="782"/>
      <c r="I56" s="782"/>
      <c r="J56" s="782"/>
      <c r="K56" s="362" t="str">
        <f>Orçamento!F42</f>
        <v>m2</v>
      </c>
      <c r="L56" s="219" t="s">
        <v>859</v>
      </c>
    </row>
    <row r="57" spans="1:12">
      <c r="A57" s="783"/>
      <c r="B57" s="783"/>
      <c r="C57" s="356"/>
      <c r="D57" s="356"/>
      <c r="E57" s="356"/>
      <c r="F57" s="356"/>
      <c r="G57" s="783" t="s">
        <v>319</v>
      </c>
      <c r="H57" s="783"/>
      <c r="I57" s="783" t="s">
        <v>320</v>
      </c>
      <c r="J57" s="783"/>
      <c r="K57" s="783"/>
    </row>
    <row r="58" spans="1:12" ht="22.5">
      <c r="A58" s="783" t="s">
        <v>333</v>
      </c>
      <c r="B58" s="783"/>
      <c r="C58" s="783" t="s">
        <v>321</v>
      </c>
      <c r="D58" s="783" t="s">
        <v>322</v>
      </c>
      <c r="E58" s="783" t="s">
        <v>323</v>
      </c>
      <c r="F58" s="783" t="s">
        <v>324</v>
      </c>
      <c r="G58" s="564" t="s">
        <v>325</v>
      </c>
      <c r="H58" s="564" t="s">
        <v>326</v>
      </c>
      <c r="I58" s="564" t="s">
        <v>327</v>
      </c>
      <c r="J58" s="564" t="s">
        <v>325</v>
      </c>
      <c r="K58" s="564" t="s">
        <v>326</v>
      </c>
    </row>
    <row r="59" spans="1:12">
      <c r="A59" s="783"/>
      <c r="B59" s="783"/>
      <c r="C59" s="783"/>
      <c r="D59" s="783"/>
      <c r="E59" s="783"/>
      <c r="F59" s="783"/>
      <c r="G59" s="564" t="s">
        <v>328</v>
      </c>
      <c r="H59" s="564" t="s">
        <v>329</v>
      </c>
      <c r="I59" s="564" t="s">
        <v>330</v>
      </c>
      <c r="J59" s="564" t="s">
        <v>328</v>
      </c>
      <c r="K59" s="564" t="s">
        <v>329</v>
      </c>
    </row>
    <row r="60" spans="1:12">
      <c r="A60" s="564"/>
      <c r="B60" s="564" t="s">
        <v>1000</v>
      </c>
      <c r="C60" s="564">
        <v>1</v>
      </c>
      <c r="D60" s="431"/>
      <c r="E60" s="564"/>
      <c r="F60" s="564"/>
      <c r="G60" s="358">
        <v>299.54000000000002</v>
      </c>
      <c r="H60" s="564"/>
      <c r="I60" s="564"/>
      <c r="J60" s="432">
        <f>G60*C60</f>
        <v>299.54000000000002</v>
      </c>
      <c r="K60" s="564"/>
    </row>
    <row r="61" spans="1:12">
      <c r="A61" s="363"/>
      <c r="B61" s="364"/>
      <c r="C61" s="364"/>
      <c r="D61" s="364"/>
      <c r="E61" s="364"/>
      <c r="F61" s="781" t="s">
        <v>331</v>
      </c>
      <c r="G61" s="781"/>
      <c r="H61" s="781"/>
      <c r="I61" s="433">
        <f>ROUND(SUM(I60:I60),2)</f>
        <v>0</v>
      </c>
      <c r="J61" s="433">
        <f>ROUND(SUM(J60:J60),2)</f>
        <v>299.54000000000002</v>
      </c>
      <c r="K61" s="433">
        <f>ROUND(SUM(K60:K60),2)</f>
        <v>0</v>
      </c>
    </row>
    <row r="62" spans="1:12">
      <c r="A62" s="564"/>
      <c r="B62" s="784"/>
      <c r="C62" s="784"/>
      <c r="D62" s="784"/>
      <c r="E62" s="784"/>
      <c r="F62" s="784"/>
      <c r="G62" s="784"/>
      <c r="H62" s="784"/>
      <c r="I62" s="784"/>
      <c r="J62" s="784"/>
      <c r="K62" s="564"/>
    </row>
    <row r="63" spans="1:12">
      <c r="A63" s="361" t="str">
        <f>Orçamento!A44</f>
        <v>02.02.150.03</v>
      </c>
      <c r="B63" s="782" t="str">
        <f>Orçamento!D44</f>
        <v>Demolição de lajes (banheiro), de forma mecanizada com martelete, sem reaproveitamento</v>
      </c>
      <c r="C63" s="782"/>
      <c r="D63" s="782"/>
      <c r="E63" s="782"/>
      <c r="F63" s="782"/>
      <c r="G63" s="782"/>
      <c r="H63" s="782"/>
      <c r="I63" s="782"/>
      <c r="J63" s="782"/>
      <c r="K63" s="362" t="str">
        <f>Orçamento!F44</f>
        <v>m3</v>
      </c>
      <c r="L63" s="219" t="s">
        <v>859</v>
      </c>
    </row>
    <row r="64" spans="1:12">
      <c r="A64" s="783"/>
      <c r="B64" s="783"/>
      <c r="C64" s="356"/>
      <c r="D64" s="356"/>
      <c r="E64" s="356"/>
      <c r="F64" s="356"/>
      <c r="G64" s="783" t="s">
        <v>319</v>
      </c>
      <c r="H64" s="783"/>
      <c r="I64" s="783" t="s">
        <v>320</v>
      </c>
      <c r="J64" s="783"/>
      <c r="K64" s="783"/>
    </row>
    <row r="65" spans="1:21" ht="22.5">
      <c r="A65" s="783" t="s">
        <v>333</v>
      </c>
      <c r="B65" s="783"/>
      <c r="C65" s="783" t="s">
        <v>321</v>
      </c>
      <c r="D65" s="783" t="s">
        <v>322</v>
      </c>
      <c r="E65" s="783" t="s">
        <v>323</v>
      </c>
      <c r="F65" s="783" t="s">
        <v>324</v>
      </c>
      <c r="G65" s="564" t="s">
        <v>325</v>
      </c>
      <c r="H65" s="564" t="s">
        <v>326</v>
      </c>
      <c r="I65" s="564" t="s">
        <v>327</v>
      </c>
      <c r="J65" s="564" t="s">
        <v>325</v>
      </c>
      <c r="K65" s="564" t="s">
        <v>326</v>
      </c>
    </row>
    <row r="66" spans="1:21">
      <c r="A66" s="783"/>
      <c r="B66" s="783"/>
      <c r="C66" s="783"/>
      <c r="D66" s="783"/>
      <c r="E66" s="783"/>
      <c r="F66" s="783"/>
      <c r="G66" s="564" t="s">
        <v>328</v>
      </c>
      <c r="H66" s="564" t="s">
        <v>329</v>
      </c>
      <c r="I66" s="564" t="s">
        <v>330</v>
      </c>
      <c r="J66" s="564" t="s">
        <v>328</v>
      </c>
      <c r="K66" s="564" t="s">
        <v>329</v>
      </c>
    </row>
    <row r="67" spans="1:21">
      <c r="A67" s="564"/>
      <c r="B67" s="564" t="s">
        <v>626</v>
      </c>
      <c r="C67" s="564">
        <v>1</v>
      </c>
      <c r="D67" s="431">
        <v>1.92</v>
      </c>
      <c r="E67" s="564">
        <v>0.5</v>
      </c>
      <c r="F67" s="564">
        <v>0.15</v>
      </c>
      <c r="G67" s="358">
        <f>D67*E67</f>
        <v>0.96</v>
      </c>
      <c r="H67" s="564">
        <f>G67*F67</f>
        <v>0.14399999999999999</v>
      </c>
      <c r="I67" s="564"/>
      <c r="J67" s="432">
        <f>G67*C67</f>
        <v>0.96</v>
      </c>
      <c r="K67" s="564">
        <f>C67*H67</f>
        <v>0.14399999999999999</v>
      </c>
    </row>
    <row r="68" spans="1:21">
      <c r="A68" s="363"/>
      <c r="B68" s="364"/>
      <c r="C68" s="364"/>
      <c r="D68" s="364"/>
      <c r="E68" s="364"/>
      <c r="F68" s="781" t="s">
        <v>331</v>
      </c>
      <c r="G68" s="781"/>
      <c r="H68" s="781"/>
      <c r="I68" s="433">
        <f>ROUND(SUM(I67:I67),2)</f>
        <v>0</v>
      </c>
      <c r="J68" s="433"/>
      <c r="K68" s="433">
        <f>ROUND(SUM(K67:K67),2)</f>
        <v>0.14000000000000001</v>
      </c>
    </row>
    <row r="69" spans="1:21">
      <c r="A69" s="564"/>
      <c r="B69" s="784"/>
      <c r="C69" s="784"/>
      <c r="D69" s="784"/>
      <c r="E69" s="784"/>
      <c r="F69" s="784"/>
      <c r="G69" s="784"/>
      <c r="H69" s="784"/>
      <c r="I69" s="784"/>
      <c r="J69" s="784"/>
      <c r="K69" s="564"/>
    </row>
    <row r="70" spans="1:21" ht="29.25" customHeight="1">
      <c r="A70" s="361" t="str">
        <f>Orçamento!A62</f>
        <v>04.01.105</v>
      </c>
      <c r="B70" s="782" t="str">
        <f>Orçamento!D62</f>
        <v>Alvenaria de blocos de concreto estrutural 14x19x29 cm, (espessura 14 cm) fbk = 14,0 mpa, para paredes com área líquida menor que 6m², sem vãos, utilizando colher de pedreiro. af_12/2014</v>
      </c>
      <c r="C70" s="782"/>
      <c r="D70" s="782"/>
      <c r="E70" s="782"/>
      <c r="F70" s="782"/>
      <c r="G70" s="782"/>
      <c r="H70" s="782"/>
      <c r="I70" s="782"/>
      <c r="J70" s="782"/>
      <c r="K70" s="362" t="str">
        <f>Orçamento!F62</f>
        <v>m2</v>
      </c>
      <c r="L70" s="219" t="s">
        <v>859</v>
      </c>
    </row>
    <row r="71" spans="1:21">
      <c r="A71" s="783"/>
      <c r="B71" s="783"/>
      <c r="C71" s="356"/>
      <c r="D71" s="356"/>
      <c r="E71" s="356"/>
      <c r="F71" s="356"/>
      <c r="G71" s="783" t="s">
        <v>319</v>
      </c>
      <c r="H71" s="783"/>
      <c r="I71" s="783" t="s">
        <v>320</v>
      </c>
      <c r="J71" s="783"/>
      <c r="K71" s="783"/>
    </row>
    <row r="72" spans="1:21" ht="22.5">
      <c r="A72" s="783" t="s">
        <v>333</v>
      </c>
      <c r="B72" s="783"/>
      <c r="C72" s="783" t="s">
        <v>321</v>
      </c>
      <c r="D72" s="783" t="s">
        <v>322</v>
      </c>
      <c r="E72" s="783" t="s">
        <v>323</v>
      </c>
      <c r="F72" s="783" t="s">
        <v>324</v>
      </c>
      <c r="G72" s="593" t="s">
        <v>325</v>
      </c>
      <c r="H72" s="593" t="s">
        <v>326</v>
      </c>
      <c r="I72" s="593" t="s">
        <v>327</v>
      </c>
      <c r="J72" s="593" t="s">
        <v>325</v>
      </c>
      <c r="K72" s="593" t="s">
        <v>326</v>
      </c>
    </row>
    <row r="73" spans="1:21">
      <c r="A73" s="783"/>
      <c r="B73" s="783"/>
      <c r="C73" s="783"/>
      <c r="D73" s="783"/>
      <c r="E73" s="783"/>
      <c r="F73" s="783"/>
      <c r="G73" s="593" t="s">
        <v>328</v>
      </c>
      <c r="H73" s="593" t="s">
        <v>329</v>
      </c>
      <c r="I73" s="593" t="s">
        <v>330</v>
      </c>
      <c r="J73" s="593" t="s">
        <v>328</v>
      </c>
      <c r="K73" s="593" t="s">
        <v>329</v>
      </c>
    </row>
    <row r="74" spans="1:21">
      <c r="A74" s="593"/>
      <c r="B74" s="593" t="s">
        <v>732</v>
      </c>
      <c r="C74" s="593">
        <v>1</v>
      </c>
      <c r="D74" s="431">
        <v>12.94</v>
      </c>
      <c r="E74" s="436"/>
      <c r="F74" s="687">
        <v>0.26</v>
      </c>
      <c r="G74" s="360">
        <f>D74*F74</f>
        <v>3.3643999999999998</v>
      </c>
      <c r="H74" s="436"/>
      <c r="I74" s="436"/>
      <c r="J74" s="431">
        <f>G74*C74</f>
        <v>3.3643999999999998</v>
      </c>
      <c r="K74" s="436"/>
      <c r="U74" s="436"/>
    </row>
    <row r="75" spans="1:21">
      <c r="A75" s="363"/>
      <c r="B75" s="364"/>
      <c r="C75" s="364"/>
      <c r="D75" s="364"/>
      <c r="E75" s="364"/>
      <c r="F75" s="781" t="s">
        <v>331</v>
      </c>
      <c r="G75" s="781"/>
      <c r="H75" s="781"/>
      <c r="I75" s="433">
        <f>ROUND(SUM(I74:I74),2)</f>
        <v>0</v>
      </c>
      <c r="J75" s="433">
        <f>ROUND(SUM(J74:J74),2)</f>
        <v>3.36</v>
      </c>
      <c r="K75" s="433">
        <f>ROUND(SUM(K74:K74),2)</f>
        <v>0</v>
      </c>
      <c r="U75" s="436"/>
    </row>
    <row r="76" spans="1:21">
      <c r="A76" s="363"/>
      <c r="B76" s="364"/>
      <c r="C76" s="364"/>
      <c r="D76" s="364"/>
      <c r="E76" s="364"/>
      <c r="F76" s="592"/>
      <c r="G76" s="592"/>
      <c r="H76" s="592"/>
      <c r="I76" s="433"/>
      <c r="J76" s="433"/>
      <c r="K76" s="433"/>
      <c r="U76" s="436"/>
    </row>
    <row r="77" spans="1:21" ht="29.25" customHeight="1">
      <c r="A77" s="361" t="str">
        <f>Orçamento!A63</f>
        <v>04.01.111.01</v>
      </c>
      <c r="B77" s="782" t="str">
        <f>Orçamento!D63</f>
        <v>Alvenaria de vedação de blocos cerâmicos furados na horizontal de 9x14x19 cm (espessura 9 cm) e argamassa de assentamento com preparo em betoneira. Af_12/2021</v>
      </c>
      <c r="C77" s="782"/>
      <c r="D77" s="782"/>
      <c r="E77" s="782"/>
      <c r="F77" s="782"/>
      <c r="G77" s="782"/>
      <c r="H77" s="782"/>
      <c r="I77" s="782"/>
      <c r="J77" s="782"/>
      <c r="K77" s="362" t="str">
        <f>Orçamento!F63</f>
        <v>m2</v>
      </c>
      <c r="L77" s="219" t="s">
        <v>859</v>
      </c>
      <c r="U77" s="436"/>
    </row>
    <row r="78" spans="1:21">
      <c r="A78" s="783"/>
      <c r="B78" s="783"/>
      <c r="C78" s="356"/>
      <c r="D78" s="356"/>
      <c r="E78" s="356"/>
      <c r="F78" s="356"/>
      <c r="G78" s="783" t="s">
        <v>319</v>
      </c>
      <c r="H78" s="783"/>
      <c r="I78" s="783" t="s">
        <v>320</v>
      </c>
      <c r="J78" s="783"/>
      <c r="K78" s="783"/>
      <c r="U78" s="436"/>
    </row>
    <row r="79" spans="1:21" ht="22.5">
      <c r="A79" s="783" t="s">
        <v>333</v>
      </c>
      <c r="B79" s="783"/>
      <c r="C79" s="783" t="s">
        <v>321</v>
      </c>
      <c r="D79" s="783" t="s">
        <v>322</v>
      </c>
      <c r="E79" s="783" t="s">
        <v>323</v>
      </c>
      <c r="F79" s="783" t="s">
        <v>324</v>
      </c>
      <c r="G79" s="411" t="s">
        <v>325</v>
      </c>
      <c r="H79" s="411" t="s">
        <v>326</v>
      </c>
      <c r="I79" s="411" t="s">
        <v>327</v>
      </c>
      <c r="J79" s="411" t="s">
        <v>325</v>
      </c>
      <c r="K79" s="411" t="s">
        <v>326</v>
      </c>
    </row>
    <row r="80" spans="1:21">
      <c r="A80" s="783"/>
      <c r="B80" s="783"/>
      <c r="C80" s="783"/>
      <c r="D80" s="783"/>
      <c r="E80" s="783"/>
      <c r="F80" s="783"/>
      <c r="G80" s="411" t="s">
        <v>328</v>
      </c>
      <c r="H80" s="411" t="s">
        <v>329</v>
      </c>
      <c r="I80" s="411" t="s">
        <v>330</v>
      </c>
      <c r="J80" s="411" t="s">
        <v>328</v>
      </c>
      <c r="K80" s="411" t="s">
        <v>329</v>
      </c>
    </row>
    <row r="81" spans="1:12">
      <c r="A81" s="429"/>
      <c r="B81" s="470" t="s">
        <v>727</v>
      </c>
      <c r="C81" s="470">
        <v>1</v>
      </c>
      <c r="D81" s="431">
        <v>6.24</v>
      </c>
      <c r="E81" s="436"/>
      <c r="F81" s="470">
        <v>2.68</v>
      </c>
      <c r="G81" s="360">
        <f t="shared" ref="G81:G87" si="2">D81*F81</f>
        <v>16.723200000000002</v>
      </c>
      <c r="H81" s="436"/>
      <c r="I81" s="436"/>
      <c r="J81" s="431">
        <f t="shared" ref="J81:J87" si="3">G81*C81</f>
        <v>16.723200000000002</v>
      </c>
      <c r="K81" s="436"/>
    </row>
    <row r="82" spans="1:12">
      <c r="A82" s="593"/>
      <c r="B82" s="593" t="s">
        <v>739</v>
      </c>
      <c r="C82" s="593">
        <v>-1</v>
      </c>
      <c r="D82" s="431">
        <v>1.24</v>
      </c>
      <c r="E82" s="436"/>
      <c r="F82" s="593">
        <v>2.17</v>
      </c>
      <c r="G82" s="360">
        <f t="shared" si="2"/>
        <v>2.6907999999999999</v>
      </c>
      <c r="H82" s="436"/>
      <c r="I82" s="436"/>
      <c r="J82" s="431">
        <f t="shared" si="3"/>
        <v>-2.6907999999999999</v>
      </c>
      <c r="K82" s="436"/>
    </row>
    <row r="83" spans="1:12">
      <c r="A83" s="430"/>
      <c r="B83" s="470" t="s">
        <v>730</v>
      </c>
      <c r="C83" s="470">
        <v>1</v>
      </c>
      <c r="D83" s="431">
        <v>14.22</v>
      </c>
      <c r="E83" s="436"/>
      <c r="F83" s="593">
        <f>2.11+0.69</f>
        <v>2.8</v>
      </c>
      <c r="G83" s="360">
        <f t="shared" si="2"/>
        <v>39.816000000000003</v>
      </c>
      <c r="H83" s="436"/>
      <c r="I83" s="436"/>
      <c r="J83" s="431">
        <f t="shared" si="3"/>
        <v>39.816000000000003</v>
      </c>
      <c r="K83" s="436"/>
    </row>
    <row r="84" spans="1:12">
      <c r="A84" s="593"/>
      <c r="B84" s="593" t="s">
        <v>740</v>
      </c>
      <c r="C84" s="593">
        <v>-1</v>
      </c>
      <c r="D84" s="431">
        <v>0.8</v>
      </c>
      <c r="E84" s="436"/>
      <c r="F84" s="593">
        <v>2.17</v>
      </c>
      <c r="G84" s="360">
        <f t="shared" si="2"/>
        <v>1.736</v>
      </c>
      <c r="H84" s="436"/>
      <c r="I84" s="436"/>
      <c r="J84" s="431">
        <f t="shared" si="3"/>
        <v>-1.736</v>
      </c>
      <c r="K84" s="436"/>
    </row>
    <row r="85" spans="1:12">
      <c r="A85" s="430"/>
      <c r="B85" s="470" t="s">
        <v>728</v>
      </c>
      <c r="C85" s="470">
        <v>1</v>
      </c>
      <c r="D85" s="431">
        <f>4.85+4.81+4.6</f>
        <v>14.26</v>
      </c>
      <c r="E85" s="470"/>
      <c r="F85" s="593">
        <v>1.44</v>
      </c>
      <c r="G85" s="360">
        <f t="shared" si="2"/>
        <v>20.534399999999998</v>
      </c>
      <c r="H85" s="436"/>
      <c r="I85" s="436"/>
      <c r="J85" s="431">
        <f t="shared" si="3"/>
        <v>20.534399999999998</v>
      </c>
      <c r="K85" s="436"/>
    </row>
    <row r="86" spans="1:12">
      <c r="A86" s="593"/>
      <c r="B86" s="593" t="s">
        <v>729</v>
      </c>
      <c r="C86" s="593">
        <v>1</v>
      </c>
      <c r="D86" s="431">
        <f>4.81+4.81+5.25</f>
        <v>14.87</v>
      </c>
      <c r="E86" s="436"/>
      <c r="F86" s="593">
        <v>1.44</v>
      </c>
      <c r="G86" s="360">
        <f t="shared" si="2"/>
        <v>21.412799999999997</v>
      </c>
      <c r="H86" s="436"/>
      <c r="I86" s="436"/>
      <c r="J86" s="431">
        <f t="shared" si="3"/>
        <v>21.412799999999997</v>
      </c>
      <c r="K86" s="436"/>
    </row>
    <row r="87" spans="1:12">
      <c r="A87" s="430"/>
      <c r="B87" s="470" t="s">
        <v>743</v>
      </c>
      <c r="C87" s="470">
        <v>1</v>
      </c>
      <c r="D87" s="431">
        <v>2.8</v>
      </c>
      <c r="E87" s="436"/>
      <c r="F87" s="593">
        <v>3.25</v>
      </c>
      <c r="G87" s="360">
        <f t="shared" si="2"/>
        <v>9.1</v>
      </c>
      <c r="H87" s="436"/>
      <c r="I87" s="436"/>
      <c r="J87" s="431">
        <f t="shared" si="3"/>
        <v>9.1</v>
      </c>
      <c r="K87" s="436"/>
    </row>
    <row r="88" spans="1:12">
      <c r="A88" s="363"/>
      <c r="B88" s="364"/>
      <c r="C88" s="364"/>
      <c r="D88" s="364"/>
      <c r="E88" s="364"/>
      <c r="F88" s="781" t="s">
        <v>331</v>
      </c>
      <c r="G88" s="781"/>
      <c r="H88" s="781"/>
      <c r="I88" s="433">
        <f>ROUND(SUM(I81:I87),2)</f>
        <v>0</v>
      </c>
      <c r="J88" s="433">
        <f>ROUND(SUM(J81:J87),2)</f>
        <v>103.16</v>
      </c>
      <c r="K88" s="433">
        <f>ROUND(SUM(K81:K87),2)</f>
        <v>0</v>
      </c>
    </row>
    <row r="89" spans="1:12">
      <c r="A89" s="411"/>
      <c r="B89" s="784"/>
      <c r="C89" s="784"/>
      <c r="D89" s="784"/>
      <c r="E89" s="784"/>
      <c r="F89" s="784"/>
      <c r="G89" s="784"/>
      <c r="H89" s="784"/>
      <c r="I89" s="784"/>
      <c r="J89" s="784"/>
      <c r="K89" s="411"/>
    </row>
    <row r="91" spans="1:12">
      <c r="A91" s="361" t="str">
        <f>Orçamento!A64</f>
        <v>04.01.102.01</v>
      </c>
      <c r="B91" s="782" t="str">
        <f>Orçamento!D64</f>
        <v>Vergamoldada in loco em concreto para janela com mais de 1,5 m de vão</v>
      </c>
      <c r="C91" s="782"/>
      <c r="D91" s="782"/>
      <c r="E91" s="782"/>
      <c r="F91" s="782"/>
      <c r="G91" s="782"/>
      <c r="H91" s="782"/>
      <c r="I91" s="782"/>
      <c r="J91" s="782"/>
      <c r="K91" s="362" t="str">
        <f>Orçamento!F64</f>
        <v>m</v>
      </c>
      <c r="L91" s="219" t="s">
        <v>859</v>
      </c>
    </row>
    <row r="92" spans="1:12">
      <c r="A92" s="783"/>
      <c r="B92" s="783"/>
      <c r="C92" s="356"/>
      <c r="D92" s="356"/>
      <c r="E92" s="356"/>
      <c r="F92" s="356"/>
      <c r="G92" s="783" t="s">
        <v>319</v>
      </c>
      <c r="H92" s="783"/>
      <c r="I92" s="783" t="s">
        <v>320</v>
      </c>
      <c r="J92" s="783"/>
      <c r="K92" s="783"/>
    </row>
    <row r="93" spans="1:12" ht="22.5">
      <c r="A93" s="783" t="s">
        <v>333</v>
      </c>
      <c r="B93" s="783"/>
      <c r="C93" s="783" t="s">
        <v>321</v>
      </c>
      <c r="D93" s="783" t="s">
        <v>322</v>
      </c>
      <c r="E93" s="783" t="s">
        <v>323</v>
      </c>
      <c r="F93" s="783" t="s">
        <v>324</v>
      </c>
      <c r="G93" s="464" t="s">
        <v>325</v>
      </c>
      <c r="H93" s="464" t="s">
        <v>326</v>
      </c>
      <c r="I93" s="464" t="s">
        <v>327</v>
      </c>
      <c r="J93" s="464" t="s">
        <v>325</v>
      </c>
      <c r="K93" s="464" t="s">
        <v>326</v>
      </c>
    </row>
    <row r="94" spans="1:12">
      <c r="A94" s="783"/>
      <c r="B94" s="783"/>
      <c r="C94" s="783"/>
      <c r="D94" s="783"/>
      <c r="E94" s="783"/>
      <c r="F94" s="783"/>
      <c r="G94" s="464" t="s">
        <v>328</v>
      </c>
      <c r="H94" s="464" t="s">
        <v>329</v>
      </c>
      <c r="I94" s="464" t="s">
        <v>330</v>
      </c>
      <c r="J94" s="464" t="s">
        <v>328</v>
      </c>
      <c r="K94" s="464" t="s">
        <v>329</v>
      </c>
    </row>
    <row r="95" spans="1:12">
      <c r="A95" s="464"/>
      <c r="B95" s="464" t="s">
        <v>733</v>
      </c>
      <c r="C95" s="464">
        <v>1</v>
      </c>
      <c r="D95" s="431">
        <v>2.67</v>
      </c>
      <c r="E95" s="464"/>
      <c r="F95" s="464"/>
      <c r="G95" s="358">
        <f>D95*F95</f>
        <v>0</v>
      </c>
      <c r="H95" s="464"/>
      <c r="I95" s="464">
        <f>C95*D95</f>
        <v>2.67</v>
      </c>
      <c r="J95" s="432">
        <f>C95*G95</f>
        <v>0</v>
      </c>
      <c r="K95" s="464"/>
    </row>
    <row r="96" spans="1:12">
      <c r="A96" s="363"/>
      <c r="B96" s="364"/>
      <c r="C96" s="364"/>
      <c r="D96" s="364"/>
      <c r="E96" s="364"/>
      <c r="F96" s="781" t="s">
        <v>331</v>
      </c>
      <c r="G96" s="781"/>
      <c r="H96" s="781"/>
      <c r="I96" s="363">
        <f>ROUND(SUM(I95:I95),2)</f>
        <v>2.67</v>
      </c>
      <c r="J96" s="364">
        <f>ROUND(SUM(J95:J95),2)</f>
        <v>0</v>
      </c>
      <c r="K96" s="364">
        <f>ROUND(SUM(K95:K95),2)</f>
        <v>0</v>
      </c>
    </row>
    <row r="97" spans="1:12">
      <c r="A97" s="411"/>
      <c r="B97" s="784"/>
      <c r="C97" s="784"/>
      <c r="D97" s="784"/>
      <c r="E97" s="784"/>
      <c r="F97" s="784"/>
      <c r="G97" s="784"/>
      <c r="H97" s="784"/>
      <c r="I97" s="784"/>
      <c r="J97" s="784"/>
      <c r="K97" s="411"/>
    </row>
    <row r="98" spans="1:12">
      <c r="A98" s="361" t="str">
        <f>Orçamento!A65</f>
        <v>04.01.102.02</v>
      </c>
      <c r="B98" s="782" t="str">
        <f>Orçamento!D65</f>
        <v>Contraverga moldada in loco em concreto para janelas com mais de 1,5m de vão</v>
      </c>
      <c r="C98" s="782"/>
      <c r="D98" s="782"/>
      <c r="E98" s="782"/>
      <c r="F98" s="782"/>
      <c r="G98" s="782"/>
      <c r="H98" s="782"/>
      <c r="I98" s="782"/>
      <c r="J98" s="782"/>
      <c r="K98" s="362" t="str">
        <f>Orçamento!F65</f>
        <v>m</v>
      </c>
      <c r="L98" s="219" t="s">
        <v>859</v>
      </c>
    </row>
    <row r="99" spans="1:12">
      <c r="A99" s="783"/>
      <c r="B99" s="783"/>
      <c r="C99" s="356"/>
      <c r="D99" s="356"/>
      <c r="E99" s="356"/>
      <c r="F99" s="356"/>
      <c r="G99" s="783" t="s">
        <v>319</v>
      </c>
      <c r="H99" s="783"/>
      <c r="I99" s="783" t="s">
        <v>320</v>
      </c>
      <c r="J99" s="783"/>
      <c r="K99" s="783"/>
    </row>
    <row r="100" spans="1:12" ht="22.5">
      <c r="A100" s="783" t="s">
        <v>333</v>
      </c>
      <c r="B100" s="783"/>
      <c r="C100" s="783" t="s">
        <v>321</v>
      </c>
      <c r="D100" s="783" t="s">
        <v>322</v>
      </c>
      <c r="E100" s="783" t="s">
        <v>323</v>
      </c>
      <c r="F100" s="783" t="s">
        <v>324</v>
      </c>
      <c r="G100" s="411" t="s">
        <v>325</v>
      </c>
      <c r="H100" s="411" t="s">
        <v>326</v>
      </c>
      <c r="I100" s="411" t="s">
        <v>327</v>
      </c>
      <c r="J100" s="411" t="s">
        <v>325</v>
      </c>
      <c r="K100" s="411" t="s">
        <v>326</v>
      </c>
    </row>
    <row r="101" spans="1:12">
      <c r="A101" s="783"/>
      <c r="B101" s="783"/>
      <c r="C101" s="783"/>
      <c r="D101" s="783"/>
      <c r="E101" s="783"/>
      <c r="F101" s="783"/>
      <c r="G101" s="411" t="s">
        <v>328</v>
      </c>
      <c r="H101" s="411" t="s">
        <v>329</v>
      </c>
      <c r="I101" s="411" t="s">
        <v>330</v>
      </c>
      <c r="J101" s="411" t="s">
        <v>328</v>
      </c>
      <c r="K101" s="411" t="s">
        <v>329</v>
      </c>
    </row>
    <row r="102" spans="1:12">
      <c r="A102" s="429"/>
      <c r="B102" s="593" t="s">
        <v>733</v>
      </c>
      <c r="C102" s="593">
        <v>1</v>
      </c>
      <c r="D102" s="431">
        <v>2.67</v>
      </c>
      <c r="E102" s="360"/>
      <c r="F102" s="359"/>
      <c r="G102" s="358">
        <f>D102*F102</f>
        <v>0</v>
      </c>
      <c r="H102" s="357"/>
      <c r="I102" s="359">
        <f>D102*C102</f>
        <v>2.67</v>
      </c>
      <c r="J102" s="432">
        <f>C102*G102</f>
        <v>0</v>
      </c>
      <c r="K102" s="357"/>
    </row>
    <row r="103" spans="1:12">
      <c r="A103" s="363"/>
      <c r="B103" s="364"/>
      <c r="C103" s="364"/>
      <c r="D103" s="364"/>
      <c r="E103" s="364"/>
      <c r="F103" s="781" t="s">
        <v>331</v>
      </c>
      <c r="G103" s="781"/>
      <c r="H103" s="781"/>
      <c r="I103" s="434">
        <f>ROUND(SUM(I102:I102),2)</f>
        <v>2.67</v>
      </c>
      <c r="J103" s="365">
        <f>ROUND(SUM(J101:J102),2)</f>
        <v>0</v>
      </c>
      <c r="K103" s="365"/>
    </row>
    <row r="104" spans="1:12">
      <c r="A104" s="411"/>
      <c r="B104" s="784"/>
      <c r="C104" s="784"/>
      <c r="D104" s="784"/>
      <c r="E104" s="784"/>
      <c r="F104" s="784"/>
      <c r="G104" s="784"/>
      <c r="H104" s="784"/>
      <c r="I104" s="784"/>
      <c r="J104" s="784"/>
      <c r="K104" s="411"/>
    </row>
    <row r="105" spans="1:12">
      <c r="A105" s="361" t="str">
        <f>Orçamento!A66</f>
        <v>04.01.102.03</v>
      </c>
      <c r="B105" s="782" t="str">
        <f>Orçamento!D66</f>
        <v>Verga moldada in loco em concreto para portas com até 1,5 m de vão.</v>
      </c>
      <c r="C105" s="782"/>
      <c r="D105" s="782"/>
      <c r="E105" s="782"/>
      <c r="F105" s="782"/>
      <c r="G105" s="782"/>
      <c r="H105" s="782"/>
      <c r="I105" s="782"/>
      <c r="J105" s="782"/>
      <c r="K105" s="362" t="str">
        <f>Orçamento!F66</f>
        <v>m</v>
      </c>
      <c r="L105" s="219" t="s">
        <v>859</v>
      </c>
    </row>
    <row r="106" spans="1:12">
      <c r="A106" s="783"/>
      <c r="B106" s="783"/>
      <c r="C106" s="356"/>
      <c r="D106" s="356"/>
      <c r="E106" s="356"/>
      <c r="F106" s="356"/>
      <c r="G106" s="783" t="s">
        <v>319</v>
      </c>
      <c r="H106" s="783"/>
      <c r="I106" s="783" t="s">
        <v>320</v>
      </c>
      <c r="J106" s="783"/>
      <c r="K106" s="783"/>
    </row>
    <row r="107" spans="1:12" ht="22.5">
      <c r="A107" s="783" t="s">
        <v>333</v>
      </c>
      <c r="B107" s="783"/>
      <c r="C107" s="783" t="s">
        <v>321</v>
      </c>
      <c r="D107" s="783" t="s">
        <v>322</v>
      </c>
      <c r="E107" s="783" t="s">
        <v>323</v>
      </c>
      <c r="F107" s="783" t="s">
        <v>324</v>
      </c>
      <c r="G107" s="470" t="s">
        <v>325</v>
      </c>
      <c r="H107" s="470" t="s">
        <v>326</v>
      </c>
      <c r="I107" s="470" t="s">
        <v>327</v>
      </c>
      <c r="J107" s="470" t="s">
        <v>325</v>
      </c>
      <c r="K107" s="470" t="s">
        <v>326</v>
      </c>
    </row>
    <row r="108" spans="1:12">
      <c r="A108" s="783"/>
      <c r="B108" s="783"/>
      <c r="C108" s="783"/>
      <c r="D108" s="783"/>
      <c r="E108" s="783"/>
      <c r="F108" s="783"/>
      <c r="G108" s="470" t="s">
        <v>328</v>
      </c>
      <c r="H108" s="470" t="s">
        <v>329</v>
      </c>
      <c r="I108" s="470" t="s">
        <v>330</v>
      </c>
      <c r="J108" s="470" t="s">
        <v>328</v>
      </c>
      <c r="K108" s="470" t="s">
        <v>329</v>
      </c>
    </row>
    <row r="109" spans="1:12">
      <c r="A109" s="470"/>
      <c r="B109" s="470" t="s">
        <v>526</v>
      </c>
      <c r="C109" s="470">
        <v>1</v>
      </c>
      <c r="D109" s="431">
        <f>0.8+0.6</f>
        <v>1.4</v>
      </c>
      <c r="E109" s="360"/>
      <c r="F109" s="359"/>
      <c r="G109" s="358">
        <f>D109*F109</f>
        <v>0</v>
      </c>
      <c r="H109" s="357"/>
      <c r="I109" s="359">
        <f>D109*C109</f>
        <v>1.4</v>
      </c>
      <c r="J109" s="432">
        <f>C109*G109</f>
        <v>0</v>
      </c>
      <c r="K109" s="357"/>
    </row>
    <row r="110" spans="1:12">
      <c r="A110" s="470"/>
      <c r="B110" s="593" t="s">
        <v>527</v>
      </c>
      <c r="C110" s="593">
        <v>1</v>
      </c>
      <c r="D110" s="431">
        <f>0.8+0.6</f>
        <v>1.4</v>
      </c>
      <c r="E110" s="360"/>
      <c r="F110" s="359"/>
      <c r="G110" s="358">
        <f>D110*F110</f>
        <v>0</v>
      </c>
      <c r="H110" s="357"/>
      <c r="I110" s="359">
        <f t="shared" ref="I110:I112" si="4">D110*C110</f>
        <v>1.4</v>
      </c>
      <c r="J110" s="432">
        <f>C110*G110</f>
        <v>0</v>
      </c>
      <c r="K110" s="357"/>
    </row>
    <row r="111" spans="1:12">
      <c r="A111" s="593"/>
      <c r="B111" s="593" t="s">
        <v>734</v>
      </c>
      <c r="C111" s="593">
        <v>1</v>
      </c>
      <c r="D111" s="431">
        <f>0.8+0.6</f>
        <v>1.4</v>
      </c>
      <c r="E111" s="360"/>
      <c r="F111" s="359"/>
      <c r="G111" s="358">
        <f>D111*F111</f>
        <v>0</v>
      </c>
      <c r="H111" s="357"/>
      <c r="I111" s="359">
        <f t="shared" si="4"/>
        <v>1.4</v>
      </c>
      <c r="J111" s="432">
        <f>C111*G111</f>
        <v>0</v>
      </c>
      <c r="K111" s="357"/>
    </row>
    <row r="112" spans="1:12">
      <c r="A112" s="593"/>
      <c r="B112" s="593" t="s">
        <v>735</v>
      </c>
      <c r="C112" s="593">
        <v>1</v>
      </c>
      <c r="D112" s="431">
        <f>1.28+0.6</f>
        <v>1.88</v>
      </c>
      <c r="E112" s="360"/>
      <c r="F112" s="359"/>
      <c r="G112" s="358">
        <f>D112*F112</f>
        <v>0</v>
      </c>
      <c r="H112" s="357"/>
      <c r="I112" s="359">
        <f t="shared" si="4"/>
        <v>1.88</v>
      </c>
      <c r="J112" s="432">
        <f>C112*G112</f>
        <v>0</v>
      </c>
      <c r="K112" s="357"/>
    </row>
    <row r="113" spans="1:12">
      <c r="A113" s="363"/>
      <c r="B113" s="364"/>
      <c r="C113" s="364"/>
      <c r="D113" s="364"/>
      <c r="E113" s="364"/>
      <c r="F113" s="781" t="s">
        <v>331</v>
      </c>
      <c r="G113" s="781"/>
      <c r="H113" s="781"/>
      <c r="I113" s="434">
        <f>ROUND(SUM(I109:I112),2)</f>
        <v>6.08</v>
      </c>
      <c r="J113" s="365">
        <f>ROUND(SUM(J108:J110),2)</f>
        <v>0</v>
      </c>
      <c r="K113" s="365"/>
    </row>
    <row r="114" spans="1:12">
      <c r="A114" s="429"/>
      <c r="B114" s="784"/>
      <c r="C114" s="784"/>
      <c r="D114" s="784"/>
      <c r="E114" s="784"/>
      <c r="F114" s="784"/>
      <c r="G114" s="784"/>
      <c r="H114" s="784"/>
      <c r="I114" s="784"/>
      <c r="J114" s="784"/>
      <c r="K114" s="429"/>
    </row>
    <row r="115" spans="1:12">
      <c r="A115" s="361" t="str">
        <f>Orçamento!A67</f>
        <v>04.01.102.05</v>
      </c>
      <c r="B115" s="782" t="str">
        <f>Orçamento!D67</f>
        <v>Fixação (encunhamento) de alvenaria de vedação com espuma de poliuretano expansiva</v>
      </c>
      <c r="C115" s="782"/>
      <c r="D115" s="782"/>
      <c r="E115" s="782"/>
      <c r="F115" s="782"/>
      <c r="G115" s="782"/>
      <c r="H115" s="782"/>
      <c r="I115" s="782"/>
      <c r="J115" s="782"/>
      <c r="K115" s="362" t="str">
        <f>Orçamento!F67</f>
        <v>m</v>
      </c>
      <c r="L115" s="219" t="s">
        <v>859</v>
      </c>
    </row>
    <row r="116" spans="1:12">
      <c r="A116" s="783"/>
      <c r="B116" s="783"/>
      <c r="C116" s="356"/>
      <c r="D116" s="356"/>
      <c r="E116" s="356"/>
      <c r="F116" s="356"/>
      <c r="G116" s="783" t="s">
        <v>319</v>
      </c>
      <c r="H116" s="783"/>
      <c r="I116" s="783" t="s">
        <v>320</v>
      </c>
      <c r="J116" s="783"/>
      <c r="K116" s="783"/>
    </row>
    <row r="117" spans="1:12" ht="22.5">
      <c r="A117" s="783" t="s">
        <v>333</v>
      </c>
      <c r="B117" s="783"/>
      <c r="C117" s="783" t="s">
        <v>321</v>
      </c>
      <c r="D117" s="783" t="s">
        <v>322</v>
      </c>
      <c r="E117" s="783" t="s">
        <v>323</v>
      </c>
      <c r="F117" s="783" t="s">
        <v>324</v>
      </c>
      <c r="G117" s="411" t="s">
        <v>325</v>
      </c>
      <c r="H117" s="411" t="s">
        <v>326</v>
      </c>
      <c r="I117" s="411" t="s">
        <v>327</v>
      </c>
      <c r="J117" s="411" t="s">
        <v>325</v>
      </c>
      <c r="K117" s="411" t="s">
        <v>326</v>
      </c>
    </row>
    <row r="118" spans="1:12">
      <c r="A118" s="783"/>
      <c r="B118" s="783"/>
      <c r="C118" s="783"/>
      <c r="D118" s="783"/>
      <c r="E118" s="783"/>
      <c r="F118" s="783"/>
      <c r="G118" s="411" t="s">
        <v>328</v>
      </c>
      <c r="H118" s="411" t="s">
        <v>329</v>
      </c>
      <c r="I118" s="411" t="s">
        <v>330</v>
      </c>
      <c r="J118" s="411" t="s">
        <v>328</v>
      </c>
      <c r="K118" s="411" t="s">
        <v>329</v>
      </c>
    </row>
    <row r="119" spans="1:12">
      <c r="A119" s="470"/>
      <c r="B119" s="470" t="s">
        <v>727</v>
      </c>
      <c r="C119" s="470">
        <v>1</v>
      </c>
      <c r="D119" s="431">
        <v>6.24</v>
      </c>
      <c r="E119" s="470"/>
      <c r="F119" s="470"/>
      <c r="G119" s="477"/>
      <c r="H119" s="436"/>
      <c r="I119" s="470">
        <f>+C119*D119</f>
        <v>6.24</v>
      </c>
      <c r="J119" s="431"/>
      <c r="K119" s="436"/>
    </row>
    <row r="120" spans="1:12">
      <c r="A120" s="470"/>
      <c r="B120" s="470" t="s">
        <v>730</v>
      </c>
      <c r="C120" s="470">
        <v>1</v>
      </c>
      <c r="D120" s="431">
        <v>14.22</v>
      </c>
      <c r="E120" s="470"/>
      <c r="F120" s="470"/>
      <c r="G120" s="360"/>
      <c r="H120" s="470"/>
      <c r="I120" s="729">
        <f t="shared" ref="I120:I123" si="5">+C120*D120</f>
        <v>14.22</v>
      </c>
      <c r="J120" s="431"/>
      <c r="K120" s="436"/>
    </row>
    <row r="121" spans="1:12">
      <c r="A121" s="470"/>
      <c r="B121" s="470" t="s">
        <v>728</v>
      </c>
      <c r="C121" s="470">
        <v>1</v>
      </c>
      <c r="D121" s="431">
        <v>14.26</v>
      </c>
      <c r="E121" s="470"/>
      <c r="F121" s="470"/>
      <c r="G121" s="360"/>
      <c r="H121" s="470"/>
      <c r="I121" s="729">
        <f t="shared" si="5"/>
        <v>14.26</v>
      </c>
      <c r="J121" s="431"/>
      <c r="K121" s="436"/>
    </row>
    <row r="122" spans="1:12">
      <c r="A122" s="470"/>
      <c r="B122" s="470" t="s">
        <v>729</v>
      </c>
      <c r="C122" s="470">
        <v>1</v>
      </c>
      <c r="D122" s="431">
        <v>14.87</v>
      </c>
      <c r="E122" s="470"/>
      <c r="F122" s="470"/>
      <c r="G122" s="360"/>
      <c r="H122" s="470"/>
      <c r="I122" s="729">
        <f t="shared" si="5"/>
        <v>14.87</v>
      </c>
      <c r="J122" s="431"/>
      <c r="K122" s="436"/>
    </row>
    <row r="123" spans="1:12">
      <c r="A123" s="593"/>
      <c r="B123" s="593" t="s">
        <v>743</v>
      </c>
      <c r="C123" s="593">
        <v>1</v>
      </c>
      <c r="D123" s="431">
        <v>2.8</v>
      </c>
      <c r="E123" s="436"/>
      <c r="F123" s="593"/>
      <c r="G123" s="477"/>
      <c r="H123" s="436"/>
      <c r="I123" s="729">
        <f t="shared" si="5"/>
        <v>2.8</v>
      </c>
      <c r="J123" s="431"/>
      <c r="K123" s="436"/>
    </row>
    <row r="124" spans="1:12" ht="12.75" customHeight="1">
      <c r="A124" s="363"/>
      <c r="B124" s="364"/>
      <c r="C124" s="364"/>
      <c r="D124" s="364"/>
      <c r="E124" s="364"/>
      <c r="F124" s="781" t="s">
        <v>331</v>
      </c>
      <c r="G124" s="781"/>
      <c r="H124" s="781"/>
      <c r="I124" s="363">
        <f>ROUND(SUM(I119:I123),2)</f>
        <v>52.39</v>
      </c>
      <c r="J124" s="363"/>
      <c r="K124" s="363">
        <f>ROUND(SUM(K119:K122),2)</f>
        <v>0</v>
      </c>
    </row>
    <row r="125" spans="1:12">
      <c r="A125" s="464"/>
      <c r="B125" s="784"/>
      <c r="C125" s="784"/>
      <c r="D125" s="784"/>
      <c r="E125" s="784"/>
      <c r="F125" s="784"/>
      <c r="G125" s="784"/>
      <c r="H125" s="784"/>
      <c r="I125" s="784"/>
      <c r="J125" s="784"/>
      <c r="K125" s="464"/>
    </row>
    <row r="126" spans="1:12">
      <c r="A126" s="361" t="str">
        <f>Orçamento!A68</f>
        <v>04.01.121.01</v>
      </c>
      <c r="B126" s="782" t="str">
        <f>Orçamento!D68</f>
        <v>Parede com placas de gesso acartonado (drywall), para uso interno, com duas faces simples, com vãos</v>
      </c>
      <c r="C126" s="782"/>
      <c r="D126" s="782"/>
      <c r="E126" s="782"/>
      <c r="F126" s="782"/>
      <c r="G126" s="782"/>
      <c r="H126" s="782"/>
      <c r="I126" s="782"/>
      <c r="J126" s="782"/>
      <c r="K126" s="362" t="str">
        <f>Orçamento!F68</f>
        <v>m2</v>
      </c>
      <c r="L126" s="219" t="s">
        <v>859</v>
      </c>
    </row>
    <row r="127" spans="1:12">
      <c r="A127" s="783"/>
      <c r="B127" s="783"/>
      <c r="C127" s="356"/>
      <c r="D127" s="356"/>
      <c r="E127" s="356"/>
      <c r="F127" s="356"/>
      <c r="G127" s="783" t="s">
        <v>319</v>
      </c>
      <c r="H127" s="783"/>
      <c r="I127" s="783" t="s">
        <v>320</v>
      </c>
      <c r="J127" s="783"/>
      <c r="K127" s="783"/>
    </row>
    <row r="128" spans="1:12" ht="22.5">
      <c r="A128" s="783" t="s">
        <v>333</v>
      </c>
      <c r="B128" s="783"/>
      <c r="C128" s="783" t="s">
        <v>321</v>
      </c>
      <c r="D128" s="783" t="s">
        <v>322</v>
      </c>
      <c r="E128" s="783" t="s">
        <v>323</v>
      </c>
      <c r="F128" s="783" t="s">
        <v>324</v>
      </c>
      <c r="G128" s="429" t="s">
        <v>325</v>
      </c>
      <c r="H128" s="429" t="s">
        <v>326</v>
      </c>
      <c r="I128" s="429" t="s">
        <v>327</v>
      </c>
      <c r="J128" s="429" t="s">
        <v>325</v>
      </c>
      <c r="K128" s="429" t="s">
        <v>326</v>
      </c>
    </row>
    <row r="129" spans="1:12">
      <c r="A129" s="783"/>
      <c r="B129" s="783"/>
      <c r="C129" s="783"/>
      <c r="D129" s="783"/>
      <c r="E129" s="783"/>
      <c r="F129" s="783"/>
      <c r="G129" s="429" t="s">
        <v>328</v>
      </c>
      <c r="H129" s="429" t="s">
        <v>329</v>
      </c>
      <c r="I129" s="429" t="s">
        <v>330</v>
      </c>
      <c r="J129" s="429" t="s">
        <v>328</v>
      </c>
      <c r="K129" s="429" t="s">
        <v>329</v>
      </c>
    </row>
    <row r="130" spans="1:12">
      <c r="A130" s="429"/>
      <c r="B130" s="593" t="s">
        <v>731</v>
      </c>
      <c r="C130" s="593">
        <v>1</v>
      </c>
      <c r="D130" s="431">
        <f>9.92+0.79</f>
        <v>10.71</v>
      </c>
      <c r="E130" s="436"/>
      <c r="F130" s="593">
        <v>2.68</v>
      </c>
      <c r="G130" s="360">
        <f>D130*F130</f>
        <v>28.702800000000003</v>
      </c>
      <c r="H130" s="436"/>
      <c r="I130" s="436"/>
      <c r="J130" s="431">
        <f>G130*C130</f>
        <v>28.702800000000003</v>
      </c>
      <c r="K130" s="429"/>
    </row>
    <row r="131" spans="1:12">
      <c r="A131" s="687"/>
      <c r="B131" s="687" t="s">
        <v>1026</v>
      </c>
      <c r="C131" s="687">
        <v>-2</v>
      </c>
      <c r="D131" s="431">
        <f>1.21+1.07</f>
        <v>2.2800000000000002</v>
      </c>
      <c r="E131" s="598"/>
      <c r="F131" s="687">
        <v>2.1</v>
      </c>
      <c r="G131" s="360">
        <f t="shared" ref="G131:G132" si="6">D131*F131</f>
        <v>4.7880000000000011</v>
      </c>
      <c r="H131" s="598"/>
      <c r="I131" s="598"/>
      <c r="J131" s="431">
        <f t="shared" ref="J131:J132" si="7">G131*C131</f>
        <v>-9.5760000000000023</v>
      </c>
      <c r="K131" s="687"/>
    </row>
    <row r="132" spans="1:12">
      <c r="A132" s="429"/>
      <c r="B132" s="470" t="s">
        <v>1034</v>
      </c>
      <c r="C132" s="429">
        <v>1</v>
      </c>
      <c r="D132" s="431">
        <v>12.33</v>
      </c>
      <c r="E132" s="429"/>
      <c r="F132" s="593">
        <v>3.25</v>
      </c>
      <c r="G132" s="360">
        <f t="shared" si="6"/>
        <v>40.072499999999998</v>
      </c>
      <c r="H132" s="436"/>
      <c r="I132" s="436"/>
      <c r="J132" s="431">
        <f t="shared" si="7"/>
        <v>40.072499999999998</v>
      </c>
      <c r="K132" s="429"/>
    </row>
    <row r="133" spans="1:12">
      <c r="A133" s="363"/>
      <c r="B133" s="364"/>
      <c r="C133" s="364"/>
      <c r="D133" s="364"/>
      <c r="E133" s="364"/>
      <c r="F133" s="781" t="s">
        <v>331</v>
      </c>
      <c r="G133" s="781"/>
      <c r="H133" s="781"/>
      <c r="I133" s="363">
        <f>ROUND(SUM(I130:I132),2)</f>
        <v>0</v>
      </c>
      <c r="J133" s="364">
        <f>ROUND(SUM(J130:J132),2)</f>
        <v>59.2</v>
      </c>
      <c r="K133" s="364">
        <f>ROUND(SUM(K127:K132),2)</f>
        <v>0</v>
      </c>
    </row>
    <row r="135" spans="1:12">
      <c r="A135" s="361" t="str">
        <f>Orçamento!A69</f>
        <v>04.01.121.02</v>
      </c>
      <c r="B135" s="782" t="str">
        <f>Orçamento!D69</f>
        <v xml:space="preserve"> Isolamento acústico c/ painel em lã de vidro e = 50mm (isover-santa marina ref psi - 30/50mm ou similar)</v>
      </c>
      <c r="C135" s="782"/>
      <c r="D135" s="782"/>
      <c r="E135" s="782"/>
      <c r="F135" s="782"/>
      <c r="G135" s="782"/>
      <c r="H135" s="782"/>
      <c r="I135" s="782"/>
      <c r="J135" s="782"/>
      <c r="K135" s="362" t="str">
        <f>Orçamento!F69</f>
        <v>m2</v>
      </c>
      <c r="L135" s="219" t="s">
        <v>859</v>
      </c>
    </row>
    <row r="136" spans="1:12">
      <c r="A136" s="783"/>
      <c r="B136" s="783"/>
      <c r="C136" s="356"/>
      <c r="D136" s="356"/>
      <c r="E136" s="356"/>
      <c r="F136" s="356"/>
      <c r="G136" s="783" t="s">
        <v>319</v>
      </c>
      <c r="H136" s="783"/>
      <c r="I136" s="783" t="s">
        <v>320</v>
      </c>
      <c r="J136" s="783"/>
      <c r="K136" s="783"/>
    </row>
    <row r="137" spans="1:12" ht="22.5">
      <c r="A137" s="783" t="s">
        <v>333</v>
      </c>
      <c r="B137" s="783"/>
      <c r="C137" s="783" t="s">
        <v>321</v>
      </c>
      <c r="D137" s="783" t="s">
        <v>322</v>
      </c>
      <c r="E137" s="783" t="s">
        <v>323</v>
      </c>
      <c r="F137" s="783" t="s">
        <v>324</v>
      </c>
      <c r="G137" s="429" t="s">
        <v>325</v>
      </c>
      <c r="H137" s="429" t="s">
        <v>326</v>
      </c>
      <c r="I137" s="429" t="s">
        <v>327</v>
      </c>
      <c r="J137" s="429" t="s">
        <v>325</v>
      </c>
      <c r="K137" s="429" t="s">
        <v>326</v>
      </c>
    </row>
    <row r="138" spans="1:12">
      <c r="A138" s="783"/>
      <c r="B138" s="783"/>
      <c r="C138" s="783"/>
      <c r="D138" s="783"/>
      <c r="E138" s="783"/>
      <c r="F138" s="783"/>
      <c r="G138" s="429" t="s">
        <v>328</v>
      </c>
      <c r="H138" s="429" t="s">
        <v>329</v>
      </c>
      <c r="I138" s="429" t="s">
        <v>330</v>
      </c>
      <c r="J138" s="429" t="s">
        <v>328</v>
      </c>
      <c r="K138" s="429" t="s">
        <v>329</v>
      </c>
    </row>
    <row r="139" spans="1:12">
      <c r="A139" s="429"/>
      <c r="B139" s="593" t="s">
        <v>736</v>
      </c>
      <c r="C139" s="593">
        <v>1</v>
      </c>
      <c r="D139" s="431">
        <v>12.33</v>
      </c>
      <c r="E139" s="593"/>
      <c r="F139" s="593">
        <v>3.25</v>
      </c>
      <c r="G139" s="360">
        <f>D139*F139</f>
        <v>40.072499999999998</v>
      </c>
      <c r="H139" s="436"/>
      <c r="I139" s="436"/>
      <c r="J139" s="431">
        <f>G139*C139</f>
        <v>40.072499999999998</v>
      </c>
      <c r="K139" s="429"/>
    </row>
    <row r="140" spans="1:12">
      <c r="A140" s="363"/>
      <c r="B140" s="364"/>
      <c r="C140" s="364"/>
      <c r="D140" s="364"/>
      <c r="E140" s="364"/>
      <c r="F140" s="781" t="s">
        <v>331</v>
      </c>
      <c r="G140" s="781"/>
      <c r="H140" s="781"/>
      <c r="I140" s="363">
        <f>ROUND(SUM(I139:I139),2)</f>
        <v>0</v>
      </c>
      <c r="J140" s="364">
        <f>ROUND(SUM(J139:J139),2)</f>
        <v>40.07</v>
      </c>
      <c r="K140" s="364">
        <f>ROUND(SUM(K136:K139),2)</f>
        <v>0</v>
      </c>
    </row>
    <row r="142" spans="1:12">
      <c r="A142" s="361" t="str">
        <f>Orçamento!A71</f>
        <v>04.01.204.01</v>
      </c>
      <c r="B142" s="782" t="str">
        <f>Orçamento!D71</f>
        <v>Portão de correr com 2 folhas fixas e 2 de correr (GR01)</v>
      </c>
      <c r="C142" s="782"/>
      <c r="D142" s="782"/>
      <c r="E142" s="782"/>
      <c r="F142" s="782"/>
      <c r="G142" s="782"/>
      <c r="H142" s="782"/>
      <c r="I142" s="782"/>
      <c r="J142" s="782"/>
      <c r="K142" s="362" t="str">
        <f>Orçamento!F71</f>
        <v>m2</v>
      </c>
      <c r="L142" s="219" t="s">
        <v>969</v>
      </c>
    </row>
    <row r="143" spans="1:12">
      <c r="A143" s="783"/>
      <c r="B143" s="783"/>
      <c r="C143" s="356"/>
      <c r="D143" s="356"/>
      <c r="E143" s="356"/>
      <c r="F143" s="356"/>
      <c r="G143" s="783" t="s">
        <v>319</v>
      </c>
      <c r="H143" s="783"/>
      <c r="I143" s="783" t="s">
        <v>320</v>
      </c>
      <c r="J143" s="783"/>
      <c r="K143" s="783"/>
    </row>
    <row r="144" spans="1:12" ht="22.5">
      <c r="A144" s="783" t="s">
        <v>333</v>
      </c>
      <c r="B144" s="783"/>
      <c r="C144" s="783" t="s">
        <v>321</v>
      </c>
      <c r="D144" s="783" t="s">
        <v>322</v>
      </c>
      <c r="E144" s="783" t="s">
        <v>323</v>
      </c>
      <c r="F144" s="783" t="s">
        <v>324</v>
      </c>
      <c r="G144" s="429" t="s">
        <v>325</v>
      </c>
      <c r="H144" s="429" t="s">
        <v>326</v>
      </c>
      <c r="I144" s="429" t="s">
        <v>327</v>
      </c>
      <c r="J144" s="429" t="s">
        <v>325</v>
      </c>
      <c r="K144" s="429" t="s">
        <v>326</v>
      </c>
    </row>
    <row r="145" spans="1:12">
      <c r="A145" s="783"/>
      <c r="B145" s="783"/>
      <c r="C145" s="783"/>
      <c r="D145" s="783"/>
      <c r="E145" s="783"/>
      <c r="F145" s="783"/>
      <c r="G145" s="429" t="s">
        <v>328</v>
      </c>
      <c r="H145" s="429" t="s">
        <v>329</v>
      </c>
      <c r="I145" s="429" t="s">
        <v>330</v>
      </c>
      <c r="J145" s="429" t="s">
        <v>328</v>
      </c>
      <c r="K145" s="429" t="s">
        <v>329</v>
      </c>
    </row>
    <row r="146" spans="1:12">
      <c r="A146" s="429"/>
      <c r="B146" s="429" t="s">
        <v>450</v>
      </c>
      <c r="C146" s="429">
        <v>2</v>
      </c>
      <c r="D146" s="359">
        <v>1.1499999999999999</v>
      </c>
      <c r="E146" s="429"/>
      <c r="F146" s="429">
        <v>2.2000000000000002</v>
      </c>
      <c r="G146" s="358">
        <f>D146*F146</f>
        <v>2.5299999999999998</v>
      </c>
      <c r="H146" s="429"/>
      <c r="I146" s="429"/>
      <c r="J146" s="432">
        <f>C146*G146</f>
        <v>5.0599999999999996</v>
      </c>
      <c r="K146" s="429"/>
    </row>
    <row r="147" spans="1:12">
      <c r="A147" s="363"/>
      <c r="B147" s="364"/>
      <c r="C147" s="364"/>
      <c r="D147" s="364"/>
      <c r="E147" s="364"/>
      <c r="F147" s="781" t="s">
        <v>331</v>
      </c>
      <c r="G147" s="781"/>
      <c r="H147" s="781"/>
      <c r="I147" s="363">
        <f>ROUND(SUM(I146:I146),2)</f>
        <v>0</v>
      </c>
      <c r="J147" s="364">
        <f>ROUND(SUM(J146:J146),2)</f>
        <v>5.0599999999999996</v>
      </c>
      <c r="K147" s="364">
        <f>ROUND(SUM(K143:K146),2)</f>
        <v>0</v>
      </c>
    </row>
    <row r="149" spans="1:12">
      <c r="A149" s="361" t="str">
        <f>Orçamento!A72</f>
        <v>04.01.204.02</v>
      </c>
      <c r="B149" s="782" t="str">
        <f>Orçamento!D72</f>
        <v>Portão de ferro com 1 folha de Giro (GR02)</v>
      </c>
      <c r="C149" s="782"/>
      <c r="D149" s="782"/>
      <c r="E149" s="782"/>
      <c r="F149" s="782"/>
      <c r="G149" s="782"/>
      <c r="H149" s="782"/>
      <c r="I149" s="782"/>
      <c r="J149" s="782"/>
      <c r="K149" s="362" t="str">
        <f>Orçamento!F71</f>
        <v>m2</v>
      </c>
      <c r="L149" s="219" t="s">
        <v>859</v>
      </c>
    </row>
    <row r="150" spans="1:12">
      <c r="A150" s="783"/>
      <c r="B150" s="783"/>
      <c r="C150" s="356"/>
      <c r="D150" s="356"/>
      <c r="E150" s="356"/>
      <c r="F150" s="356"/>
      <c r="G150" s="783" t="s">
        <v>319</v>
      </c>
      <c r="H150" s="783"/>
      <c r="I150" s="783" t="s">
        <v>320</v>
      </c>
      <c r="J150" s="783"/>
      <c r="K150" s="783"/>
    </row>
    <row r="151" spans="1:12" ht="22.5">
      <c r="A151" s="783" t="s">
        <v>333</v>
      </c>
      <c r="B151" s="783"/>
      <c r="C151" s="783" t="s">
        <v>321</v>
      </c>
      <c r="D151" s="783" t="s">
        <v>322</v>
      </c>
      <c r="E151" s="783" t="s">
        <v>323</v>
      </c>
      <c r="F151" s="783" t="s">
        <v>324</v>
      </c>
      <c r="G151" s="440" t="s">
        <v>325</v>
      </c>
      <c r="H151" s="440" t="s">
        <v>326</v>
      </c>
      <c r="I151" s="440" t="s">
        <v>327</v>
      </c>
      <c r="J151" s="440" t="s">
        <v>325</v>
      </c>
      <c r="K151" s="440" t="s">
        <v>326</v>
      </c>
    </row>
    <row r="152" spans="1:12">
      <c r="A152" s="783"/>
      <c r="B152" s="783"/>
      <c r="C152" s="783"/>
      <c r="D152" s="783"/>
      <c r="E152" s="783"/>
      <c r="F152" s="783"/>
      <c r="G152" s="440" t="s">
        <v>328</v>
      </c>
      <c r="H152" s="440" t="s">
        <v>329</v>
      </c>
      <c r="I152" s="440" t="s">
        <v>330</v>
      </c>
      <c r="J152" s="440" t="s">
        <v>328</v>
      </c>
      <c r="K152" s="440" t="s">
        <v>329</v>
      </c>
    </row>
    <row r="153" spans="1:12">
      <c r="A153" s="440"/>
      <c r="B153" s="593" t="s">
        <v>451</v>
      </c>
      <c r="C153" s="593">
        <v>2</v>
      </c>
      <c r="D153" s="359">
        <v>1.03</v>
      </c>
      <c r="E153" s="593"/>
      <c r="F153" s="593">
        <v>2.17</v>
      </c>
      <c r="G153" s="358">
        <f>D153*F153</f>
        <v>2.2351000000000001</v>
      </c>
      <c r="H153" s="593"/>
      <c r="I153" s="593"/>
      <c r="J153" s="432">
        <f>C153*G153</f>
        <v>4.4702000000000002</v>
      </c>
      <c r="K153" s="593"/>
    </row>
    <row r="154" spans="1:12">
      <c r="A154" s="363"/>
      <c r="B154" s="364"/>
      <c r="C154" s="364"/>
      <c r="D154" s="364"/>
      <c r="E154" s="364"/>
      <c r="F154" s="781" t="s">
        <v>331</v>
      </c>
      <c r="G154" s="781"/>
      <c r="H154" s="781"/>
      <c r="I154" s="363">
        <f>ROUND(SUM(I153:I153),2)</f>
        <v>0</v>
      </c>
      <c r="J154" s="364">
        <f>ROUND(SUM(J153:J153),2)</f>
        <v>4.47</v>
      </c>
      <c r="K154" s="364">
        <f>ROUND(SUM(K150:K153),2)</f>
        <v>0</v>
      </c>
    </row>
    <row r="156" spans="1:12">
      <c r="A156" s="361" t="str">
        <f>Orçamento!A76</f>
        <v>04.01.230.04</v>
      </c>
      <c r="B156" s="782" t="str">
        <f>Orçamento!D76</f>
        <v>Porta Acústica c/ 2 folhas de giro de madeira (L=60cm e e=65 cm) e veda porta (PM04)</v>
      </c>
      <c r="C156" s="782"/>
      <c r="D156" s="782"/>
      <c r="E156" s="782"/>
      <c r="F156" s="782"/>
      <c r="G156" s="782"/>
      <c r="H156" s="782"/>
      <c r="I156" s="782"/>
      <c r="J156" s="782"/>
      <c r="K156" s="362" t="str">
        <f>Orçamento!F76</f>
        <v>m2</v>
      </c>
      <c r="L156" s="219" t="s">
        <v>859</v>
      </c>
    </row>
    <row r="157" spans="1:12">
      <c r="A157" s="783"/>
      <c r="B157" s="783"/>
      <c r="C157" s="356"/>
      <c r="D157" s="356"/>
      <c r="E157" s="356"/>
      <c r="F157" s="356"/>
      <c r="G157" s="783" t="s">
        <v>319</v>
      </c>
      <c r="H157" s="783"/>
      <c r="I157" s="783" t="s">
        <v>320</v>
      </c>
      <c r="J157" s="783"/>
      <c r="K157" s="783"/>
    </row>
    <row r="158" spans="1:12" ht="22.5">
      <c r="A158" s="783" t="s">
        <v>333</v>
      </c>
      <c r="B158" s="783"/>
      <c r="C158" s="783" t="s">
        <v>321</v>
      </c>
      <c r="D158" s="783" t="s">
        <v>322</v>
      </c>
      <c r="E158" s="783" t="s">
        <v>323</v>
      </c>
      <c r="F158" s="783" t="s">
        <v>324</v>
      </c>
      <c r="G158" s="429" t="s">
        <v>325</v>
      </c>
      <c r="H158" s="429" t="s">
        <v>326</v>
      </c>
      <c r="I158" s="429" t="s">
        <v>327</v>
      </c>
      <c r="J158" s="429" t="s">
        <v>325</v>
      </c>
      <c r="K158" s="429" t="s">
        <v>326</v>
      </c>
    </row>
    <row r="159" spans="1:12">
      <c r="A159" s="783"/>
      <c r="B159" s="783"/>
      <c r="C159" s="783"/>
      <c r="D159" s="783"/>
      <c r="E159" s="783"/>
      <c r="F159" s="783"/>
      <c r="G159" s="429" t="s">
        <v>328</v>
      </c>
      <c r="H159" s="429" t="s">
        <v>329</v>
      </c>
      <c r="I159" s="429" t="s">
        <v>330</v>
      </c>
      <c r="J159" s="429" t="s">
        <v>328</v>
      </c>
      <c r="K159" s="429" t="s">
        <v>329</v>
      </c>
    </row>
    <row r="160" spans="1:12">
      <c r="A160" s="429"/>
      <c r="B160" s="429" t="s">
        <v>737</v>
      </c>
      <c r="C160" s="429">
        <v>1</v>
      </c>
      <c r="D160" s="359">
        <v>1.24</v>
      </c>
      <c r="E160" s="429"/>
      <c r="F160" s="429">
        <v>2.17</v>
      </c>
      <c r="G160" s="358">
        <f>D160*F160</f>
        <v>2.6907999999999999</v>
      </c>
      <c r="H160" s="429"/>
      <c r="I160" s="429"/>
      <c r="J160" s="432">
        <f>C160*G160</f>
        <v>2.6907999999999999</v>
      </c>
      <c r="K160" s="429"/>
    </row>
    <row r="161" spans="1:12">
      <c r="A161" s="363"/>
      <c r="B161" s="364"/>
      <c r="C161" s="364"/>
      <c r="D161" s="364"/>
      <c r="E161" s="364"/>
      <c r="F161" s="781" t="s">
        <v>331</v>
      </c>
      <c r="G161" s="781"/>
      <c r="H161" s="781"/>
      <c r="I161" s="363">
        <f>ROUND(SUM(I160:I160),2)</f>
        <v>0</v>
      </c>
      <c r="J161" s="364">
        <f>ROUND(SUM(J160:J160),2)</f>
        <v>2.69</v>
      </c>
      <c r="K161" s="364">
        <f>ROUND(SUM(K157:K160),2)</f>
        <v>0</v>
      </c>
    </row>
    <row r="163" spans="1:12">
      <c r="A163" s="361" t="str">
        <f>Orçamento!A77</f>
        <v>04.01.234.01</v>
      </c>
      <c r="B163" s="782" t="str">
        <f>Orçamento!D77</f>
        <v xml:space="preserve">Caixilho madeira para vidro fixo (EV-02) </v>
      </c>
      <c r="C163" s="782"/>
      <c r="D163" s="782"/>
      <c r="E163" s="782"/>
      <c r="F163" s="782"/>
      <c r="G163" s="782"/>
      <c r="H163" s="782"/>
      <c r="I163" s="782"/>
      <c r="J163" s="782"/>
      <c r="K163" s="362" t="str">
        <f>Orçamento!F77</f>
        <v>m2</v>
      </c>
      <c r="L163" s="219" t="s">
        <v>859</v>
      </c>
    </row>
    <row r="164" spans="1:12">
      <c r="A164" s="783"/>
      <c r="B164" s="783"/>
      <c r="C164" s="356"/>
      <c r="D164" s="356"/>
      <c r="E164" s="356"/>
      <c r="F164" s="356"/>
      <c r="G164" s="783" t="s">
        <v>319</v>
      </c>
      <c r="H164" s="783"/>
      <c r="I164" s="783" t="s">
        <v>320</v>
      </c>
      <c r="J164" s="783"/>
      <c r="K164" s="783"/>
    </row>
    <row r="165" spans="1:12" ht="22.5">
      <c r="A165" s="783" t="s">
        <v>333</v>
      </c>
      <c r="B165" s="783"/>
      <c r="C165" s="783" t="s">
        <v>321</v>
      </c>
      <c r="D165" s="783" t="s">
        <v>322</v>
      </c>
      <c r="E165" s="783" t="s">
        <v>323</v>
      </c>
      <c r="F165" s="783" t="s">
        <v>324</v>
      </c>
      <c r="G165" s="429" t="s">
        <v>325</v>
      </c>
      <c r="H165" s="429" t="s">
        <v>326</v>
      </c>
      <c r="I165" s="429" t="s">
        <v>327</v>
      </c>
      <c r="J165" s="429" t="s">
        <v>325</v>
      </c>
      <c r="K165" s="429" t="s">
        <v>326</v>
      </c>
    </row>
    <row r="166" spans="1:12">
      <c r="A166" s="783"/>
      <c r="B166" s="783"/>
      <c r="C166" s="783"/>
      <c r="D166" s="783"/>
      <c r="E166" s="783"/>
      <c r="F166" s="783"/>
      <c r="G166" s="429" t="s">
        <v>328</v>
      </c>
      <c r="H166" s="429" t="s">
        <v>329</v>
      </c>
      <c r="I166" s="429" t="s">
        <v>330</v>
      </c>
      <c r="J166" s="429" t="s">
        <v>328</v>
      </c>
      <c r="K166" s="429" t="s">
        <v>329</v>
      </c>
    </row>
    <row r="167" spans="1:12">
      <c r="A167" s="429"/>
      <c r="B167" s="429" t="s">
        <v>738</v>
      </c>
      <c r="C167" s="429">
        <v>1</v>
      </c>
      <c r="D167" s="359">
        <f>1.97+0.1</f>
        <v>2.0699999999999998</v>
      </c>
      <c r="E167" s="429"/>
      <c r="F167" s="429">
        <v>0.56999999999999995</v>
      </c>
      <c r="G167" s="358">
        <f>D167*F167</f>
        <v>1.1798999999999997</v>
      </c>
      <c r="H167" s="593"/>
      <c r="I167" s="593"/>
      <c r="J167" s="432">
        <f>C167*G167</f>
        <v>1.1798999999999997</v>
      </c>
      <c r="K167" s="429"/>
    </row>
    <row r="168" spans="1:12">
      <c r="A168" s="363"/>
      <c r="B168" s="364"/>
      <c r="C168" s="364"/>
      <c r="D168" s="364"/>
      <c r="E168" s="364"/>
      <c r="F168" s="781" t="s">
        <v>331</v>
      </c>
      <c r="G168" s="781"/>
      <c r="H168" s="781"/>
      <c r="I168" s="363">
        <f>ROUND(SUM(I167:I167),2)</f>
        <v>0</v>
      </c>
      <c r="J168" s="364">
        <f>ROUND(SUM(J167:J167),2)</f>
        <v>1.18</v>
      </c>
      <c r="K168" s="364">
        <f>ROUND(SUM(K164:K167),2)</f>
        <v>0</v>
      </c>
    </row>
    <row r="170" spans="1:12" ht="28.5" customHeight="1">
      <c r="A170" s="361" t="str">
        <f>Orçamento!A79</f>
        <v>04.01.516.01</v>
      </c>
      <c r="B170" s="782" t="str">
        <f>Orçamento!D79</f>
        <v>Contrapiso em argamassa traço 1:4 (cimento e areia), preparo mecânico com betoneira 400 l, aplicado em áreas secas sobre laje, aderido, acabamento reforçado, espessura 10cm.</v>
      </c>
      <c r="C170" s="782"/>
      <c r="D170" s="782"/>
      <c r="E170" s="782"/>
      <c r="F170" s="782"/>
      <c r="G170" s="782"/>
      <c r="H170" s="782"/>
      <c r="I170" s="782"/>
      <c r="J170" s="782"/>
      <c r="K170" s="362" t="str">
        <f>Orçamento!F79</f>
        <v>m2</v>
      </c>
      <c r="L170" s="219" t="s">
        <v>859</v>
      </c>
    </row>
    <row r="171" spans="1:12">
      <c r="A171" s="783"/>
      <c r="B171" s="783"/>
      <c r="C171" s="356"/>
      <c r="D171" s="356"/>
      <c r="E171" s="356"/>
      <c r="F171" s="356"/>
      <c r="G171" s="783" t="s">
        <v>319</v>
      </c>
      <c r="H171" s="783"/>
      <c r="I171" s="783" t="s">
        <v>320</v>
      </c>
      <c r="J171" s="783"/>
      <c r="K171" s="783"/>
    </row>
    <row r="172" spans="1:12" ht="22.5">
      <c r="A172" s="783" t="s">
        <v>333</v>
      </c>
      <c r="B172" s="783"/>
      <c r="C172" s="783" t="s">
        <v>321</v>
      </c>
      <c r="D172" s="783" t="s">
        <v>322</v>
      </c>
      <c r="E172" s="783" t="s">
        <v>323</v>
      </c>
      <c r="F172" s="783" t="s">
        <v>324</v>
      </c>
      <c r="G172" s="687" t="s">
        <v>325</v>
      </c>
      <c r="H172" s="687" t="s">
        <v>326</v>
      </c>
      <c r="I172" s="687" t="s">
        <v>327</v>
      </c>
      <c r="J172" s="687" t="s">
        <v>325</v>
      </c>
      <c r="K172" s="687" t="s">
        <v>326</v>
      </c>
    </row>
    <row r="173" spans="1:12">
      <c r="A173" s="783"/>
      <c r="B173" s="783"/>
      <c r="C173" s="783"/>
      <c r="D173" s="783"/>
      <c r="E173" s="783"/>
      <c r="F173" s="783"/>
      <c r="G173" s="687" t="s">
        <v>328</v>
      </c>
      <c r="H173" s="687" t="s">
        <v>329</v>
      </c>
      <c r="I173" s="687" t="s">
        <v>330</v>
      </c>
      <c r="J173" s="687" t="s">
        <v>328</v>
      </c>
      <c r="K173" s="687" t="s">
        <v>329</v>
      </c>
    </row>
    <row r="174" spans="1:12">
      <c r="A174" s="687"/>
      <c r="B174" s="687" t="s">
        <v>760</v>
      </c>
      <c r="C174" s="687">
        <v>1</v>
      </c>
      <c r="D174" s="359"/>
      <c r="E174" s="687"/>
      <c r="F174" s="687"/>
      <c r="G174" s="358">
        <v>20.32</v>
      </c>
      <c r="H174" s="687"/>
      <c r="I174" s="687"/>
      <c r="J174" s="432">
        <f>C174*G174</f>
        <v>20.32</v>
      </c>
      <c r="K174" s="687"/>
    </row>
    <row r="175" spans="1:12">
      <c r="A175" s="687"/>
      <c r="B175" s="687" t="s">
        <v>1039</v>
      </c>
      <c r="C175" s="687">
        <v>1</v>
      </c>
      <c r="D175" s="431"/>
      <c r="E175" s="687"/>
      <c r="F175" s="687"/>
      <c r="G175" s="358">
        <v>37.840000000000003</v>
      </c>
      <c r="H175" s="687"/>
      <c r="I175" s="687"/>
      <c r="J175" s="432">
        <f t="shared" ref="J175:J178" si="8">C175*G175</f>
        <v>37.840000000000003</v>
      </c>
      <c r="K175" s="687"/>
    </row>
    <row r="176" spans="1:12">
      <c r="A176" s="687"/>
      <c r="B176" s="687" t="s">
        <v>762</v>
      </c>
      <c r="C176" s="687">
        <v>1</v>
      </c>
      <c r="D176" s="431"/>
      <c r="E176" s="687"/>
      <c r="F176" s="687"/>
      <c r="G176" s="358">
        <v>95.32</v>
      </c>
      <c r="H176" s="687"/>
      <c r="I176" s="687"/>
      <c r="J176" s="432">
        <f t="shared" si="8"/>
        <v>95.32</v>
      </c>
      <c r="K176" s="687"/>
    </row>
    <row r="177" spans="1:12">
      <c r="A177" s="687"/>
      <c r="B177" s="687" t="s">
        <v>744</v>
      </c>
      <c r="C177" s="687">
        <v>1</v>
      </c>
      <c r="D177" s="359"/>
      <c r="E177" s="687"/>
      <c r="F177" s="687"/>
      <c r="G177" s="358">
        <v>129.83000000000001</v>
      </c>
      <c r="H177" s="687"/>
      <c r="I177" s="687"/>
      <c r="J177" s="432">
        <f t="shared" si="8"/>
        <v>129.83000000000001</v>
      </c>
      <c r="K177" s="687"/>
    </row>
    <row r="178" spans="1:12">
      <c r="A178" s="687"/>
      <c r="B178" s="687" t="s">
        <v>1027</v>
      </c>
      <c r="C178" s="687">
        <v>1</v>
      </c>
      <c r="D178" s="359"/>
      <c r="E178" s="687"/>
      <c r="F178" s="687"/>
      <c r="G178" s="358">
        <v>16.23</v>
      </c>
      <c r="H178" s="687"/>
      <c r="I178" s="687"/>
      <c r="J178" s="432">
        <f t="shared" si="8"/>
        <v>16.23</v>
      </c>
      <c r="K178" s="687"/>
    </row>
    <row r="179" spans="1:12">
      <c r="A179" s="363"/>
      <c r="B179" s="364"/>
      <c r="C179" s="364"/>
      <c r="D179" s="364"/>
      <c r="E179" s="364"/>
      <c r="F179" s="781" t="s">
        <v>331</v>
      </c>
      <c r="G179" s="781"/>
      <c r="H179" s="781"/>
      <c r="I179" s="363">
        <f>ROUND(SUM(I174:I176),2)</f>
        <v>0</v>
      </c>
      <c r="J179" s="364">
        <f>ROUND(SUM(J174:J178),2)</f>
        <v>299.54000000000002</v>
      </c>
      <c r="K179" s="364">
        <f>ROUND(SUM(K171:K176),2)</f>
        <v>0</v>
      </c>
    </row>
    <row r="180" spans="1:12">
      <c r="A180" s="601"/>
      <c r="B180" s="602"/>
      <c r="C180" s="602"/>
      <c r="D180" s="602"/>
      <c r="E180" s="602"/>
      <c r="F180" s="602"/>
      <c r="G180" s="602"/>
      <c r="H180" s="602"/>
      <c r="I180" s="602"/>
      <c r="J180" s="602"/>
      <c r="K180" s="602"/>
    </row>
    <row r="181" spans="1:12" ht="28.5" customHeight="1">
      <c r="A181" s="361" t="str">
        <f>Orçamento!A80</f>
        <v>04.01.516.02</v>
      </c>
      <c r="B181" s="782" t="str">
        <f>Orçamento!D80</f>
        <v>Piso em granilite, marmorite ou granitina, agregado cor preto, cinza, palha ou branco, e=  *8* mm (incluso execucao e rodapé)</v>
      </c>
      <c r="C181" s="782"/>
      <c r="D181" s="782"/>
      <c r="E181" s="782"/>
      <c r="F181" s="782"/>
      <c r="G181" s="782"/>
      <c r="H181" s="782"/>
      <c r="I181" s="782"/>
      <c r="J181" s="782"/>
      <c r="K181" s="362" t="str">
        <f>Orçamento!F80</f>
        <v>m2</v>
      </c>
      <c r="L181" s="219" t="s">
        <v>859</v>
      </c>
    </row>
    <row r="182" spans="1:12">
      <c r="A182" s="783"/>
      <c r="B182" s="783"/>
      <c r="C182" s="356"/>
      <c r="D182" s="356"/>
      <c r="E182" s="356"/>
      <c r="F182" s="356"/>
      <c r="G182" s="783" t="s">
        <v>319</v>
      </c>
      <c r="H182" s="783"/>
      <c r="I182" s="783" t="s">
        <v>320</v>
      </c>
      <c r="J182" s="783"/>
      <c r="K182" s="783"/>
    </row>
    <row r="183" spans="1:12" ht="22.5">
      <c r="A183" s="783" t="s">
        <v>333</v>
      </c>
      <c r="B183" s="783"/>
      <c r="C183" s="783" t="s">
        <v>321</v>
      </c>
      <c r="D183" s="783" t="s">
        <v>322</v>
      </c>
      <c r="E183" s="783" t="s">
        <v>323</v>
      </c>
      <c r="F183" s="783" t="s">
        <v>324</v>
      </c>
      <c r="G183" s="596" t="s">
        <v>325</v>
      </c>
      <c r="H183" s="596" t="s">
        <v>326</v>
      </c>
      <c r="I183" s="596" t="s">
        <v>327</v>
      </c>
      <c r="J183" s="596" t="s">
        <v>325</v>
      </c>
      <c r="K183" s="596" t="s">
        <v>326</v>
      </c>
    </row>
    <row r="184" spans="1:12">
      <c r="A184" s="783"/>
      <c r="B184" s="783"/>
      <c r="C184" s="783"/>
      <c r="D184" s="783"/>
      <c r="E184" s="783"/>
      <c r="F184" s="783"/>
      <c r="G184" s="596" t="s">
        <v>328</v>
      </c>
      <c r="H184" s="596" t="s">
        <v>329</v>
      </c>
      <c r="I184" s="596" t="s">
        <v>330</v>
      </c>
      <c r="J184" s="596" t="s">
        <v>328</v>
      </c>
      <c r="K184" s="596" t="s">
        <v>329</v>
      </c>
    </row>
    <row r="185" spans="1:12">
      <c r="A185" s="596"/>
      <c r="B185" s="596" t="s">
        <v>760</v>
      </c>
      <c r="C185" s="596">
        <v>1</v>
      </c>
      <c r="D185" s="359"/>
      <c r="E185" s="596"/>
      <c r="F185" s="596"/>
      <c r="G185" s="358">
        <v>20.32</v>
      </c>
      <c r="H185" s="596"/>
      <c r="I185" s="596"/>
      <c r="J185" s="432">
        <f>C185*G185</f>
        <v>20.32</v>
      </c>
      <c r="K185" s="596"/>
    </row>
    <row r="186" spans="1:12">
      <c r="A186" s="596"/>
      <c r="B186" s="596" t="s">
        <v>761</v>
      </c>
      <c r="C186" s="596">
        <v>1</v>
      </c>
      <c r="D186" s="431"/>
      <c r="E186" s="596"/>
      <c r="F186" s="596"/>
      <c r="G186" s="358">
        <v>37.840000000000003</v>
      </c>
      <c r="H186" s="596"/>
      <c r="I186" s="596"/>
      <c r="J186" s="432">
        <f t="shared" ref="J186:J187" si="9">C186*G186</f>
        <v>37.840000000000003</v>
      </c>
      <c r="K186" s="596"/>
    </row>
    <row r="187" spans="1:12">
      <c r="A187" s="596"/>
      <c r="B187" s="596" t="s">
        <v>762</v>
      </c>
      <c r="C187" s="596">
        <v>1</v>
      </c>
      <c r="D187" s="431"/>
      <c r="E187" s="596"/>
      <c r="F187" s="596"/>
      <c r="G187" s="358">
        <v>95.32</v>
      </c>
      <c r="H187" s="596"/>
      <c r="I187" s="596"/>
      <c r="J187" s="432">
        <f t="shared" si="9"/>
        <v>95.32</v>
      </c>
      <c r="K187" s="596"/>
    </row>
    <row r="188" spans="1:12">
      <c r="A188" s="363"/>
      <c r="B188" s="364"/>
      <c r="C188" s="364"/>
      <c r="D188" s="364"/>
      <c r="E188" s="364"/>
      <c r="F188" s="781" t="s">
        <v>331</v>
      </c>
      <c r="G188" s="781"/>
      <c r="H188" s="781"/>
      <c r="I188" s="363">
        <f>ROUND(SUM(I185:I187),2)</f>
        <v>0</v>
      </c>
      <c r="J188" s="364">
        <f>ROUND(SUM(J185:J187),2)</f>
        <v>153.47999999999999</v>
      </c>
      <c r="K188" s="364">
        <f>ROUND(SUM(K182:K187),2)</f>
        <v>0</v>
      </c>
    </row>
    <row r="189" spans="1:12">
      <c r="A189" s="601"/>
      <c r="B189" s="602"/>
      <c r="C189" s="602"/>
      <c r="D189" s="602"/>
      <c r="E189" s="602"/>
      <c r="F189" s="602"/>
      <c r="G189" s="602"/>
      <c r="H189" s="602"/>
      <c r="I189" s="602"/>
      <c r="J189" s="602"/>
      <c r="K189" s="602"/>
    </row>
    <row r="190" spans="1:12">
      <c r="A190" s="361" t="str">
        <f>Orçamento!A81</f>
        <v>04.01.520</v>
      </c>
      <c r="B190" s="782" t="str">
        <f>Orçamento!D81</f>
        <v xml:space="preserve">Piso podotátil, direcional ou alerta, solidarizado ao piso existente (elementos discretos). </v>
      </c>
      <c r="C190" s="782"/>
      <c r="D190" s="782"/>
      <c r="E190" s="782"/>
      <c r="F190" s="782"/>
      <c r="G190" s="782"/>
      <c r="H190" s="782"/>
      <c r="I190" s="782"/>
      <c r="J190" s="782"/>
      <c r="K190" s="362" t="str">
        <f>Orçamento!F100</f>
        <v>m2</v>
      </c>
      <c r="L190" s="219" t="s">
        <v>859</v>
      </c>
    </row>
    <row r="191" spans="1:12">
      <c r="A191" s="783"/>
      <c r="B191" s="783"/>
      <c r="C191" s="356"/>
      <c r="D191" s="356"/>
      <c r="E191" s="356"/>
      <c r="F191" s="356"/>
      <c r="G191" s="783" t="s">
        <v>319</v>
      </c>
      <c r="H191" s="783"/>
      <c r="I191" s="783" t="s">
        <v>320</v>
      </c>
      <c r="J191" s="783"/>
      <c r="K191" s="783"/>
    </row>
    <row r="192" spans="1:12" ht="22.5">
      <c r="A192" s="783" t="s">
        <v>333</v>
      </c>
      <c r="B192" s="783"/>
      <c r="C192" s="783" t="s">
        <v>321</v>
      </c>
      <c r="D192" s="783" t="s">
        <v>322</v>
      </c>
      <c r="E192" s="783" t="s">
        <v>323</v>
      </c>
      <c r="F192" s="783" t="s">
        <v>324</v>
      </c>
      <c r="G192" s="596" t="s">
        <v>325</v>
      </c>
      <c r="H192" s="596" t="s">
        <v>326</v>
      </c>
      <c r="I192" s="596" t="s">
        <v>327</v>
      </c>
      <c r="J192" s="596" t="s">
        <v>325</v>
      </c>
      <c r="K192" s="596" t="s">
        <v>326</v>
      </c>
    </row>
    <row r="193" spans="1:12">
      <c r="A193" s="783"/>
      <c r="B193" s="783"/>
      <c r="C193" s="783"/>
      <c r="D193" s="783"/>
      <c r="E193" s="783"/>
      <c r="F193" s="783"/>
      <c r="G193" s="596" t="s">
        <v>328</v>
      </c>
      <c r="H193" s="596" t="s">
        <v>329</v>
      </c>
      <c r="I193" s="596" t="s">
        <v>330</v>
      </c>
      <c r="J193" s="596" t="s">
        <v>328</v>
      </c>
      <c r="K193" s="596" t="s">
        <v>329</v>
      </c>
    </row>
    <row r="194" spans="1:12">
      <c r="A194" s="596"/>
      <c r="B194" s="596" t="s">
        <v>744</v>
      </c>
      <c r="C194" s="596">
        <v>2</v>
      </c>
      <c r="D194" s="359">
        <v>0.25</v>
      </c>
      <c r="E194" s="596"/>
      <c r="F194" s="596">
        <v>0.75</v>
      </c>
      <c r="G194" s="358">
        <f>D194*F194</f>
        <v>0.1875</v>
      </c>
      <c r="H194" s="596"/>
      <c r="I194" s="596"/>
      <c r="J194" s="432">
        <f>C194*G194</f>
        <v>0.375</v>
      </c>
      <c r="K194" s="596"/>
    </row>
    <row r="195" spans="1:12">
      <c r="A195" s="363"/>
      <c r="B195" s="364"/>
      <c r="C195" s="364"/>
      <c r="D195" s="364"/>
      <c r="E195" s="364"/>
      <c r="F195" s="781" t="s">
        <v>331</v>
      </c>
      <c r="G195" s="781"/>
      <c r="H195" s="781"/>
      <c r="I195" s="363">
        <f>ROUND(SUM(I194:I194),2)</f>
        <v>0</v>
      </c>
      <c r="J195" s="364">
        <f>ROUND(SUM(J194:J194),2)</f>
        <v>0.38</v>
      </c>
      <c r="K195" s="364">
        <f>ROUND(SUM(K191:K194),2)</f>
        <v>0</v>
      </c>
    </row>
    <row r="197" spans="1:12" ht="27" customHeight="1">
      <c r="A197" s="361" t="str">
        <f>Orçamento!A82</f>
        <v>04.01.521.01</v>
      </c>
      <c r="B197" s="782" t="str">
        <f>Orçamento!D82</f>
        <v>Manta vinílica com Poliuretano reforçado e espessura total de 3 mm, sanduíche com capa de PVC, absorção de som de impacto de até 13dB; na cor bege médio, linha Decode Colormatch Acoustic da Tarkett ou similar</v>
      </c>
      <c r="C197" s="782"/>
      <c r="D197" s="782"/>
      <c r="E197" s="782"/>
      <c r="F197" s="782"/>
      <c r="G197" s="782"/>
      <c r="H197" s="782"/>
      <c r="I197" s="782"/>
      <c r="J197" s="782"/>
      <c r="K197" s="362" t="str">
        <f>Orçamento!F82</f>
        <v>m2</v>
      </c>
      <c r="L197" s="219" t="s">
        <v>859</v>
      </c>
    </row>
    <row r="198" spans="1:12">
      <c r="A198" s="783"/>
      <c r="B198" s="783"/>
      <c r="C198" s="356"/>
      <c r="D198" s="356"/>
      <c r="E198" s="356"/>
      <c r="F198" s="356"/>
      <c r="G198" s="783" t="s">
        <v>319</v>
      </c>
      <c r="H198" s="783"/>
      <c r="I198" s="783" t="s">
        <v>320</v>
      </c>
      <c r="J198" s="783"/>
      <c r="K198" s="783"/>
    </row>
    <row r="199" spans="1:12" ht="22.5">
      <c r="A199" s="783" t="s">
        <v>333</v>
      </c>
      <c r="B199" s="783"/>
      <c r="C199" s="783" t="s">
        <v>321</v>
      </c>
      <c r="D199" s="783" t="s">
        <v>322</v>
      </c>
      <c r="E199" s="783" t="s">
        <v>323</v>
      </c>
      <c r="F199" s="783" t="s">
        <v>324</v>
      </c>
      <c r="G199" s="596" t="s">
        <v>325</v>
      </c>
      <c r="H199" s="596" t="s">
        <v>326</v>
      </c>
      <c r="I199" s="596" t="s">
        <v>327</v>
      </c>
      <c r="J199" s="596" t="s">
        <v>325</v>
      </c>
      <c r="K199" s="596" t="s">
        <v>326</v>
      </c>
    </row>
    <row r="200" spans="1:12">
      <c r="A200" s="783"/>
      <c r="B200" s="783"/>
      <c r="C200" s="783"/>
      <c r="D200" s="783"/>
      <c r="E200" s="783"/>
      <c r="F200" s="783"/>
      <c r="G200" s="596" t="s">
        <v>328</v>
      </c>
      <c r="H200" s="596" t="s">
        <v>329</v>
      </c>
      <c r="I200" s="596" t="s">
        <v>330</v>
      </c>
      <c r="J200" s="596" t="s">
        <v>328</v>
      </c>
      <c r="K200" s="596" t="s">
        <v>329</v>
      </c>
    </row>
    <row r="201" spans="1:12">
      <c r="A201" s="596"/>
      <c r="B201" s="596" t="s">
        <v>744</v>
      </c>
      <c r="C201" s="596">
        <v>1</v>
      </c>
      <c r="D201" s="359"/>
      <c r="E201" s="596"/>
      <c r="F201" s="596"/>
      <c r="G201" s="358">
        <v>129.83000000000001</v>
      </c>
      <c r="H201" s="596"/>
      <c r="I201" s="596"/>
      <c r="J201" s="432">
        <f>C201*G201</f>
        <v>129.83000000000001</v>
      </c>
      <c r="K201" s="596"/>
    </row>
    <row r="202" spans="1:12">
      <c r="A202" s="687"/>
      <c r="B202" s="687" t="s">
        <v>1027</v>
      </c>
      <c r="C202" s="687">
        <v>1</v>
      </c>
      <c r="D202" s="359"/>
      <c r="E202" s="687"/>
      <c r="F202" s="687"/>
      <c r="G202" s="358">
        <v>16.23</v>
      </c>
      <c r="H202" s="687"/>
      <c r="I202" s="687"/>
      <c r="J202" s="432">
        <f t="shared" ref="J202:J204" si="10">C202*G202</f>
        <v>16.23</v>
      </c>
      <c r="K202" s="687"/>
    </row>
    <row r="203" spans="1:12">
      <c r="A203" s="596"/>
      <c r="B203" s="596" t="s">
        <v>759</v>
      </c>
      <c r="C203" s="596">
        <v>1</v>
      </c>
      <c r="D203" s="359">
        <v>12.94</v>
      </c>
      <c r="E203" s="596"/>
      <c r="F203" s="596">
        <v>0.26</v>
      </c>
      <c r="G203" s="358">
        <f>D203*F203</f>
        <v>3.3643999999999998</v>
      </c>
      <c r="H203" s="596"/>
      <c r="I203" s="596"/>
      <c r="J203" s="432">
        <f t="shared" si="10"/>
        <v>3.3643999999999998</v>
      </c>
      <c r="K203" s="596"/>
    </row>
    <row r="204" spans="1:12">
      <c r="A204" s="596"/>
      <c r="B204" s="596" t="s">
        <v>763</v>
      </c>
      <c r="C204" s="596">
        <v>1</v>
      </c>
      <c r="D204" s="219">
        <f>46.08+1.9+1.93+7.53-2*1.07</f>
        <v>55.3</v>
      </c>
      <c r="E204" s="596"/>
      <c r="F204" s="596">
        <v>0.15</v>
      </c>
      <c r="G204" s="358">
        <f>D204*F204</f>
        <v>8.2949999999999999</v>
      </c>
      <c r="H204" s="596"/>
      <c r="I204" s="596"/>
      <c r="J204" s="432">
        <f t="shared" si="10"/>
        <v>8.2949999999999999</v>
      </c>
      <c r="K204" s="596"/>
    </row>
    <row r="205" spans="1:12">
      <c r="A205" s="363"/>
      <c r="B205" s="364"/>
      <c r="C205" s="364"/>
      <c r="D205" s="364"/>
      <c r="E205" s="364"/>
      <c r="F205" s="781" t="s">
        <v>331</v>
      </c>
      <c r="G205" s="781"/>
      <c r="H205" s="781"/>
      <c r="I205" s="363">
        <f>ROUND(SUM(I201:I201),2)</f>
        <v>0</v>
      </c>
      <c r="J205" s="364">
        <f>ROUND(SUM(J201:J204),2)</f>
        <v>157.72</v>
      </c>
      <c r="K205" s="364">
        <f>ROUND(SUM(K198:K201),2)</f>
        <v>0</v>
      </c>
    </row>
    <row r="207" spans="1:12" ht="28.5" customHeight="1">
      <c r="A207" s="361" t="str">
        <f>Orçamento!A83</f>
        <v>04.01.551.02</v>
      </c>
      <c r="B207" s="782" t="str">
        <f>Orçamento!D83</f>
        <v>Cantoneira aco abas iguais (qualquer bitola), espessura entre 1/8" e 1/4")- comprimento das abas 1"- acabamento palco</v>
      </c>
      <c r="C207" s="782"/>
      <c r="D207" s="782"/>
      <c r="E207" s="782"/>
      <c r="F207" s="782"/>
      <c r="G207" s="782"/>
      <c r="H207" s="782"/>
      <c r="I207" s="782"/>
      <c r="J207" s="782"/>
      <c r="K207" s="362" t="str">
        <f>Orçamento!F83</f>
        <v>kg</v>
      </c>
      <c r="L207" s="219" t="s">
        <v>859</v>
      </c>
    </row>
    <row r="208" spans="1:12">
      <c r="A208" s="783"/>
      <c r="B208" s="783"/>
      <c r="C208" s="356"/>
      <c r="D208" s="356"/>
      <c r="E208" s="356"/>
      <c r="F208" s="356"/>
      <c r="G208" s="783" t="s">
        <v>319</v>
      </c>
      <c r="H208" s="783"/>
      <c r="I208" s="783" t="s">
        <v>320</v>
      </c>
      <c r="J208" s="783"/>
      <c r="K208" s="783"/>
    </row>
    <row r="209" spans="1:12" ht="22.5">
      <c r="A209" s="783" t="s">
        <v>333</v>
      </c>
      <c r="B209" s="783"/>
      <c r="C209" s="783" t="s">
        <v>778</v>
      </c>
      <c r="D209" s="783" t="s">
        <v>322</v>
      </c>
      <c r="E209" s="783" t="s">
        <v>323</v>
      </c>
      <c r="F209" s="783" t="s">
        <v>324</v>
      </c>
      <c r="G209" s="614" t="s">
        <v>325</v>
      </c>
      <c r="H209" s="614" t="s">
        <v>326</v>
      </c>
      <c r="I209" s="614" t="s">
        <v>327</v>
      </c>
      <c r="J209" s="614" t="s">
        <v>776</v>
      </c>
      <c r="K209" s="614" t="s">
        <v>326</v>
      </c>
    </row>
    <row r="210" spans="1:12">
      <c r="A210" s="783"/>
      <c r="B210" s="783"/>
      <c r="C210" s="783"/>
      <c r="D210" s="783"/>
      <c r="E210" s="783"/>
      <c r="F210" s="783"/>
      <c r="G210" s="614" t="s">
        <v>328</v>
      </c>
      <c r="H210" s="614" t="s">
        <v>329</v>
      </c>
      <c r="I210" s="614" t="s">
        <v>330</v>
      </c>
      <c r="J210" s="614" t="s">
        <v>777</v>
      </c>
      <c r="K210" s="614" t="s">
        <v>329</v>
      </c>
    </row>
    <row r="211" spans="1:12">
      <c r="A211" s="614"/>
      <c r="B211" s="614" t="s">
        <v>732</v>
      </c>
      <c r="C211" s="614">
        <v>1.19</v>
      </c>
      <c r="D211" s="431">
        <v>12.94</v>
      </c>
      <c r="E211" s="614"/>
      <c r="F211" s="614"/>
      <c r="G211" s="358"/>
      <c r="H211" s="614"/>
      <c r="I211" s="614">
        <f>D211</f>
        <v>12.94</v>
      </c>
      <c r="J211" s="432">
        <f>C211*I211</f>
        <v>15.398599999999998</v>
      </c>
      <c r="K211" s="614"/>
    </row>
    <row r="212" spans="1:12">
      <c r="A212" s="363"/>
      <c r="B212" s="364"/>
      <c r="C212" s="364"/>
      <c r="D212" s="364"/>
      <c r="E212" s="364"/>
      <c r="F212" s="781" t="s">
        <v>331</v>
      </c>
      <c r="G212" s="781"/>
      <c r="H212" s="781"/>
      <c r="I212" s="363"/>
      <c r="J212" s="364">
        <f>ROUND(SUM(J211:J211),2)</f>
        <v>15.4</v>
      </c>
      <c r="K212" s="364">
        <f>ROUND(SUM(K208:K211),2)</f>
        <v>0</v>
      </c>
    </row>
    <row r="213" spans="1:12">
      <c r="A213" s="601"/>
      <c r="B213" s="602"/>
      <c r="C213" s="602"/>
      <c r="D213" s="602"/>
      <c r="E213" s="602"/>
      <c r="F213" s="602"/>
      <c r="G213" s="602"/>
      <c r="H213" s="602"/>
      <c r="I213" s="602"/>
      <c r="J213" s="602"/>
      <c r="K213" s="602"/>
    </row>
    <row r="214" spans="1:12">
      <c r="A214" s="361" t="str">
        <f>Orçamento!A85</f>
        <v>04.01.531.02</v>
      </c>
      <c r="B214" s="782" t="str">
        <f>Orçamento!D85</f>
        <v>Chapisco aplicado em paredes internas, com colher de pedreiro, argamassa traço 1:3 com preparo mecânico</v>
      </c>
      <c r="C214" s="782"/>
      <c r="D214" s="782"/>
      <c r="E214" s="782"/>
      <c r="F214" s="782"/>
      <c r="G214" s="782"/>
      <c r="H214" s="782"/>
      <c r="I214" s="782"/>
      <c r="J214" s="782"/>
      <c r="K214" s="362" t="str">
        <f>Orçamento!F85</f>
        <v>m2</v>
      </c>
      <c r="L214" s="219" t="s">
        <v>859</v>
      </c>
    </row>
    <row r="215" spans="1:12">
      <c r="A215" s="783"/>
      <c r="B215" s="783"/>
      <c r="C215" s="356"/>
      <c r="D215" s="356"/>
      <c r="E215" s="356"/>
      <c r="F215" s="356"/>
      <c r="G215" s="783" t="s">
        <v>319</v>
      </c>
      <c r="H215" s="783"/>
      <c r="I215" s="783" t="s">
        <v>320</v>
      </c>
      <c r="J215" s="783"/>
      <c r="K215" s="783"/>
    </row>
    <row r="216" spans="1:12" ht="22.5">
      <c r="A216" s="783" t="s">
        <v>333</v>
      </c>
      <c r="B216" s="783"/>
      <c r="C216" s="783" t="s">
        <v>321</v>
      </c>
      <c r="D216" s="783" t="s">
        <v>322</v>
      </c>
      <c r="E216" s="783" t="s">
        <v>323</v>
      </c>
      <c r="F216" s="783" t="s">
        <v>324</v>
      </c>
      <c r="G216" s="429" t="s">
        <v>325</v>
      </c>
      <c r="H216" s="429" t="s">
        <v>326</v>
      </c>
      <c r="I216" s="429" t="s">
        <v>327</v>
      </c>
      <c r="J216" s="429" t="s">
        <v>325</v>
      </c>
      <c r="K216" s="429" t="s">
        <v>326</v>
      </c>
    </row>
    <row r="217" spans="1:12">
      <c r="A217" s="783"/>
      <c r="B217" s="783"/>
      <c r="C217" s="783"/>
      <c r="D217" s="783"/>
      <c r="E217" s="783"/>
      <c r="F217" s="783"/>
      <c r="G217" s="429" t="s">
        <v>328</v>
      </c>
      <c r="H217" s="429" t="s">
        <v>329</v>
      </c>
      <c r="I217" s="429" t="s">
        <v>330</v>
      </c>
      <c r="J217" s="429" t="s">
        <v>328</v>
      </c>
      <c r="K217" s="429" t="s">
        <v>329</v>
      </c>
    </row>
    <row r="218" spans="1:12">
      <c r="A218" s="429"/>
      <c r="B218" s="593" t="s">
        <v>732</v>
      </c>
      <c r="C218" s="593">
        <v>1</v>
      </c>
      <c r="D218" s="431">
        <v>12.94</v>
      </c>
      <c r="E218" s="436"/>
      <c r="F218" s="593">
        <v>0.26</v>
      </c>
      <c r="G218" s="360">
        <f t="shared" ref="G218:G225" si="11">D218*F218</f>
        <v>3.3643999999999998</v>
      </c>
      <c r="H218" s="436"/>
      <c r="I218" s="436"/>
      <c r="J218" s="431">
        <f t="shared" ref="J218:J225" si="12">G218*C218</f>
        <v>3.3643999999999998</v>
      </c>
      <c r="K218" s="429"/>
      <c r="L218" s="430"/>
    </row>
    <row r="219" spans="1:12">
      <c r="A219" s="593"/>
      <c r="B219" s="593" t="s">
        <v>727</v>
      </c>
      <c r="C219" s="593">
        <v>2</v>
      </c>
      <c r="D219" s="431">
        <v>6.24</v>
      </c>
      <c r="E219" s="436"/>
      <c r="F219" s="593">
        <v>2.68</v>
      </c>
      <c r="G219" s="360">
        <f t="shared" si="11"/>
        <v>16.723200000000002</v>
      </c>
      <c r="H219" s="436"/>
      <c r="I219" s="436"/>
      <c r="J219" s="431">
        <f t="shared" si="12"/>
        <v>33.446400000000004</v>
      </c>
      <c r="K219" s="436"/>
    </row>
    <row r="220" spans="1:12">
      <c r="A220" s="593"/>
      <c r="B220" s="593" t="s">
        <v>739</v>
      </c>
      <c r="C220" s="593">
        <v>-2</v>
      </c>
      <c r="D220" s="431">
        <v>1.28</v>
      </c>
      <c r="E220" s="436"/>
      <c r="F220" s="593">
        <v>2.17</v>
      </c>
      <c r="G220" s="360">
        <f t="shared" si="11"/>
        <v>2.7776000000000001</v>
      </c>
      <c r="H220" s="436"/>
      <c r="I220" s="436"/>
      <c r="J220" s="431">
        <f t="shared" si="12"/>
        <v>-5.5552000000000001</v>
      </c>
      <c r="K220" s="436"/>
    </row>
    <row r="221" spans="1:12">
      <c r="A221" s="593"/>
      <c r="B221" s="593" t="s">
        <v>730</v>
      </c>
      <c r="C221" s="593">
        <v>2</v>
      </c>
      <c r="D221" s="431">
        <v>14.22</v>
      </c>
      <c r="E221" s="436"/>
      <c r="F221" s="593">
        <v>2.8</v>
      </c>
      <c r="G221" s="360">
        <f t="shared" si="11"/>
        <v>39.816000000000003</v>
      </c>
      <c r="H221" s="436"/>
      <c r="I221" s="436"/>
      <c r="J221" s="431">
        <f t="shared" si="12"/>
        <v>79.632000000000005</v>
      </c>
      <c r="K221" s="436"/>
    </row>
    <row r="222" spans="1:12">
      <c r="A222" s="593"/>
      <c r="B222" s="593" t="s">
        <v>740</v>
      </c>
      <c r="C222" s="593">
        <v>-2</v>
      </c>
      <c r="D222" s="431">
        <v>0.8</v>
      </c>
      <c r="E222" s="436"/>
      <c r="F222" s="593">
        <v>2.17</v>
      </c>
      <c r="G222" s="360">
        <f t="shared" si="11"/>
        <v>1.736</v>
      </c>
      <c r="H222" s="436"/>
      <c r="I222" s="436"/>
      <c r="J222" s="431">
        <f t="shared" si="12"/>
        <v>-3.472</v>
      </c>
      <c r="K222" s="436"/>
    </row>
    <row r="223" spans="1:12">
      <c r="A223" s="593"/>
      <c r="B223" s="593" t="s">
        <v>728</v>
      </c>
      <c r="C223" s="593">
        <v>1</v>
      </c>
      <c r="D223" s="431">
        <v>14.26</v>
      </c>
      <c r="E223" s="593"/>
      <c r="F223" s="593">
        <v>1.44</v>
      </c>
      <c r="G223" s="360">
        <f t="shared" si="11"/>
        <v>20.534399999999998</v>
      </c>
      <c r="H223" s="436"/>
      <c r="I223" s="436"/>
      <c r="J223" s="431">
        <f t="shared" si="12"/>
        <v>20.534399999999998</v>
      </c>
      <c r="K223" s="436"/>
    </row>
    <row r="224" spans="1:12">
      <c r="A224" s="593"/>
      <c r="B224" s="593" t="s">
        <v>729</v>
      </c>
      <c r="C224" s="593">
        <v>1</v>
      </c>
      <c r="D224" s="431">
        <v>14.87</v>
      </c>
      <c r="E224" s="436"/>
      <c r="F224" s="593">
        <v>1.44</v>
      </c>
      <c r="G224" s="360">
        <f t="shared" si="11"/>
        <v>21.412799999999997</v>
      </c>
      <c r="H224" s="436"/>
      <c r="I224" s="436"/>
      <c r="J224" s="431">
        <f t="shared" si="12"/>
        <v>21.412799999999997</v>
      </c>
      <c r="K224" s="436"/>
    </row>
    <row r="225" spans="1:12">
      <c r="A225" s="593"/>
      <c r="B225" s="593" t="s">
        <v>743</v>
      </c>
      <c r="C225" s="593">
        <v>2</v>
      </c>
      <c r="D225" s="431">
        <v>2.8</v>
      </c>
      <c r="E225" s="436"/>
      <c r="F225" s="593">
        <v>3.25</v>
      </c>
      <c r="G225" s="360">
        <f t="shared" si="11"/>
        <v>9.1</v>
      </c>
      <c r="H225" s="436"/>
      <c r="I225" s="593"/>
      <c r="J225" s="431">
        <f t="shared" si="12"/>
        <v>18.2</v>
      </c>
      <c r="K225" s="436"/>
    </row>
    <row r="226" spans="1:12">
      <c r="A226" s="363"/>
      <c r="B226" s="364"/>
      <c r="C226" s="364"/>
      <c r="D226" s="364"/>
      <c r="E226" s="364"/>
      <c r="F226" s="781" t="s">
        <v>331</v>
      </c>
      <c r="G226" s="781"/>
      <c r="H226" s="781"/>
      <c r="I226" s="433">
        <f>ROUND(SUM(I218:I224),2)</f>
        <v>0</v>
      </c>
      <c r="J226" s="433">
        <f>ROUND(SUM(J218:J225),2)</f>
        <v>167.56</v>
      </c>
      <c r="K226" s="433">
        <f>ROUND(SUM(K218:K224),2)</f>
        <v>0</v>
      </c>
    </row>
    <row r="228" spans="1:12">
      <c r="A228" s="361" t="str">
        <f>Orçamento!A86</f>
        <v>04.01.532</v>
      </c>
      <c r="B228" s="782" t="str">
        <f>Orçamento!D86</f>
        <v xml:space="preserve">Emboço/massa única, traço 1:2:8, preparo mecânico, aplicado manualmente </v>
      </c>
      <c r="C228" s="782"/>
      <c r="D228" s="782"/>
      <c r="E228" s="782"/>
      <c r="F228" s="782"/>
      <c r="G228" s="782"/>
      <c r="H228" s="782"/>
      <c r="I228" s="782"/>
      <c r="J228" s="782"/>
      <c r="K228" s="362" t="str">
        <f>Orçamento!F86</f>
        <v>m2</v>
      </c>
      <c r="L228" s="219" t="s">
        <v>859</v>
      </c>
    </row>
    <row r="229" spans="1:12">
      <c r="A229" s="783"/>
      <c r="B229" s="783"/>
      <c r="C229" s="356"/>
      <c r="D229" s="356"/>
      <c r="E229" s="356"/>
      <c r="F229" s="356"/>
      <c r="G229" s="783" t="s">
        <v>319</v>
      </c>
      <c r="H229" s="783"/>
      <c r="I229" s="783" t="s">
        <v>320</v>
      </c>
      <c r="J229" s="783"/>
      <c r="K229" s="783"/>
    </row>
    <row r="230" spans="1:12" ht="22.5">
      <c r="A230" s="783" t="s">
        <v>333</v>
      </c>
      <c r="B230" s="783"/>
      <c r="C230" s="783" t="s">
        <v>321</v>
      </c>
      <c r="D230" s="783" t="s">
        <v>322</v>
      </c>
      <c r="E230" s="783" t="s">
        <v>323</v>
      </c>
      <c r="F230" s="783" t="s">
        <v>324</v>
      </c>
      <c r="G230" s="429" t="s">
        <v>325</v>
      </c>
      <c r="H230" s="429" t="s">
        <v>326</v>
      </c>
      <c r="I230" s="429" t="s">
        <v>327</v>
      </c>
      <c r="J230" s="429" t="s">
        <v>325</v>
      </c>
      <c r="K230" s="429" t="s">
        <v>326</v>
      </c>
    </row>
    <row r="231" spans="1:12">
      <c r="A231" s="783"/>
      <c r="B231" s="783"/>
      <c r="C231" s="783"/>
      <c r="D231" s="783"/>
      <c r="E231" s="783"/>
      <c r="F231" s="783"/>
      <c r="G231" s="429" t="s">
        <v>328</v>
      </c>
      <c r="H231" s="429" t="s">
        <v>329</v>
      </c>
      <c r="I231" s="429" t="s">
        <v>330</v>
      </c>
      <c r="J231" s="429" t="s">
        <v>328</v>
      </c>
      <c r="K231" s="429" t="s">
        <v>329</v>
      </c>
    </row>
    <row r="232" spans="1:12">
      <c r="A232" s="429"/>
      <c r="B232" s="593" t="s">
        <v>732</v>
      </c>
      <c r="C232" s="593">
        <v>1</v>
      </c>
      <c r="D232" s="431">
        <v>12.94</v>
      </c>
      <c r="E232" s="436"/>
      <c r="F232" s="593">
        <v>0.26</v>
      </c>
      <c r="G232" s="360">
        <f t="shared" ref="G232:G239" si="13">D232*F232</f>
        <v>3.3643999999999998</v>
      </c>
      <c r="H232" s="436"/>
      <c r="I232" s="436"/>
      <c r="J232" s="431">
        <f t="shared" ref="J232:J239" si="14">G232*C232</f>
        <v>3.3643999999999998</v>
      </c>
      <c r="K232" s="470"/>
    </row>
    <row r="233" spans="1:12">
      <c r="A233" s="429"/>
      <c r="B233" s="593" t="s">
        <v>727</v>
      </c>
      <c r="C233" s="593">
        <v>2</v>
      </c>
      <c r="D233" s="431">
        <v>6.24</v>
      </c>
      <c r="E233" s="436"/>
      <c r="F233" s="593">
        <v>2.68</v>
      </c>
      <c r="G233" s="360">
        <f t="shared" si="13"/>
        <v>16.723200000000002</v>
      </c>
      <c r="H233" s="436"/>
      <c r="I233" s="436"/>
      <c r="J233" s="431">
        <f t="shared" si="14"/>
        <v>33.446400000000004</v>
      </c>
      <c r="K233" s="470"/>
    </row>
    <row r="234" spans="1:12">
      <c r="A234" s="429"/>
      <c r="B234" s="593" t="s">
        <v>739</v>
      </c>
      <c r="C234" s="593">
        <v>-2</v>
      </c>
      <c r="D234" s="431">
        <v>1.28</v>
      </c>
      <c r="E234" s="436"/>
      <c r="F234" s="593">
        <v>2.17</v>
      </c>
      <c r="G234" s="360">
        <f t="shared" si="13"/>
        <v>2.7776000000000001</v>
      </c>
      <c r="H234" s="436"/>
      <c r="I234" s="436"/>
      <c r="J234" s="431">
        <f t="shared" si="14"/>
        <v>-5.5552000000000001</v>
      </c>
      <c r="K234" s="470"/>
    </row>
    <row r="235" spans="1:12">
      <c r="A235" s="429"/>
      <c r="B235" s="593" t="s">
        <v>730</v>
      </c>
      <c r="C235" s="593">
        <v>2</v>
      </c>
      <c r="D235" s="431">
        <v>14.22</v>
      </c>
      <c r="E235" s="436"/>
      <c r="F235" s="593">
        <v>2.8</v>
      </c>
      <c r="G235" s="360">
        <f t="shared" si="13"/>
        <v>39.816000000000003</v>
      </c>
      <c r="H235" s="436"/>
      <c r="I235" s="436"/>
      <c r="J235" s="431">
        <f t="shared" si="14"/>
        <v>79.632000000000005</v>
      </c>
      <c r="K235" s="470"/>
    </row>
    <row r="236" spans="1:12">
      <c r="A236" s="429"/>
      <c r="B236" s="593" t="s">
        <v>740</v>
      </c>
      <c r="C236" s="593">
        <v>-2</v>
      </c>
      <c r="D236" s="431">
        <v>0.8</v>
      </c>
      <c r="E236" s="436"/>
      <c r="F236" s="593">
        <v>2.17</v>
      </c>
      <c r="G236" s="360">
        <f t="shared" si="13"/>
        <v>1.736</v>
      </c>
      <c r="H236" s="436"/>
      <c r="I236" s="436"/>
      <c r="J236" s="431">
        <f t="shared" si="14"/>
        <v>-3.472</v>
      </c>
      <c r="K236" s="470"/>
    </row>
    <row r="237" spans="1:12">
      <c r="A237" s="593"/>
      <c r="B237" s="593" t="s">
        <v>728</v>
      </c>
      <c r="C237" s="593">
        <v>1</v>
      </c>
      <c r="D237" s="431">
        <v>14.26</v>
      </c>
      <c r="E237" s="593"/>
      <c r="F237" s="593">
        <v>1.44</v>
      </c>
      <c r="G237" s="360">
        <f t="shared" si="13"/>
        <v>20.534399999999998</v>
      </c>
      <c r="H237" s="436"/>
      <c r="I237" s="436"/>
      <c r="J237" s="431">
        <f t="shared" si="14"/>
        <v>20.534399999999998</v>
      </c>
      <c r="K237" s="593"/>
    </row>
    <row r="238" spans="1:12">
      <c r="A238" s="593"/>
      <c r="B238" s="593" t="s">
        <v>729</v>
      </c>
      <c r="C238" s="593">
        <v>1</v>
      </c>
      <c r="D238" s="431">
        <v>14.87</v>
      </c>
      <c r="E238" s="436"/>
      <c r="F238" s="593">
        <v>1.44</v>
      </c>
      <c r="G238" s="360">
        <f t="shared" si="13"/>
        <v>21.412799999999997</v>
      </c>
      <c r="H238" s="436"/>
      <c r="I238" s="436"/>
      <c r="J238" s="431">
        <f t="shared" si="14"/>
        <v>21.412799999999997</v>
      </c>
      <c r="K238" s="593"/>
    </row>
    <row r="239" spans="1:12">
      <c r="A239" s="593"/>
      <c r="B239" s="593" t="s">
        <v>743</v>
      </c>
      <c r="C239" s="593">
        <v>2</v>
      </c>
      <c r="D239" s="431">
        <v>2.8</v>
      </c>
      <c r="E239" s="436"/>
      <c r="F239" s="593">
        <v>3.25</v>
      </c>
      <c r="G239" s="360">
        <f t="shared" si="13"/>
        <v>9.1</v>
      </c>
      <c r="H239" s="436"/>
      <c r="I239" s="593"/>
      <c r="J239" s="431">
        <f t="shared" si="14"/>
        <v>18.2</v>
      </c>
      <c r="K239" s="436"/>
    </row>
    <row r="240" spans="1:12">
      <c r="A240" s="363"/>
      <c r="B240" s="364"/>
      <c r="C240" s="364"/>
      <c r="D240" s="364"/>
      <c r="E240" s="364"/>
      <c r="F240" s="781" t="s">
        <v>331</v>
      </c>
      <c r="G240" s="781"/>
      <c r="H240" s="781"/>
      <c r="I240" s="433">
        <f>ROUND(SUM(I232:I236),2)</f>
        <v>0</v>
      </c>
      <c r="J240" s="433">
        <f>ROUND(SUM(J232:J239),2)</f>
        <v>167.56</v>
      </c>
      <c r="K240" s="433">
        <f>ROUND(SUM(K232:K236),2)</f>
        <v>0</v>
      </c>
    </row>
    <row r="242" spans="1:12">
      <c r="A242" s="361" t="str">
        <f>Orçamento!A87</f>
        <v>04.01.534.01</v>
      </c>
      <c r="B242" s="782" t="str">
        <f>Orçamento!D87</f>
        <v>Litocerâmica 7x19,5 cm em paredes com argamassa pronta</v>
      </c>
      <c r="C242" s="782"/>
      <c r="D242" s="782"/>
      <c r="E242" s="782"/>
      <c r="F242" s="782"/>
      <c r="G242" s="782"/>
      <c r="H242" s="782"/>
      <c r="I242" s="782"/>
      <c r="J242" s="782"/>
      <c r="K242" s="362" t="str">
        <f>Orçamento!F87</f>
        <v>m2</v>
      </c>
      <c r="L242" s="219" t="s">
        <v>859</v>
      </c>
    </row>
    <row r="243" spans="1:12">
      <c r="A243" s="783"/>
      <c r="B243" s="783"/>
      <c r="C243" s="356"/>
      <c r="D243" s="356"/>
      <c r="E243" s="356"/>
      <c r="F243" s="356"/>
      <c r="G243" s="783" t="s">
        <v>319</v>
      </c>
      <c r="H243" s="783"/>
      <c r="I243" s="783" t="s">
        <v>320</v>
      </c>
      <c r="J243" s="783"/>
      <c r="K243" s="783"/>
    </row>
    <row r="244" spans="1:12" ht="22.5">
      <c r="A244" s="783" t="s">
        <v>333</v>
      </c>
      <c r="B244" s="783"/>
      <c r="C244" s="783" t="s">
        <v>321</v>
      </c>
      <c r="D244" s="783" t="s">
        <v>322</v>
      </c>
      <c r="E244" s="783" t="s">
        <v>323</v>
      </c>
      <c r="F244" s="783" t="s">
        <v>324</v>
      </c>
      <c r="G244" s="429" t="s">
        <v>325</v>
      </c>
      <c r="H244" s="429" t="s">
        <v>326</v>
      </c>
      <c r="I244" s="429" t="s">
        <v>327</v>
      </c>
      <c r="J244" s="429" t="s">
        <v>325</v>
      </c>
      <c r="K244" s="429" t="s">
        <v>326</v>
      </c>
    </row>
    <row r="245" spans="1:12">
      <c r="A245" s="783"/>
      <c r="B245" s="783"/>
      <c r="C245" s="783"/>
      <c r="D245" s="783"/>
      <c r="E245" s="783"/>
      <c r="F245" s="783"/>
      <c r="G245" s="429" t="s">
        <v>328</v>
      </c>
      <c r="H245" s="429" t="s">
        <v>329</v>
      </c>
      <c r="I245" s="429" t="s">
        <v>330</v>
      </c>
      <c r="J245" s="429" t="s">
        <v>328</v>
      </c>
      <c r="K245" s="429" t="s">
        <v>329</v>
      </c>
    </row>
    <row r="246" spans="1:12">
      <c r="A246" s="470"/>
      <c r="B246" s="593" t="s">
        <v>727</v>
      </c>
      <c r="C246" s="593">
        <v>2</v>
      </c>
      <c r="D246" s="431">
        <v>6.24</v>
      </c>
      <c r="E246" s="436"/>
      <c r="F246" s="593">
        <v>2.68</v>
      </c>
      <c r="G246" s="360">
        <f>D246*F246</f>
        <v>16.723200000000002</v>
      </c>
      <c r="H246" s="436"/>
      <c r="I246" s="436"/>
      <c r="J246" s="431">
        <f>G246*C246</f>
        <v>33.446400000000004</v>
      </c>
      <c r="K246" s="436"/>
    </row>
    <row r="247" spans="1:12" ht="22.5">
      <c r="A247" s="470"/>
      <c r="B247" s="470" t="s">
        <v>741</v>
      </c>
      <c r="C247" s="470">
        <v>2</v>
      </c>
      <c r="D247" s="431">
        <f>0.8+0.6</f>
        <v>1.4</v>
      </c>
      <c r="E247" s="436"/>
      <c r="F247" s="470">
        <v>2.4</v>
      </c>
      <c r="G247" s="360">
        <f t="shared" ref="G247:G248" si="15">D247*F247</f>
        <v>3.36</v>
      </c>
      <c r="H247" s="436"/>
      <c r="I247" s="436"/>
      <c r="J247" s="431">
        <f t="shared" ref="J247:J248" si="16">G247*C247</f>
        <v>6.72</v>
      </c>
      <c r="K247" s="436"/>
    </row>
    <row r="248" spans="1:12" ht="22.5">
      <c r="A248" s="470"/>
      <c r="B248" s="470" t="s">
        <v>742</v>
      </c>
      <c r="C248" s="687">
        <v>2</v>
      </c>
      <c r="D248" s="431">
        <f>0.8+0.6</f>
        <v>1.4</v>
      </c>
      <c r="E248" s="470"/>
      <c r="F248" s="470">
        <v>2.4</v>
      </c>
      <c r="G248" s="360">
        <f t="shared" si="15"/>
        <v>3.36</v>
      </c>
      <c r="H248" s="470"/>
      <c r="I248" s="470"/>
      <c r="J248" s="431">
        <f t="shared" si="16"/>
        <v>6.72</v>
      </c>
      <c r="K248" s="437"/>
    </row>
    <row r="249" spans="1:12">
      <c r="A249" s="363"/>
      <c r="B249" s="364"/>
      <c r="C249" s="364"/>
      <c r="D249" s="364"/>
      <c r="E249" s="364"/>
      <c r="F249" s="781" t="s">
        <v>331</v>
      </c>
      <c r="G249" s="781"/>
      <c r="H249" s="781"/>
      <c r="I249" s="433">
        <f>ROUND(SUM(I246:I248),2)</f>
        <v>0</v>
      </c>
      <c r="J249" s="433">
        <f>ROUND(SUM(J246:J248),2)</f>
        <v>46.89</v>
      </c>
      <c r="K249" s="433">
        <f>ROUND(SUM(K246:K248),2)</f>
        <v>0</v>
      </c>
    </row>
    <row r="251" spans="1:12" ht="20.25" customHeight="1">
      <c r="A251" s="361" t="str">
        <f>Orçamento!A88</f>
        <v>04.01.534.02</v>
      </c>
      <c r="B251" s="782" t="str">
        <f>Orçamento!D88</f>
        <v>(composição representativa) do serviço de revestimento cerâmico para paredes internas, meia ou parede inteira, placas tipo esmaltada extra de 20x20 cm, para edificações habitacionais unifamiliar (casas) e edificações públicas padrão.</v>
      </c>
      <c r="C251" s="782"/>
      <c r="D251" s="782"/>
      <c r="E251" s="782"/>
      <c r="F251" s="782"/>
      <c r="G251" s="782"/>
      <c r="H251" s="782"/>
      <c r="I251" s="782"/>
      <c r="J251" s="782"/>
      <c r="K251" s="362" t="str">
        <f>Orçamento!F88</f>
        <v>m2</v>
      </c>
      <c r="L251" s="219" t="s">
        <v>859</v>
      </c>
    </row>
    <row r="252" spans="1:12">
      <c r="A252" s="783"/>
      <c r="B252" s="783"/>
      <c r="C252" s="356"/>
      <c r="D252" s="356"/>
      <c r="E252" s="356"/>
      <c r="F252" s="356"/>
      <c r="G252" s="783" t="s">
        <v>319</v>
      </c>
      <c r="H252" s="783"/>
      <c r="I252" s="783" t="s">
        <v>320</v>
      </c>
      <c r="J252" s="783"/>
      <c r="K252" s="783"/>
    </row>
    <row r="253" spans="1:12" ht="22.5">
      <c r="A253" s="783" t="s">
        <v>333</v>
      </c>
      <c r="B253" s="783"/>
      <c r="C253" s="783" t="s">
        <v>321</v>
      </c>
      <c r="D253" s="783" t="s">
        <v>322</v>
      </c>
      <c r="E253" s="783" t="s">
        <v>323</v>
      </c>
      <c r="F253" s="783" t="s">
        <v>324</v>
      </c>
      <c r="G253" s="593" t="s">
        <v>325</v>
      </c>
      <c r="H253" s="593" t="s">
        <v>326</v>
      </c>
      <c r="I253" s="593" t="s">
        <v>327</v>
      </c>
      <c r="J253" s="593" t="s">
        <v>325</v>
      </c>
      <c r="K253" s="593" t="s">
        <v>326</v>
      </c>
    </row>
    <row r="254" spans="1:12">
      <c r="A254" s="783"/>
      <c r="B254" s="783"/>
      <c r="C254" s="783"/>
      <c r="D254" s="783"/>
      <c r="E254" s="783"/>
      <c r="F254" s="783"/>
      <c r="G254" s="593" t="s">
        <v>328</v>
      </c>
      <c r="H254" s="593" t="s">
        <v>329</v>
      </c>
      <c r="I254" s="593" t="s">
        <v>330</v>
      </c>
      <c r="J254" s="593" t="s">
        <v>328</v>
      </c>
      <c r="K254" s="593" t="s">
        <v>329</v>
      </c>
    </row>
    <row r="255" spans="1:12">
      <c r="A255" s="593"/>
      <c r="B255" s="593" t="s">
        <v>743</v>
      </c>
      <c r="C255" s="593">
        <v>1</v>
      </c>
      <c r="D255" s="431">
        <v>1.9</v>
      </c>
      <c r="E255" s="436"/>
      <c r="F255" s="593">
        <v>0.6</v>
      </c>
      <c r="G255" s="477">
        <f>D255*F255</f>
        <v>1.1399999999999999</v>
      </c>
      <c r="H255" s="436"/>
      <c r="I255" s="593"/>
      <c r="J255" s="431">
        <f>G255*C255</f>
        <v>1.1399999999999999</v>
      </c>
      <c r="K255" s="436"/>
    </row>
    <row r="256" spans="1:12">
      <c r="A256" s="363"/>
      <c r="B256" s="364"/>
      <c r="C256" s="364"/>
      <c r="D256" s="364"/>
      <c r="E256" s="364"/>
      <c r="F256" s="781" t="s">
        <v>331</v>
      </c>
      <c r="G256" s="781"/>
      <c r="H256" s="781"/>
      <c r="I256" s="433">
        <f>ROUND(SUM(I255:I255),2)</f>
        <v>0</v>
      </c>
      <c r="J256" s="433">
        <f>ROUND(SUM(J255:J255),2)</f>
        <v>1.1399999999999999</v>
      </c>
      <c r="K256" s="433">
        <f>ROUND(SUM(K255:K255),2)</f>
        <v>0</v>
      </c>
    </row>
    <row r="258" spans="1:12" ht="21.75" customHeight="1">
      <c r="A258" s="361" t="str">
        <f>Orçamento!A89</f>
        <v>04.01.540.01</v>
      </c>
      <c r="B258" s="782" t="str">
        <f>Orçamento!D89</f>
        <v>Painéis de MDF na cor Maple, ignífugo Classe IIA, modelo Cosmos, Nexacustic, Fabricante OWA ou equivalente (5)</v>
      </c>
      <c r="C258" s="782"/>
      <c r="D258" s="782"/>
      <c r="E258" s="782"/>
      <c r="F258" s="782"/>
      <c r="G258" s="782"/>
      <c r="H258" s="782"/>
      <c r="I258" s="782"/>
      <c r="J258" s="782"/>
      <c r="K258" s="362" t="str">
        <f>Orçamento!F89</f>
        <v>m2</v>
      </c>
      <c r="L258" s="219" t="s">
        <v>859</v>
      </c>
    </row>
    <row r="259" spans="1:12">
      <c r="A259" s="783"/>
      <c r="B259" s="783"/>
      <c r="C259" s="356"/>
      <c r="D259" s="356"/>
      <c r="E259" s="356"/>
      <c r="F259" s="356"/>
      <c r="G259" s="783" t="s">
        <v>319</v>
      </c>
      <c r="H259" s="783"/>
      <c r="I259" s="783" t="s">
        <v>320</v>
      </c>
      <c r="J259" s="783"/>
      <c r="K259" s="783"/>
    </row>
    <row r="260" spans="1:12" ht="22.5">
      <c r="A260" s="783" t="s">
        <v>333</v>
      </c>
      <c r="B260" s="783"/>
      <c r="C260" s="783" t="s">
        <v>321</v>
      </c>
      <c r="D260" s="783" t="s">
        <v>322</v>
      </c>
      <c r="E260" s="783" t="s">
        <v>323</v>
      </c>
      <c r="F260" s="783" t="s">
        <v>324</v>
      </c>
      <c r="G260" s="593" t="s">
        <v>325</v>
      </c>
      <c r="H260" s="593" t="s">
        <v>326</v>
      </c>
      <c r="I260" s="593" t="s">
        <v>327</v>
      </c>
      <c r="J260" s="593" t="s">
        <v>325</v>
      </c>
      <c r="K260" s="593" t="s">
        <v>326</v>
      </c>
    </row>
    <row r="261" spans="1:12">
      <c r="A261" s="783"/>
      <c r="B261" s="783"/>
      <c r="C261" s="783"/>
      <c r="D261" s="783"/>
      <c r="E261" s="783"/>
      <c r="F261" s="783"/>
      <c r="G261" s="593" t="s">
        <v>328</v>
      </c>
      <c r="H261" s="593" t="s">
        <v>329</v>
      </c>
      <c r="I261" s="593" t="s">
        <v>330</v>
      </c>
      <c r="J261" s="593" t="s">
        <v>328</v>
      </c>
      <c r="K261" s="593" t="s">
        <v>329</v>
      </c>
    </row>
    <row r="262" spans="1:12">
      <c r="A262" s="593"/>
      <c r="B262" s="593" t="s">
        <v>744</v>
      </c>
      <c r="C262" s="593">
        <v>10</v>
      </c>
      <c r="D262" s="359">
        <v>0.78</v>
      </c>
      <c r="E262" s="593"/>
      <c r="F262" s="705">
        <v>2.0499999999999998</v>
      </c>
      <c r="G262" s="360">
        <f>D262*F262</f>
        <v>1.599</v>
      </c>
      <c r="H262" s="593"/>
      <c r="I262" s="593"/>
      <c r="J262" s="431">
        <f>G262*C262</f>
        <v>15.99</v>
      </c>
      <c r="K262" s="593"/>
    </row>
    <row r="263" spans="1:12">
      <c r="A263" s="363"/>
      <c r="B263" s="364"/>
      <c r="C263" s="364"/>
      <c r="D263" s="364"/>
      <c r="E263" s="364"/>
      <c r="F263" s="781" t="s">
        <v>331</v>
      </c>
      <c r="G263" s="781"/>
      <c r="H263" s="781"/>
      <c r="I263" s="433">
        <f>ROUND(SUM(I262:I262),2)</f>
        <v>0</v>
      </c>
      <c r="J263" s="433">
        <f>ROUND(SUM(J262:J262),2)</f>
        <v>15.99</v>
      </c>
      <c r="K263" s="433">
        <f>ROUND(SUM(K262:K262),2)</f>
        <v>0</v>
      </c>
    </row>
    <row r="264" spans="1:12">
      <c r="A264" s="601"/>
      <c r="B264" s="602"/>
      <c r="C264" s="602"/>
      <c r="D264" s="602"/>
      <c r="E264" s="602"/>
      <c r="F264" s="602"/>
      <c r="G264" s="602"/>
      <c r="H264" s="602"/>
      <c r="I264" s="602"/>
      <c r="J264" s="602"/>
      <c r="K264" s="602"/>
    </row>
    <row r="265" spans="1:12" ht="36.75" customHeight="1">
      <c r="A265" s="361" t="str">
        <f>Orçamento!A94</f>
        <v>04.01.552.02</v>
      </c>
      <c r="B265" s="782" t="str">
        <f>Orçamento!D90</f>
        <v>Painéis Nexacustic lisos, de mesmas especificações, Modulação 16x243 cm, borda macho fêmea, fabricante OWA Sonex ou equivalente (6)</v>
      </c>
      <c r="C265" s="782"/>
      <c r="D265" s="782"/>
      <c r="E265" s="782"/>
      <c r="F265" s="782"/>
      <c r="G265" s="782"/>
      <c r="H265" s="782"/>
      <c r="I265" s="782"/>
      <c r="J265" s="782"/>
      <c r="K265" s="362" t="str">
        <f>Orçamento!F94</f>
        <v>m2</v>
      </c>
      <c r="L265" s="219" t="s">
        <v>859</v>
      </c>
    </row>
    <row r="266" spans="1:12">
      <c r="A266" s="783"/>
      <c r="B266" s="783"/>
      <c r="C266" s="356"/>
      <c r="D266" s="356"/>
      <c r="E266" s="356"/>
      <c r="F266" s="356"/>
      <c r="G266" s="783" t="s">
        <v>319</v>
      </c>
      <c r="H266" s="783"/>
      <c r="I266" s="783" t="s">
        <v>320</v>
      </c>
      <c r="J266" s="783"/>
      <c r="K266" s="783"/>
    </row>
    <row r="267" spans="1:12" ht="22.5">
      <c r="A267" s="783" t="s">
        <v>333</v>
      </c>
      <c r="B267" s="783"/>
      <c r="C267" s="783" t="s">
        <v>321</v>
      </c>
      <c r="D267" s="783" t="s">
        <v>322</v>
      </c>
      <c r="E267" s="783" t="s">
        <v>323</v>
      </c>
      <c r="F267" s="783" t="s">
        <v>324</v>
      </c>
      <c r="G267" s="593" t="s">
        <v>325</v>
      </c>
      <c r="H267" s="593" t="s">
        <v>326</v>
      </c>
      <c r="I267" s="593" t="s">
        <v>327</v>
      </c>
      <c r="J267" s="593" t="s">
        <v>325</v>
      </c>
      <c r="K267" s="593" t="s">
        <v>326</v>
      </c>
    </row>
    <row r="268" spans="1:12">
      <c r="A268" s="783"/>
      <c r="B268" s="783"/>
      <c r="C268" s="783"/>
      <c r="D268" s="783"/>
      <c r="E268" s="783"/>
      <c r="F268" s="783"/>
      <c r="G268" s="593" t="s">
        <v>328</v>
      </c>
      <c r="H268" s="593" t="s">
        <v>329</v>
      </c>
      <c r="I268" s="593" t="s">
        <v>330</v>
      </c>
      <c r="J268" s="593" t="s">
        <v>328</v>
      </c>
      <c r="K268" s="593" t="s">
        <v>329</v>
      </c>
    </row>
    <row r="269" spans="1:12">
      <c r="A269" s="593"/>
      <c r="B269" s="593" t="s">
        <v>745</v>
      </c>
      <c r="C269" s="593">
        <v>10</v>
      </c>
      <c r="D269" s="359">
        <v>1.05</v>
      </c>
      <c r="E269" s="593"/>
      <c r="F269" s="593">
        <v>2.0499999999999998</v>
      </c>
      <c r="G269" s="358">
        <f>F269*D269</f>
        <v>2.1524999999999999</v>
      </c>
      <c r="H269" s="593"/>
      <c r="I269" s="593"/>
      <c r="J269" s="432">
        <f>C269*G269</f>
        <v>21.524999999999999</v>
      </c>
      <c r="K269" s="593"/>
    </row>
    <row r="270" spans="1:12">
      <c r="A270" s="363"/>
      <c r="B270" s="364"/>
      <c r="C270" s="364"/>
      <c r="D270" s="364"/>
      <c r="E270" s="364"/>
      <c r="F270" s="781" t="s">
        <v>331</v>
      </c>
      <c r="G270" s="781"/>
      <c r="H270" s="781"/>
      <c r="I270" s="365"/>
      <c r="J270" s="433">
        <f>ROUND(SUM(J269:J269),2)</f>
        <v>21.53</v>
      </c>
      <c r="K270" s="365"/>
    </row>
    <row r="271" spans="1:12">
      <c r="A271" s="601"/>
      <c r="B271" s="602"/>
      <c r="C271" s="602"/>
      <c r="D271" s="602"/>
      <c r="E271" s="602"/>
      <c r="F271" s="602"/>
      <c r="G271" s="602"/>
      <c r="H271" s="602"/>
      <c r="I271" s="602"/>
      <c r="J271" s="602"/>
      <c r="K271" s="602"/>
    </row>
    <row r="272" spans="1:12" ht="39" customHeight="1">
      <c r="A272" s="361" t="str">
        <f>Orçamento!A95</f>
        <v>04.01.553</v>
      </c>
      <c r="B272" s="782" t="str">
        <f>Orçamento!D95</f>
        <v>Placas de absorção sonora de fibra de vidro revestidas nas duas faces com véu de vidro branco, com espessura de 25 mm, dimensões de 625x625 mm, performance acústica de NRC 0,85 e classe A ou Classe IIA de reação ao fogo, modelo Prisma Plus, Fabricante Isover ou equivalente</v>
      </c>
      <c r="C272" s="782"/>
      <c r="D272" s="782"/>
      <c r="E272" s="782"/>
      <c r="F272" s="782"/>
      <c r="G272" s="782"/>
      <c r="H272" s="782"/>
      <c r="I272" s="782"/>
      <c r="J272" s="782"/>
      <c r="K272" s="362" t="str">
        <f>Orçamento!F95</f>
        <v>m2</v>
      </c>
      <c r="L272" s="219" t="s">
        <v>859</v>
      </c>
    </row>
    <row r="273" spans="1:12">
      <c r="A273" s="783"/>
      <c r="B273" s="783"/>
      <c r="C273" s="356"/>
      <c r="D273" s="356"/>
      <c r="E273" s="356"/>
      <c r="F273" s="356"/>
      <c r="G273" s="783" t="s">
        <v>319</v>
      </c>
      <c r="H273" s="783"/>
      <c r="I273" s="783" t="s">
        <v>320</v>
      </c>
      <c r="J273" s="783"/>
      <c r="K273" s="783"/>
    </row>
    <row r="274" spans="1:12" ht="22.5">
      <c r="A274" s="783" t="s">
        <v>333</v>
      </c>
      <c r="B274" s="783"/>
      <c r="C274" s="783" t="s">
        <v>321</v>
      </c>
      <c r="D274" s="783" t="s">
        <v>322</v>
      </c>
      <c r="E274" s="783" t="s">
        <v>323</v>
      </c>
      <c r="F274" s="783" t="s">
        <v>324</v>
      </c>
      <c r="G274" s="593" t="s">
        <v>325</v>
      </c>
      <c r="H274" s="593" t="s">
        <v>326</v>
      </c>
      <c r="I274" s="593" t="s">
        <v>327</v>
      </c>
      <c r="J274" s="593" t="s">
        <v>325</v>
      </c>
      <c r="K274" s="593" t="s">
        <v>326</v>
      </c>
    </row>
    <row r="275" spans="1:12">
      <c r="A275" s="783"/>
      <c r="B275" s="783"/>
      <c r="C275" s="783"/>
      <c r="D275" s="783"/>
      <c r="E275" s="783"/>
      <c r="F275" s="783"/>
      <c r="G275" s="593" t="s">
        <v>328</v>
      </c>
      <c r="H275" s="593" t="s">
        <v>329</v>
      </c>
      <c r="I275" s="593" t="s">
        <v>330</v>
      </c>
      <c r="J275" s="593" t="s">
        <v>328</v>
      </c>
      <c r="K275" s="593" t="s">
        <v>329</v>
      </c>
    </row>
    <row r="276" spans="1:12">
      <c r="A276" s="593"/>
      <c r="B276" s="593" t="s">
        <v>745</v>
      </c>
      <c r="C276" s="593">
        <v>8</v>
      </c>
      <c r="D276" s="359">
        <v>0.8</v>
      </c>
      <c r="E276" s="593"/>
      <c r="F276" s="593">
        <v>1.1000000000000001</v>
      </c>
      <c r="G276" s="358">
        <f>F276*D276</f>
        <v>0.88000000000000012</v>
      </c>
      <c r="H276" s="593"/>
      <c r="I276" s="593"/>
      <c r="J276" s="432">
        <f>C276*G276</f>
        <v>7.0400000000000009</v>
      </c>
      <c r="K276" s="593"/>
    </row>
    <row r="277" spans="1:12">
      <c r="A277" s="363"/>
      <c r="B277" s="364"/>
      <c r="C277" s="364"/>
      <c r="D277" s="364"/>
      <c r="E277" s="364"/>
      <c r="F277" s="781" t="s">
        <v>331</v>
      </c>
      <c r="G277" s="781"/>
      <c r="H277" s="781"/>
      <c r="I277" s="433">
        <f>ROUND(SUM(I276:I276),2)</f>
        <v>0</v>
      </c>
      <c r="J277" s="433">
        <f>ROUND(SUM(J276:J276),2)</f>
        <v>7.04</v>
      </c>
      <c r="K277" s="365"/>
    </row>
    <row r="278" spans="1:12">
      <c r="A278" s="599"/>
      <c r="B278" s="600"/>
      <c r="C278" s="600"/>
      <c r="D278" s="600"/>
      <c r="E278" s="600"/>
      <c r="F278" s="605"/>
      <c r="G278" s="605"/>
      <c r="H278" s="605"/>
      <c r="I278" s="603"/>
      <c r="J278" s="603"/>
      <c r="K278" s="604"/>
    </row>
    <row r="279" spans="1:12" ht="39" customHeight="1">
      <c r="A279" s="361" t="str">
        <f>Orçamento!A93</f>
        <v>04.01.552.01</v>
      </c>
      <c r="B279" s="782" t="str">
        <f>Orçamento!D93</f>
        <v>Painéis de madeira na cor Maple, ignífugo Classe IIA, modelo Cosmos, Nexacustic, Fabricante OWA ou equivalente</v>
      </c>
      <c r="C279" s="782"/>
      <c r="D279" s="782"/>
      <c r="E279" s="782"/>
      <c r="F279" s="782"/>
      <c r="G279" s="782"/>
      <c r="H279" s="782"/>
      <c r="I279" s="782"/>
      <c r="J279" s="782"/>
      <c r="K279" s="362" t="str">
        <f>Orçamento!F93</f>
        <v>m2</v>
      </c>
      <c r="L279" s="219" t="s">
        <v>859</v>
      </c>
    </row>
    <row r="280" spans="1:12">
      <c r="A280" s="783"/>
      <c r="B280" s="783"/>
      <c r="C280" s="356"/>
      <c r="D280" s="356"/>
      <c r="E280" s="356"/>
      <c r="F280" s="356"/>
      <c r="G280" s="783" t="s">
        <v>319</v>
      </c>
      <c r="H280" s="783"/>
      <c r="I280" s="783" t="s">
        <v>320</v>
      </c>
      <c r="J280" s="783"/>
      <c r="K280" s="783"/>
    </row>
    <row r="281" spans="1:12" ht="22.5">
      <c r="A281" s="783" t="s">
        <v>333</v>
      </c>
      <c r="B281" s="783"/>
      <c r="C281" s="783" t="s">
        <v>321</v>
      </c>
      <c r="D281" s="783" t="s">
        <v>322</v>
      </c>
      <c r="E281" s="783" t="s">
        <v>323</v>
      </c>
      <c r="F281" s="783" t="s">
        <v>324</v>
      </c>
      <c r="G281" s="689" t="s">
        <v>325</v>
      </c>
      <c r="H281" s="689" t="s">
        <v>326</v>
      </c>
      <c r="I281" s="689" t="s">
        <v>327</v>
      </c>
      <c r="J281" s="689" t="s">
        <v>325</v>
      </c>
      <c r="K281" s="689" t="s">
        <v>326</v>
      </c>
    </row>
    <row r="282" spans="1:12">
      <c r="A282" s="783"/>
      <c r="B282" s="783"/>
      <c r="C282" s="783"/>
      <c r="D282" s="783"/>
      <c r="E282" s="783"/>
      <c r="F282" s="783"/>
      <c r="G282" s="689" t="s">
        <v>328</v>
      </c>
      <c r="H282" s="689" t="s">
        <v>329</v>
      </c>
      <c r="I282" s="689" t="s">
        <v>330</v>
      </c>
      <c r="J282" s="689" t="s">
        <v>328</v>
      </c>
      <c r="K282" s="689" t="s">
        <v>329</v>
      </c>
    </row>
    <row r="283" spans="1:12">
      <c r="A283" s="689"/>
      <c r="B283" s="689" t="s">
        <v>745</v>
      </c>
      <c r="C283" s="689">
        <v>1</v>
      </c>
      <c r="D283" s="359"/>
      <c r="E283" s="689"/>
      <c r="F283" s="689"/>
      <c r="G283" s="358">
        <f>27.49-5.94</f>
        <v>21.549999999999997</v>
      </c>
      <c r="H283" s="689"/>
      <c r="I283" s="689"/>
      <c r="J283" s="432">
        <f>C283*G283</f>
        <v>21.549999999999997</v>
      </c>
      <c r="K283" s="689"/>
    </row>
    <row r="284" spans="1:12">
      <c r="A284" s="689"/>
      <c r="B284" s="689" t="s">
        <v>1028</v>
      </c>
      <c r="C284" s="689">
        <v>1</v>
      </c>
      <c r="D284" s="359">
        <v>9.82</v>
      </c>
      <c r="E284" s="689"/>
      <c r="F284" s="689">
        <v>0.56000000000000005</v>
      </c>
      <c r="G284" s="358">
        <f>D284*F284</f>
        <v>5.499200000000001</v>
      </c>
      <c r="H284" s="689"/>
      <c r="I284" s="689"/>
      <c r="J284" s="432">
        <f>C284*G284</f>
        <v>5.499200000000001</v>
      </c>
      <c r="K284" s="689"/>
    </row>
    <row r="285" spans="1:12">
      <c r="A285" s="363"/>
      <c r="B285" s="364"/>
      <c r="C285" s="364"/>
      <c r="D285" s="364"/>
      <c r="E285" s="364"/>
      <c r="F285" s="781" t="s">
        <v>331</v>
      </c>
      <c r="G285" s="781"/>
      <c r="H285" s="781"/>
      <c r="I285" s="433">
        <f>ROUND(SUM(I283:I283),2)</f>
        <v>0</v>
      </c>
      <c r="J285" s="433">
        <f>ROUND(SUM(J283:J284),2)</f>
        <v>27.05</v>
      </c>
      <c r="K285" s="365"/>
    </row>
    <row r="286" spans="1:12">
      <c r="A286" s="363"/>
      <c r="B286" s="364"/>
      <c r="C286" s="364"/>
      <c r="D286" s="364"/>
      <c r="E286" s="364"/>
      <c r="F286" s="688"/>
      <c r="G286" s="688"/>
      <c r="H286" s="688"/>
      <c r="I286" s="433"/>
      <c r="J286" s="433"/>
      <c r="K286" s="365"/>
    </row>
    <row r="287" spans="1:12" ht="39" customHeight="1">
      <c r="A287" s="361" t="str">
        <f>Orçamento!A94</f>
        <v>04.01.552.02</v>
      </c>
      <c r="B287" s="782" t="str">
        <f>Orçamento!D94</f>
        <v>Painéis refletores do som em MDF de 15 mm com revestimento de folha de madeira na cor Maple, ignífugo Classe IIA, modelo Liso, modulação 16x2430 mm, Nexacustic, fabricante OWA ou equivalente</v>
      </c>
      <c r="C287" s="782"/>
      <c r="D287" s="782"/>
      <c r="E287" s="782"/>
      <c r="F287" s="782"/>
      <c r="G287" s="782"/>
      <c r="H287" s="782"/>
      <c r="I287" s="782"/>
      <c r="J287" s="782"/>
      <c r="K287" s="362" t="str">
        <f>Orçamento!F94</f>
        <v>m2</v>
      </c>
      <c r="L287" s="219" t="s">
        <v>859</v>
      </c>
    </row>
    <row r="288" spans="1:12">
      <c r="A288" s="783"/>
      <c r="B288" s="783"/>
      <c r="C288" s="356"/>
      <c r="D288" s="356"/>
      <c r="E288" s="356"/>
      <c r="F288" s="356"/>
      <c r="G288" s="783" t="s">
        <v>319</v>
      </c>
      <c r="H288" s="783"/>
      <c r="I288" s="783" t="s">
        <v>320</v>
      </c>
      <c r="J288" s="783"/>
      <c r="K288" s="783"/>
    </row>
    <row r="289" spans="1:12" ht="22.5">
      <c r="A289" s="783" t="s">
        <v>333</v>
      </c>
      <c r="B289" s="783"/>
      <c r="C289" s="783" t="s">
        <v>321</v>
      </c>
      <c r="D289" s="783" t="s">
        <v>322</v>
      </c>
      <c r="E289" s="783" t="s">
        <v>323</v>
      </c>
      <c r="F289" s="783" t="s">
        <v>324</v>
      </c>
      <c r="G289" s="689" t="s">
        <v>325</v>
      </c>
      <c r="H289" s="689" t="s">
        <v>326</v>
      </c>
      <c r="I289" s="689" t="s">
        <v>327</v>
      </c>
      <c r="J289" s="689" t="s">
        <v>325</v>
      </c>
      <c r="K289" s="689" t="s">
        <v>326</v>
      </c>
    </row>
    <row r="290" spans="1:12">
      <c r="A290" s="783"/>
      <c r="B290" s="783"/>
      <c r="C290" s="783"/>
      <c r="D290" s="783"/>
      <c r="E290" s="783"/>
      <c r="F290" s="783"/>
      <c r="G290" s="689" t="s">
        <v>328</v>
      </c>
      <c r="H290" s="689" t="s">
        <v>329</v>
      </c>
      <c r="I290" s="689" t="s">
        <v>330</v>
      </c>
      <c r="J290" s="689" t="s">
        <v>328</v>
      </c>
      <c r="K290" s="689" t="s">
        <v>329</v>
      </c>
    </row>
    <row r="291" spans="1:12">
      <c r="A291" s="689"/>
      <c r="B291" s="689" t="s">
        <v>745</v>
      </c>
      <c r="C291" s="689">
        <v>1</v>
      </c>
      <c r="D291" s="359"/>
      <c r="E291" s="689"/>
      <c r="F291" s="689"/>
      <c r="G291" s="358">
        <f>102.2-7.89-7.09</f>
        <v>87.22</v>
      </c>
      <c r="H291" s="689"/>
      <c r="I291" s="689"/>
      <c r="J291" s="432">
        <f>C291*G291</f>
        <v>87.22</v>
      </c>
      <c r="K291" s="689"/>
    </row>
    <row r="292" spans="1:12">
      <c r="A292" s="689"/>
      <c r="B292" s="689" t="s">
        <v>1028</v>
      </c>
      <c r="C292" s="689">
        <v>1</v>
      </c>
      <c r="D292" s="359">
        <v>7.89</v>
      </c>
      <c r="E292" s="689"/>
      <c r="F292" s="689">
        <v>0.9</v>
      </c>
      <c r="G292" s="358">
        <f>D292*F292</f>
        <v>7.101</v>
      </c>
      <c r="H292" s="689"/>
      <c r="I292" s="689"/>
      <c r="J292" s="432">
        <f t="shared" ref="J292:J293" si="17">C292*G292</f>
        <v>7.101</v>
      </c>
      <c r="K292" s="689"/>
    </row>
    <row r="293" spans="1:12">
      <c r="A293" s="689"/>
      <c r="B293" s="689" t="s">
        <v>1028</v>
      </c>
      <c r="C293" s="689">
        <v>1</v>
      </c>
      <c r="D293" s="359">
        <v>7.89</v>
      </c>
      <c r="E293" s="689"/>
      <c r="F293" s="689">
        <v>0.99</v>
      </c>
      <c r="G293" s="358">
        <f>D293*F293</f>
        <v>7.8110999999999997</v>
      </c>
      <c r="H293" s="689"/>
      <c r="I293" s="689"/>
      <c r="J293" s="432">
        <f t="shared" si="17"/>
        <v>7.8110999999999997</v>
      </c>
      <c r="K293" s="689"/>
    </row>
    <row r="294" spans="1:12">
      <c r="A294" s="363"/>
      <c r="B294" s="364"/>
      <c r="C294" s="364"/>
      <c r="D294" s="364"/>
      <c r="E294" s="364"/>
      <c r="F294" s="781" t="s">
        <v>331</v>
      </c>
      <c r="G294" s="781"/>
      <c r="H294" s="781"/>
      <c r="I294" s="433">
        <f>ROUND(SUM(I291:I291),2)</f>
        <v>0</v>
      </c>
      <c r="J294" s="433">
        <f>ROUND(SUM(J291:J293),2)</f>
        <v>102.13</v>
      </c>
      <c r="K294" s="365"/>
    </row>
    <row r="295" spans="1:12">
      <c r="A295" s="363"/>
      <c r="B295" s="364"/>
      <c r="C295" s="364"/>
      <c r="D295" s="364"/>
      <c r="E295" s="364"/>
      <c r="F295" s="688"/>
      <c r="G295" s="688"/>
      <c r="H295" s="688"/>
      <c r="I295" s="433"/>
      <c r="J295" s="433"/>
      <c r="K295" s="365"/>
    </row>
    <row r="296" spans="1:12" ht="39" customHeight="1">
      <c r="A296" s="361" t="str">
        <f>Orçamento!A96</f>
        <v>04.01.554</v>
      </c>
      <c r="B296" s="782" t="str">
        <f>Orçamento!D96</f>
        <v>Acabamentos para forro (sanca de gesso montada na obra).</v>
      </c>
      <c r="C296" s="782"/>
      <c r="D296" s="782"/>
      <c r="E296" s="782"/>
      <c r="F296" s="782"/>
      <c r="G296" s="782"/>
      <c r="H296" s="782"/>
      <c r="I296" s="782"/>
      <c r="J296" s="782"/>
      <c r="K296" s="362" t="str">
        <f>Orçamento!F96</f>
        <v>m2</v>
      </c>
      <c r="L296" s="219" t="s">
        <v>859</v>
      </c>
    </row>
    <row r="297" spans="1:12">
      <c r="A297" s="783"/>
      <c r="B297" s="783"/>
      <c r="C297" s="356"/>
      <c r="D297" s="356"/>
      <c r="E297" s="356"/>
      <c r="F297" s="356"/>
      <c r="G297" s="783" t="s">
        <v>319</v>
      </c>
      <c r="H297" s="783"/>
      <c r="I297" s="783" t="s">
        <v>320</v>
      </c>
      <c r="J297" s="783"/>
      <c r="K297" s="783"/>
    </row>
    <row r="298" spans="1:12" ht="22.5">
      <c r="A298" s="783" t="s">
        <v>333</v>
      </c>
      <c r="B298" s="783"/>
      <c r="C298" s="783" t="s">
        <v>321</v>
      </c>
      <c r="D298" s="783" t="s">
        <v>322</v>
      </c>
      <c r="E298" s="783" t="s">
        <v>323</v>
      </c>
      <c r="F298" s="783" t="s">
        <v>324</v>
      </c>
      <c r="G298" s="694" t="s">
        <v>325</v>
      </c>
      <c r="H298" s="694" t="s">
        <v>326</v>
      </c>
      <c r="I298" s="694" t="s">
        <v>327</v>
      </c>
      <c r="J298" s="694" t="s">
        <v>325</v>
      </c>
      <c r="K298" s="694" t="s">
        <v>326</v>
      </c>
    </row>
    <row r="299" spans="1:12">
      <c r="A299" s="783"/>
      <c r="B299" s="783"/>
      <c r="C299" s="783"/>
      <c r="D299" s="783"/>
      <c r="E299" s="783"/>
      <c r="F299" s="783"/>
      <c r="G299" s="694" t="s">
        <v>328</v>
      </c>
      <c r="H299" s="694" t="s">
        <v>329</v>
      </c>
      <c r="I299" s="694" t="s">
        <v>330</v>
      </c>
      <c r="J299" s="694" t="s">
        <v>328</v>
      </c>
      <c r="K299" s="694" t="s">
        <v>329</v>
      </c>
    </row>
    <row r="300" spans="1:12">
      <c r="A300" s="694"/>
      <c r="B300" s="694" t="s">
        <v>730</v>
      </c>
      <c r="C300" s="219">
        <v>1</v>
      </c>
      <c r="D300" s="359">
        <v>14.22</v>
      </c>
      <c r="F300" s="219">
        <v>0.38</v>
      </c>
      <c r="G300" s="358">
        <f>D300*F300</f>
        <v>5.4036</v>
      </c>
      <c r="H300" s="694"/>
      <c r="I300" s="694"/>
      <c r="J300" s="432">
        <f>C300*G300</f>
        <v>5.4036</v>
      </c>
      <c r="K300" s="694"/>
    </row>
    <row r="301" spans="1:12">
      <c r="A301" s="694"/>
      <c r="B301" s="694" t="s">
        <v>1034</v>
      </c>
      <c r="C301" s="694">
        <v>1</v>
      </c>
      <c r="D301" s="359">
        <v>12.33</v>
      </c>
      <c r="E301" s="694"/>
      <c r="F301" s="219">
        <v>0.38</v>
      </c>
      <c r="G301" s="358">
        <f>D301*F301</f>
        <v>4.6854000000000005</v>
      </c>
      <c r="H301" s="694"/>
      <c r="I301" s="694"/>
      <c r="J301" s="432">
        <f>C301*G301</f>
        <v>4.6854000000000005</v>
      </c>
      <c r="K301" s="694"/>
    </row>
    <row r="302" spans="1:12">
      <c r="A302" s="363"/>
      <c r="B302" s="364"/>
      <c r="C302" s="364"/>
      <c r="D302" s="364"/>
      <c r="E302" s="364"/>
      <c r="F302" s="781" t="s">
        <v>331</v>
      </c>
      <c r="G302" s="781"/>
      <c r="H302" s="781"/>
      <c r="I302" s="433"/>
      <c r="J302" s="433">
        <f>ROUND(SUM(J300:J301),2)</f>
        <v>10.09</v>
      </c>
      <c r="K302" s="365"/>
    </row>
    <row r="303" spans="1:12">
      <c r="A303" s="363"/>
      <c r="B303" s="364"/>
      <c r="C303" s="364"/>
      <c r="D303" s="364"/>
      <c r="E303" s="364"/>
      <c r="F303" s="693"/>
      <c r="G303" s="693"/>
      <c r="H303" s="693"/>
      <c r="I303" s="433"/>
      <c r="J303" s="433"/>
      <c r="K303" s="365"/>
    </row>
    <row r="304" spans="1:12">
      <c r="A304" s="361" t="str">
        <f>Orçamento!A98</f>
        <v>04.01.561.01</v>
      </c>
      <c r="B304" s="782" t="str">
        <f>Orçamento!D98</f>
        <v>Aplicação e lixamento de massa látex em paredes, duas demãos</v>
      </c>
      <c r="C304" s="782"/>
      <c r="D304" s="782"/>
      <c r="E304" s="782"/>
      <c r="F304" s="782"/>
      <c r="G304" s="782"/>
      <c r="H304" s="782"/>
      <c r="I304" s="782"/>
      <c r="J304" s="782"/>
      <c r="K304" s="362" t="str">
        <f>Orçamento!F177</f>
        <v>unidade</v>
      </c>
      <c r="L304" s="219" t="s">
        <v>859</v>
      </c>
    </row>
    <row r="305" spans="1:13">
      <c r="A305" s="783"/>
      <c r="B305" s="783"/>
      <c r="C305" s="356"/>
      <c r="D305" s="356"/>
      <c r="E305" s="356"/>
      <c r="F305" s="356"/>
      <c r="G305" s="783" t="s">
        <v>319</v>
      </c>
      <c r="H305" s="783"/>
      <c r="I305" s="783" t="s">
        <v>320</v>
      </c>
      <c r="J305" s="783"/>
      <c r="K305" s="783"/>
    </row>
    <row r="306" spans="1:13" ht="22.5">
      <c r="A306" s="783" t="s">
        <v>333</v>
      </c>
      <c r="B306" s="783"/>
      <c r="C306" s="783" t="s">
        <v>321</v>
      </c>
      <c r="D306" s="783" t="s">
        <v>322</v>
      </c>
      <c r="E306" s="783" t="s">
        <v>323</v>
      </c>
      <c r="F306" s="783" t="s">
        <v>324</v>
      </c>
      <c r="G306" s="430" t="s">
        <v>325</v>
      </c>
      <c r="H306" s="430" t="s">
        <v>326</v>
      </c>
      <c r="I306" s="430" t="s">
        <v>327</v>
      </c>
      <c r="J306" s="430" t="s">
        <v>325</v>
      </c>
      <c r="K306" s="430" t="s">
        <v>326</v>
      </c>
    </row>
    <row r="307" spans="1:13">
      <c r="A307" s="783"/>
      <c r="B307" s="783"/>
      <c r="C307" s="783"/>
      <c r="D307" s="783"/>
      <c r="E307" s="783"/>
      <c r="F307" s="783"/>
      <c r="G307" s="430" t="s">
        <v>328</v>
      </c>
      <c r="H307" s="430" t="s">
        <v>329</v>
      </c>
      <c r="I307" s="430" t="s">
        <v>330</v>
      </c>
      <c r="J307" s="430" t="s">
        <v>328</v>
      </c>
      <c r="K307" s="430" t="s">
        <v>329</v>
      </c>
    </row>
    <row r="308" spans="1:13">
      <c r="A308" s="593"/>
      <c r="B308" s="593" t="s">
        <v>730</v>
      </c>
      <c r="C308" s="593">
        <v>2</v>
      </c>
      <c r="D308" s="431">
        <v>14.22</v>
      </c>
      <c r="E308" s="436"/>
      <c r="F308" s="593">
        <f>2.11+0.69</f>
        <v>2.8</v>
      </c>
      <c r="G308" s="477">
        <f t="shared" ref="G308:G315" si="18">D308*F308</f>
        <v>39.816000000000003</v>
      </c>
      <c r="H308" s="436"/>
      <c r="I308" s="436"/>
      <c r="J308" s="431">
        <f t="shared" ref="J308:J315" si="19">G308*C308</f>
        <v>79.632000000000005</v>
      </c>
      <c r="K308" s="593"/>
      <c r="M308" s="431"/>
    </row>
    <row r="309" spans="1:13">
      <c r="A309" s="593"/>
      <c r="B309" s="593" t="s">
        <v>740</v>
      </c>
      <c r="C309" s="593">
        <v>-2</v>
      </c>
      <c r="D309" s="431">
        <v>0.8</v>
      </c>
      <c r="E309" s="436"/>
      <c r="F309" s="593">
        <v>2.17</v>
      </c>
      <c r="G309" s="477">
        <f t="shared" si="18"/>
        <v>1.736</v>
      </c>
      <c r="H309" s="436"/>
      <c r="I309" s="436"/>
      <c r="J309" s="431">
        <f t="shared" si="19"/>
        <v>-3.472</v>
      </c>
      <c r="K309" s="593"/>
      <c r="M309" s="431"/>
    </row>
    <row r="310" spans="1:13">
      <c r="A310" s="593"/>
      <c r="B310" s="593" t="s">
        <v>728</v>
      </c>
      <c r="C310" s="593">
        <v>1</v>
      </c>
      <c r="D310" s="431">
        <f>4.85+4.81+4.6</f>
        <v>14.26</v>
      </c>
      <c r="E310" s="593"/>
      <c r="F310" s="593">
        <v>1.44</v>
      </c>
      <c r="G310" s="477">
        <f t="shared" si="18"/>
        <v>20.534399999999998</v>
      </c>
      <c r="H310" s="436"/>
      <c r="I310" s="436"/>
      <c r="J310" s="431">
        <f t="shared" si="19"/>
        <v>20.534399999999998</v>
      </c>
      <c r="K310" s="593"/>
      <c r="M310" s="431"/>
    </row>
    <row r="311" spans="1:13">
      <c r="A311" s="593"/>
      <c r="B311" s="593" t="s">
        <v>729</v>
      </c>
      <c r="C311" s="593">
        <v>1</v>
      </c>
      <c r="D311" s="431">
        <v>14.87</v>
      </c>
      <c r="E311" s="436"/>
      <c r="F311" s="593">
        <v>1.44</v>
      </c>
      <c r="G311" s="477">
        <f t="shared" si="18"/>
        <v>21.412799999999997</v>
      </c>
      <c r="H311" s="436"/>
      <c r="I311" s="436"/>
      <c r="J311" s="431">
        <f t="shared" si="19"/>
        <v>21.412799999999997</v>
      </c>
      <c r="K311" s="593"/>
      <c r="M311" s="431"/>
    </row>
    <row r="312" spans="1:13">
      <c r="A312" s="593"/>
      <c r="B312" s="593" t="s">
        <v>731</v>
      </c>
      <c r="C312" s="593">
        <v>2</v>
      </c>
      <c r="D312" s="431">
        <v>10.71</v>
      </c>
      <c r="E312" s="436"/>
      <c r="F312" s="593">
        <v>2.68</v>
      </c>
      <c r="G312" s="477">
        <f t="shared" si="18"/>
        <v>28.702800000000003</v>
      </c>
      <c r="H312" s="436"/>
      <c r="I312" s="436"/>
      <c r="J312" s="431">
        <f t="shared" si="19"/>
        <v>57.405600000000007</v>
      </c>
      <c r="K312" s="593"/>
      <c r="M312" s="431"/>
    </row>
    <row r="313" spans="1:13">
      <c r="A313" s="694"/>
      <c r="B313" s="694" t="s">
        <v>1026</v>
      </c>
      <c r="C313" s="694">
        <v>-2</v>
      </c>
      <c r="D313" s="431">
        <v>2.2799999999999998</v>
      </c>
      <c r="E313" s="598"/>
      <c r="F313" s="694">
        <v>2.1</v>
      </c>
      <c r="G313" s="477">
        <f t="shared" si="18"/>
        <v>4.7879999999999994</v>
      </c>
      <c r="J313" s="431">
        <f t="shared" si="19"/>
        <v>-9.5759999999999987</v>
      </c>
      <c r="K313" s="694"/>
      <c r="M313" s="431"/>
    </row>
    <row r="314" spans="1:13">
      <c r="A314" s="593"/>
      <c r="B314" s="593" t="s">
        <v>1033</v>
      </c>
      <c r="C314" s="593">
        <v>2</v>
      </c>
      <c r="D314" s="431">
        <v>12.33</v>
      </c>
      <c r="E314" s="593"/>
      <c r="F314" s="593">
        <v>3.25</v>
      </c>
      <c r="G314" s="477">
        <f t="shared" si="18"/>
        <v>40.072499999999998</v>
      </c>
      <c r="H314" s="436"/>
      <c r="I314" s="436"/>
      <c r="J314" s="431">
        <f t="shared" si="19"/>
        <v>80.144999999999996</v>
      </c>
      <c r="K314" s="593"/>
    </row>
    <row r="315" spans="1:13">
      <c r="A315" s="596"/>
      <c r="B315" s="694" t="s">
        <v>743</v>
      </c>
      <c r="C315" s="694">
        <v>2</v>
      </c>
      <c r="D315" s="431">
        <f>2.8-1.9</f>
        <v>0.89999999999999991</v>
      </c>
      <c r="E315" s="598"/>
      <c r="F315" s="694">
        <v>3.25</v>
      </c>
      <c r="G315" s="477">
        <f t="shared" si="18"/>
        <v>2.9249999999999998</v>
      </c>
      <c r="H315" s="598"/>
      <c r="I315" s="598"/>
      <c r="J315" s="431">
        <f t="shared" si="19"/>
        <v>5.85</v>
      </c>
      <c r="K315" s="598"/>
    </row>
    <row r="316" spans="1:13">
      <c r="A316" s="363"/>
      <c r="B316" s="364"/>
      <c r="C316" s="364"/>
      <c r="D316" s="364"/>
      <c r="E316" s="364"/>
      <c r="F316" s="781" t="s">
        <v>331</v>
      </c>
      <c r="G316" s="781"/>
      <c r="H316" s="781"/>
      <c r="I316" s="365"/>
      <c r="J316" s="433">
        <f>ROUND(SUM(J308:J315),2)</f>
        <v>251.93</v>
      </c>
      <c r="K316" s="365"/>
      <c r="L316" s="731"/>
    </row>
    <row r="318" spans="1:13">
      <c r="A318" s="361" t="str">
        <f>Orçamento!A99</f>
        <v>04.01.561.02</v>
      </c>
      <c r="B318" s="782" t="str">
        <f>Orçamento!D99</f>
        <v>Aplicação e lixamento de massa látex em teto duas demãos</v>
      </c>
      <c r="C318" s="782"/>
      <c r="D318" s="782"/>
      <c r="E318" s="782"/>
      <c r="F318" s="782"/>
      <c r="G318" s="782"/>
      <c r="H318" s="782"/>
      <c r="I318" s="782"/>
      <c r="J318" s="782"/>
      <c r="K318" s="362" t="str">
        <f>Orçamento!F200</f>
        <v>unidade</v>
      </c>
      <c r="L318" s="219" t="s">
        <v>859</v>
      </c>
    </row>
    <row r="319" spans="1:13">
      <c r="A319" s="783"/>
      <c r="B319" s="783"/>
      <c r="C319" s="356"/>
      <c r="D319" s="356"/>
      <c r="E319" s="356"/>
      <c r="F319" s="356"/>
      <c r="G319" s="783" t="s">
        <v>319</v>
      </c>
      <c r="H319" s="783"/>
      <c r="I319" s="783" t="s">
        <v>320</v>
      </c>
      <c r="J319" s="783"/>
      <c r="K319" s="783"/>
    </row>
    <row r="320" spans="1:13" ht="22.5">
      <c r="A320" s="783" t="s">
        <v>333</v>
      </c>
      <c r="B320" s="783"/>
      <c r="C320" s="783" t="s">
        <v>321</v>
      </c>
      <c r="D320" s="783" t="s">
        <v>322</v>
      </c>
      <c r="E320" s="783" t="s">
        <v>323</v>
      </c>
      <c r="F320" s="783" t="s">
        <v>324</v>
      </c>
      <c r="G320" s="596" t="s">
        <v>325</v>
      </c>
      <c r="H320" s="596" t="s">
        <v>326</v>
      </c>
      <c r="I320" s="596" t="s">
        <v>327</v>
      </c>
      <c r="J320" s="596" t="s">
        <v>325</v>
      </c>
      <c r="K320" s="596" t="s">
        <v>326</v>
      </c>
    </row>
    <row r="321" spans="1:12">
      <c r="A321" s="783"/>
      <c r="B321" s="783"/>
      <c r="C321" s="783"/>
      <c r="D321" s="783"/>
      <c r="E321" s="783"/>
      <c r="F321" s="783"/>
      <c r="G321" s="596" t="s">
        <v>328</v>
      </c>
      <c r="H321" s="596" t="s">
        <v>329</v>
      </c>
      <c r="I321" s="596" t="s">
        <v>330</v>
      </c>
      <c r="J321" s="596" t="s">
        <v>328</v>
      </c>
      <c r="K321" s="596" t="s">
        <v>329</v>
      </c>
    </row>
    <row r="322" spans="1:12">
      <c r="A322" s="596"/>
      <c r="B322" s="596" t="s">
        <v>760</v>
      </c>
      <c r="C322" s="596">
        <v>1</v>
      </c>
      <c r="D322" s="359"/>
      <c r="E322" s="596"/>
      <c r="F322" s="596"/>
      <c r="G322" s="358">
        <v>20.32</v>
      </c>
      <c r="H322" s="596"/>
      <c r="I322" s="596"/>
      <c r="J322" s="432">
        <f>C322*G322</f>
        <v>20.32</v>
      </c>
      <c r="K322" s="596"/>
    </row>
    <row r="323" spans="1:12">
      <c r="A323" s="694"/>
      <c r="B323" s="694" t="s">
        <v>1035</v>
      </c>
      <c r="C323" s="694">
        <v>1</v>
      </c>
      <c r="D323" s="359"/>
      <c r="E323" s="694"/>
      <c r="F323" s="694"/>
      <c r="G323" s="358">
        <v>37.840000000000003</v>
      </c>
      <c r="H323" s="694"/>
      <c r="I323" s="694"/>
      <c r="J323" s="432">
        <f t="shared" ref="J323:J324" si="20">C323*G323</f>
        <v>37.840000000000003</v>
      </c>
      <c r="K323" s="694"/>
    </row>
    <row r="324" spans="1:12">
      <c r="A324" s="596"/>
      <c r="B324" s="596" t="s">
        <v>762</v>
      </c>
      <c r="C324" s="596">
        <v>1</v>
      </c>
      <c r="D324" s="431"/>
      <c r="E324" s="596"/>
      <c r="F324" s="596"/>
      <c r="G324" s="358">
        <v>95.32</v>
      </c>
      <c r="H324" s="596"/>
      <c r="I324" s="596"/>
      <c r="J324" s="432">
        <f t="shared" si="20"/>
        <v>95.32</v>
      </c>
      <c r="K324" s="596"/>
    </row>
    <row r="325" spans="1:12">
      <c r="A325" s="363"/>
      <c r="B325" s="364"/>
      <c r="C325" s="364"/>
      <c r="D325" s="364"/>
      <c r="E325" s="364"/>
      <c r="F325" s="781" t="s">
        <v>331</v>
      </c>
      <c r="G325" s="781"/>
      <c r="H325" s="781"/>
      <c r="I325" s="365"/>
      <c r="J325" s="433">
        <f>ROUND(SUM(J322:J324),2)</f>
        <v>153.47999999999999</v>
      </c>
      <c r="K325" s="365"/>
    </row>
    <row r="327" spans="1:12">
      <c r="A327" s="361" t="str">
        <f>Orçamento!A100</f>
        <v>04.01.561.03</v>
      </c>
      <c r="B327" s="782" t="str">
        <f>Orçamento!D100</f>
        <v>Aplicação de fundo selador acrílico em paredes, uma demão</v>
      </c>
      <c r="C327" s="782"/>
      <c r="D327" s="782"/>
      <c r="E327" s="782"/>
      <c r="F327" s="782"/>
      <c r="G327" s="782"/>
      <c r="H327" s="782"/>
      <c r="I327" s="782"/>
      <c r="J327" s="782"/>
      <c r="K327" s="362" t="str">
        <f>Orçamento!F100</f>
        <v>m2</v>
      </c>
      <c r="L327" s="219" t="s">
        <v>859</v>
      </c>
    </row>
    <row r="328" spans="1:12">
      <c r="A328" s="783"/>
      <c r="B328" s="783"/>
      <c r="C328" s="356"/>
      <c r="D328" s="356"/>
      <c r="E328" s="356"/>
      <c r="F328" s="356"/>
      <c r="G328" s="783" t="s">
        <v>319</v>
      </c>
      <c r="H328" s="783"/>
      <c r="I328" s="783" t="s">
        <v>320</v>
      </c>
      <c r="J328" s="783"/>
      <c r="K328" s="783"/>
    </row>
    <row r="329" spans="1:12" ht="22.5">
      <c r="A329" s="783" t="s">
        <v>333</v>
      </c>
      <c r="B329" s="783"/>
      <c r="C329" s="783" t="s">
        <v>321</v>
      </c>
      <c r="D329" s="783" t="s">
        <v>322</v>
      </c>
      <c r="E329" s="783" t="s">
        <v>323</v>
      </c>
      <c r="F329" s="783" t="s">
        <v>324</v>
      </c>
      <c r="G329" s="440" t="s">
        <v>325</v>
      </c>
      <c r="H329" s="440" t="s">
        <v>326</v>
      </c>
      <c r="I329" s="440" t="s">
        <v>327</v>
      </c>
      <c r="J329" s="440" t="s">
        <v>325</v>
      </c>
      <c r="K329" s="440" t="s">
        <v>326</v>
      </c>
    </row>
    <row r="330" spans="1:12">
      <c r="A330" s="783"/>
      <c r="B330" s="783"/>
      <c r="C330" s="783"/>
      <c r="D330" s="783"/>
      <c r="E330" s="783"/>
      <c r="F330" s="783"/>
      <c r="G330" s="440" t="s">
        <v>328</v>
      </c>
      <c r="H330" s="440" t="s">
        <v>329</v>
      </c>
      <c r="I330" s="440" t="s">
        <v>330</v>
      </c>
      <c r="J330" s="440" t="s">
        <v>328</v>
      </c>
      <c r="K330" s="440" t="s">
        <v>329</v>
      </c>
    </row>
    <row r="331" spans="1:12">
      <c r="A331" s="593"/>
      <c r="B331" s="593" t="s">
        <v>730</v>
      </c>
      <c r="C331" s="593">
        <v>2</v>
      </c>
      <c r="D331" s="431">
        <v>14.22</v>
      </c>
      <c r="E331" s="436"/>
      <c r="F331" s="593">
        <f>2.11+0.69</f>
        <v>2.8</v>
      </c>
      <c r="G331" s="477">
        <f>D331*F331</f>
        <v>39.816000000000003</v>
      </c>
      <c r="H331" s="436"/>
      <c r="I331" s="436"/>
      <c r="J331" s="431">
        <f>G331*C331</f>
        <v>79.632000000000005</v>
      </c>
      <c r="K331" s="593"/>
    </row>
    <row r="332" spans="1:12">
      <c r="A332" s="593"/>
      <c r="B332" s="593" t="s">
        <v>740</v>
      </c>
      <c r="C332" s="593">
        <v>-2</v>
      </c>
      <c r="D332" s="431">
        <v>0.8</v>
      </c>
      <c r="E332" s="436"/>
      <c r="F332" s="593">
        <v>2.17</v>
      </c>
      <c r="G332" s="477">
        <f t="shared" ref="G332:G335" si="21">D332*F332</f>
        <v>1.736</v>
      </c>
      <c r="H332" s="436"/>
      <c r="I332" s="436"/>
      <c r="J332" s="431">
        <f t="shared" ref="J332:J335" si="22">G332*C332</f>
        <v>-3.472</v>
      </c>
      <c r="K332" s="593"/>
    </row>
    <row r="333" spans="1:12">
      <c r="A333" s="593"/>
      <c r="B333" s="593" t="s">
        <v>728</v>
      </c>
      <c r="C333" s="593">
        <v>1</v>
      </c>
      <c r="D333" s="431">
        <f>4.85+4.81+4.6</f>
        <v>14.26</v>
      </c>
      <c r="E333" s="593"/>
      <c r="F333" s="593">
        <v>1.44</v>
      </c>
      <c r="G333" s="477">
        <f t="shared" si="21"/>
        <v>20.534399999999998</v>
      </c>
      <c r="H333" s="436"/>
      <c r="I333" s="436"/>
      <c r="J333" s="431">
        <f t="shared" si="22"/>
        <v>20.534399999999998</v>
      </c>
      <c r="K333" s="593"/>
    </row>
    <row r="334" spans="1:12">
      <c r="A334" s="593"/>
      <c r="B334" s="593" t="s">
        <v>729</v>
      </c>
      <c r="C334" s="593">
        <v>1</v>
      </c>
      <c r="D334" s="431">
        <v>14.87</v>
      </c>
      <c r="E334" s="436"/>
      <c r="F334" s="593">
        <v>1.44</v>
      </c>
      <c r="G334" s="477">
        <f t="shared" si="21"/>
        <v>21.412799999999997</v>
      </c>
      <c r="H334" s="436"/>
      <c r="I334" s="436"/>
      <c r="J334" s="431">
        <f t="shared" si="22"/>
        <v>21.412799999999997</v>
      </c>
      <c r="K334" s="593"/>
    </row>
    <row r="335" spans="1:12">
      <c r="A335" s="593"/>
      <c r="B335" s="593" t="s">
        <v>743</v>
      </c>
      <c r="C335" s="593">
        <v>2</v>
      </c>
      <c r="D335" s="431">
        <v>2.8</v>
      </c>
      <c r="E335" s="436"/>
      <c r="F335" s="593">
        <v>3.25</v>
      </c>
      <c r="G335" s="477">
        <f t="shared" si="21"/>
        <v>9.1</v>
      </c>
      <c r="H335" s="436"/>
      <c r="I335" s="436"/>
      <c r="J335" s="431">
        <f t="shared" si="22"/>
        <v>18.2</v>
      </c>
      <c r="K335" s="436"/>
    </row>
    <row r="336" spans="1:12" ht="12.75" customHeight="1">
      <c r="A336" s="363"/>
      <c r="B336" s="364"/>
      <c r="C336" s="364"/>
      <c r="D336" s="364"/>
      <c r="E336" s="364"/>
      <c r="F336" s="781" t="s">
        <v>331</v>
      </c>
      <c r="G336" s="781"/>
      <c r="H336" s="781"/>
      <c r="I336" s="365"/>
      <c r="J336" s="433">
        <f>ROUND(SUM(J331:J335),2)</f>
        <v>136.31</v>
      </c>
      <c r="K336" s="365"/>
    </row>
    <row r="338" spans="1:12">
      <c r="A338" s="361" t="str">
        <f>Orçamento!A101</f>
        <v>04.01.564</v>
      </c>
      <c r="B338" s="782" t="str">
        <f>Orçamento!D101</f>
        <v>Pintura tinta de acabamento (pigmentada) esmalte sintético acetinado em madeira, 2 demãos (rodapé em  madeira)</v>
      </c>
      <c r="C338" s="782"/>
      <c r="D338" s="782"/>
      <c r="E338" s="782"/>
      <c r="F338" s="782"/>
      <c r="G338" s="782"/>
      <c r="H338" s="782"/>
      <c r="I338" s="782"/>
      <c r="J338" s="782"/>
      <c r="K338" s="362" t="str">
        <f>Orçamento!F101</f>
        <v>m2</v>
      </c>
      <c r="L338" s="219" t="s">
        <v>859</v>
      </c>
    </row>
    <row r="339" spans="1:12">
      <c r="A339" s="783"/>
      <c r="B339" s="783"/>
      <c r="C339" s="356"/>
      <c r="D339" s="356"/>
      <c r="E339" s="356"/>
      <c r="F339" s="356"/>
      <c r="G339" s="783" t="s">
        <v>319</v>
      </c>
      <c r="H339" s="783"/>
      <c r="I339" s="783" t="s">
        <v>320</v>
      </c>
      <c r="J339" s="783"/>
      <c r="K339" s="783"/>
    </row>
    <row r="340" spans="1:12" ht="22.5">
      <c r="A340" s="783" t="s">
        <v>333</v>
      </c>
      <c r="B340" s="783"/>
      <c r="C340" s="783" t="s">
        <v>321</v>
      </c>
      <c r="D340" s="783" t="s">
        <v>322</v>
      </c>
      <c r="E340" s="783" t="s">
        <v>323</v>
      </c>
      <c r="F340" s="783" t="s">
        <v>324</v>
      </c>
      <c r="G340" s="699" t="s">
        <v>325</v>
      </c>
      <c r="H340" s="699" t="s">
        <v>326</v>
      </c>
      <c r="I340" s="699" t="s">
        <v>327</v>
      </c>
      <c r="J340" s="699" t="s">
        <v>325</v>
      </c>
      <c r="K340" s="699" t="s">
        <v>326</v>
      </c>
    </row>
    <row r="341" spans="1:12">
      <c r="A341" s="783"/>
      <c r="B341" s="783"/>
      <c r="C341" s="783"/>
      <c r="D341" s="783"/>
      <c r="E341" s="783"/>
      <c r="F341" s="783"/>
      <c r="G341" s="699" t="s">
        <v>328</v>
      </c>
      <c r="H341" s="699" t="s">
        <v>329</v>
      </c>
      <c r="I341" s="699" t="s">
        <v>330</v>
      </c>
      <c r="J341" s="699" t="s">
        <v>328</v>
      </c>
      <c r="K341" s="699" t="s">
        <v>329</v>
      </c>
    </row>
    <row r="342" spans="1:12">
      <c r="A342" s="699"/>
      <c r="B342" s="699" t="s">
        <v>764</v>
      </c>
      <c r="C342" s="699">
        <v>1</v>
      </c>
      <c r="D342" s="431">
        <v>12.33</v>
      </c>
      <c r="E342" s="699"/>
      <c r="F342" s="699">
        <f>7.5/100</f>
        <v>7.4999999999999997E-2</v>
      </c>
      <c r="G342" s="477">
        <f>D342*F342</f>
        <v>0.92474999999999996</v>
      </c>
      <c r="H342" s="699"/>
      <c r="I342" s="432"/>
      <c r="J342" s="432">
        <f>C342*G342</f>
        <v>0.92474999999999996</v>
      </c>
      <c r="K342" s="598"/>
    </row>
    <row r="343" spans="1:12">
      <c r="A343" s="363"/>
      <c r="B343" s="364"/>
      <c r="C343" s="364"/>
      <c r="D343" s="364"/>
      <c r="E343" s="364"/>
      <c r="F343" s="781" t="s">
        <v>331</v>
      </c>
      <c r="G343" s="781"/>
      <c r="H343" s="781"/>
      <c r="I343" s="433">
        <f>ROUND(SUM(I342:I342),2)</f>
        <v>0</v>
      </c>
      <c r="J343" s="433">
        <f>ROUND(SUM(J342:J342),2)</f>
        <v>0.92</v>
      </c>
      <c r="K343" s="433">
        <f>ROUND(SUM(K342:K342),2)</f>
        <v>0</v>
      </c>
    </row>
    <row r="344" spans="1:12">
      <c r="A344" s="363"/>
      <c r="B344" s="364"/>
      <c r="C344" s="364"/>
      <c r="D344" s="364"/>
      <c r="E344" s="364"/>
      <c r="F344" s="698"/>
      <c r="G344" s="698"/>
      <c r="H344" s="698"/>
      <c r="I344" s="433"/>
      <c r="J344" s="433"/>
      <c r="K344" s="433"/>
    </row>
    <row r="345" spans="1:12">
      <c r="A345" s="361" t="str">
        <f>Orçamento!A102</f>
        <v>04.01.565</v>
      </c>
      <c r="B345" s="782" t="str">
        <f>Orçamento!D102</f>
        <v xml:space="preserve">Pintura hidrofugante com silicone, aplicação manual, 2 demãos. </v>
      </c>
      <c r="C345" s="782"/>
      <c r="D345" s="782"/>
      <c r="E345" s="782"/>
      <c r="F345" s="782"/>
      <c r="G345" s="782"/>
      <c r="H345" s="782"/>
      <c r="I345" s="782"/>
      <c r="J345" s="782"/>
      <c r="K345" s="362" t="str">
        <f>Orçamento!F102</f>
        <v>m2</v>
      </c>
      <c r="L345" s="219" t="s">
        <v>859</v>
      </c>
    </row>
    <row r="346" spans="1:12">
      <c r="A346" s="783"/>
      <c r="B346" s="783"/>
      <c r="C346" s="356"/>
      <c r="D346" s="356"/>
      <c r="E346" s="356"/>
      <c r="F346" s="356"/>
      <c r="G346" s="783" t="s">
        <v>319</v>
      </c>
      <c r="H346" s="783"/>
      <c r="I346" s="783" t="s">
        <v>320</v>
      </c>
      <c r="J346" s="783"/>
      <c r="K346" s="783"/>
    </row>
    <row r="347" spans="1:12" ht="22.5">
      <c r="A347" s="783" t="s">
        <v>333</v>
      </c>
      <c r="B347" s="783"/>
      <c r="C347" s="783" t="s">
        <v>321</v>
      </c>
      <c r="D347" s="783" t="s">
        <v>322</v>
      </c>
      <c r="E347" s="783" t="s">
        <v>323</v>
      </c>
      <c r="F347" s="783" t="s">
        <v>324</v>
      </c>
      <c r="G347" s="596" t="s">
        <v>325</v>
      </c>
      <c r="H347" s="596" t="s">
        <v>326</v>
      </c>
      <c r="I347" s="596" t="s">
        <v>327</v>
      </c>
      <c r="J347" s="596" t="s">
        <v>325</v>
      </c>
      <c r="K347" s="596" t="s">
        <v>326</v>
      </c>
    </row>
    <row r="348" spans="1:12">
      <c r="A348" s="783"/>
      <c r="B348" s="783"/>
      <c r="C348" s="783"/>
      <c r="D348" s="783"/>
      <c r="E348" s="783"/>
      <c r="F348" s="783"/>
      <c r="G348" s="596" t="s">
        <v>328</v>
      </c>
      <c r="H348" s="596" t="s">
        <v>329</v>
      </c>
      <c r="I348" s="596" t="s">
        <v>330</v>
      </c>
      <c r="J348" s="596" t="s">
        <v>328</v>
      </c>
      <c r="K348" s="596" t="s">
        <v>329</v>
      </c>
    </row>
    <row r="349" spans="1:12">
      <c r="A349" s="596"/>
      <c r="B349" s="596" t="s">
        <v>727</v>
      </c>
      <c r="C349" s="596">
        <v>2</v>
      </c>
      <c r="D349" s="431">
        <v>6.24</v>
      </c>
      <c r="E349" s="598"/>
      <c r="F349" s="596">
        <v>2.68</v>
      </c>
      <c r="G349" s="360">
        <f>D349*F349</f>
        <v>16.723200000000002</v>
      </c>
      <c r="H349" s="598"/>
      <c r="I349" s="598"/>
      <c r="J349" s="431">
        <f>G349*C349</f>
        <v>33.446400000000004</v>
      </c>
      <c r="K349" s="598"/>
    </row>
    <row r="350" spans="1:12" ht="22.5">
      <c r="A350" s="596"/>
      <c r="B350" s="596" t="s">
        <v>741</v>
      </c>
      <c r="C350" s="596">
        <v>1</v>
      </c>
      <c r="D350" s="431">
        <f>0.8+0.6</f>
        <v>1.4</v>
      </c>
      <c r="E350" s="598"/>
      <c r="F350" s="596">
        <v>2.4</v>
      </c>
      <c r="G350" s="360">
        <f t="shared" ref="G350:G353" si="23">D350*F350</f>
        <v>3.36</v>
      </c>
      <c r="H350" s="598"/>
      <c r="I350" s="598"/>
      <c r="J350" s="431">
        <f t="shared" ref="J350:J353" si="24">G350*C350</f>
        <v>3.36</v>
      </c>
      <c r="K350" s="598"/>
    </row>
    <row r="351" spans="1:12" ht="22.5">
      <c r="A351" s="596"/>
      <c r="B351" s="596" t="s">
        <v>742</v>
      </c>
      <c r="C351" s="596">
        <v>1</v>
      </c>
      <c r="D351" s="431">
        <f>0.8+0.6</f>
        <v>1.4</v>
      </c>
      <c r="E351" s="596"/>
      <c r="F351" s="596">
        <v>2.4</v>
      </c>
      <c r="G351" s="360">
        <f t="shared" si="23"/>
        <v>3.36</v>
      </c>
      <c r="H351" s="596"/>
      <c r="I351" s="596"/>
      <c r="J351" s="431">
        <f t="shared" si="24"/>
        <v>3.36</v>
      </c>
      <c r="K351" s="437"/>
    </row>
    <row r="352" spans="1:12">
      <c r="A352" s="596"/>
      <c r="B352" s="596" t="s">
        <v>772</v>
      </c>
      <c r="C352" s="596">
        <v>1</v>
      </c>
      <c r="D352" s="431">
        <v>5.7</v>
      </c>
      <c r="E352" s="596"/>
      <c r="F352" s="596">
        <v>0.48</v>
      </c>
      <c r="G352" s="360">
        <f t="shared" si="23"/>
        <v>2.7359999999999998</v>
      </c>
      <c r="H352" s="596"/>
      <c r="I352" s="596"/>
      <c r="J352" s="431">
        <f t="shared" si="24"/>
        <v>2.7359999999999998</v>
      </c>
      <c r="K352" s="437"/>
    </row>
    <row r="353" spans="1:12">
      <c r="A353" s="596"/>
      <c r="B353" s="596" t="s">
        <v>771</v>
      </c>
      <c r="C353" s="596">
        <v>2</v>
      </c>
      <c r="D353" s="431">
        <v>0.3</v>
      </c>
      <c r="E353" s="596"/>
      <c r="F353" s="596">
        <v>2.8</v>
      </c>
      <c r="G353" s="360">
        <f t="shared" si="23"/>
        <v>0.84</v>
      </c>
      <c r="H353" s="596"/>
      <c r="I353" s="596"/>
      <c r="J353" s="431">
        <f t="shared" si="24"/>
        <v>1.68</v>
      </c>
      <c r="K353" s="437"/>
    </row>
    <row r="354" spans="1:12">
      <c r="A354" s="363"/>
      <c r="B354" s="364"/>
      <c r="C354" s="364"/>
      <c r="D354" s="364"/>
      <c r="E354" s="364"/>
      <c r="F354" s="781" t="s">
        <v>331</v>
      </c>
      <c r="G354" s="781"/>
      <c r="H354" s="781"/>
      <c r="I354" s="433">
        <f>ROUND(SUM(I349:I353),2)</f>
        <v>0</v>
      </c>
      <c r="J354" s="433">
        <f>ROUND(SUM(J349:J353),2)</f>
        <v>44.58</v>
      </c>
      <c r="K354" s="433">
        <f>ROUND(SUM(K349:K353),2)</f>
        <v>0</v>
      </c>
    </row>
    <row r="355" spans="1:12">
      <c r="A355" s="363"/>
      <c r="B355" s="364"/>
      <c r="C355" s="364"/>
      <c r="D355" s="364"/>
      <c r="E355" s="364"/>
      <c r="F355" s="597"/>
      <c r="G355" s="597"/>
      <c r="H355" s="597"/>
      <c r="I355" s="433"/>
      <c r="J355" s="433"/>
      <c r="K355" s="433"/>
    </row>
    <row r="356" spans="1:12">
      <c r="A356" s="361" t="str">
        <f>Orçamento!A103</f>
        <v>04.01.569.01</v>
      </c>
      <c r="B356" s="782" t="str">
        <f>Orçamento!D103</f>
        <v xml:space="preserve">Aplicação manual de pintura com tinta látex acrilica em teto, duas demãos </v>
      </c>
      <c r="C356" s="782"/>
      <c r="D356" s="782"/>
      <c r="E356" s="782"/>
      <c r="F356" s="782"/>
      <c r="G356" s="782"/>
      <c r="H356" s="782"/>
      <c r="I356" s="782"/>
      <c r="J356" s="782"/>
      <c r="K356" s="362" t="str">
        <f>Orçamento!F103</f>
        <v>m2</v>
      </c>
      <c r="L356" s="219" t="s">
        <v>859</v>
      </c>
    </row>
    <row r="357" spans="1:12">
      <c r="A357" s="783"/>
      <c r="B357" s="783"/>
      <c r="C357" s="356"/>
      <c r="D357" s="356"/>
      <c r="E357" s="356"/>
      <c r="F357" s="356"/>
      <c r="G357" s="783" t="s">
        <v>319</v>
      </c>
      <c r="H357" s="783"/>
      <c r="I357" s="783" t="s">
        <v>320</v>
      </c>
      <c r="J357" s="783"/>
      <c r="K357" s="783"/>
    </row>
    <row r="358" spans="1:12" ht="22.5">
      <c r="A358" s="783" t="s">
        <v>333</v>
      </c>
      <c r="B358" s="783"/>
      <c r="C358" s="783" t="s">
        <v>321</v>
      </c>
      <c r="D358" s="783" t="s">
        <v>322</v>
      </c>
      <c r="E358" s="783" t="s">
        <v>323</v>
      </c>
      <c r="F358" s="783" t="s">
        <v>324</v>
      </c>
      <c r="G358" s="596" t="s">
        <v>325</v>
      </c>
      <c r="H358" s="596" t="s">
        <v>326</v>
      </c>
      <c r="I358" s="596" t="s">
        <v>327</v>
      </c>
      <c r="J358" s="596" t="s">
        <v>325</v>
      </c>
      <c r="K358" s="596" t="s">
        <v>326</v>
      </c>
    </row>
    <row r="359" spans="1:12">
      <c r="A359" s="783"/>
      <c r="B359" s="783"/>
      <c r="C359" s="783"/>
      <c r="D359" s="783"/>
      <c r="E359" s="783"/>
      <c r="F359" s="783"/>
      <c r="G359" s="596" t="s">
        <v>328</v>
      </c>
      <c r="H359" s="596" t="s">
        <v>329</v>
      </c>
      <c r="I359" s="596" t="s">
        <v>330</v>
      </c>
      <c r="J359" s="596" t="s">
        <v>328</v>
      </c>
      <c r="K359" s="596" t="s">
        <v>329</v>
      </c>
    </row>
    <row r="360" spans="1:12">
      <c r="A360" s="596"/>
      <c r="B360" s="596" t="s">
        <v>760</v>
      </c>
      <c r="C360" s="596">
        <v>1</v>
      </c>
      <c r="D360" s="359"/>
      <c r="E360" s="596"/>
      <c r="F360" s="596"/>
      <c r="G360" s="358">
        <v>20.32</v>
      </c>
      <c r="H360" s="596"/>
      <c r="I360" s="596"/>
      <c r="J360" s="432">
        <f>C360*G360</f>
        <v>20.32</v>
      </c>
      <c r="K360" s="598"/>
    </row>
    <row r="361" spans="1:12">
      <c r="A361" s="596"/>
      <c r="B361" s="596" t="s">
        <v>761</v>
      </c>
      <c r="C361" s="596">
        <v>1</v>
      </c>
      <c r="D361" s="431"/>
      <c r="E361" s="596"/>
      <c r="F361" s="596"/>
      <c r="G361" s="358">
        <v>37.840000000000003</v>
      </c>
      <c r="H361" s="596"/>
      <c r="I361" s="596"/>
      <c r="J361" s="432">
        <f t="shared" ref="J361:J362" si="25">C361*G361</f>
        <v>37.840000000000003</v>
      </c>
      <c r="K361" s="598"/>
    </row>
    <row r="362" spans="1:12">
      <c r="A362" s="596"/>
      <c r="B362" s="596" t="s">
        <v>762</v>
      </c>
      <c r="C362" s="596">
        <v>1</v>
      </c>
      <c r="D362" s="431"/>
      <c r="E362" s="596"/>
      <c r="F362" s="596"/>
      <c r="G362" s="358">
        <v>95.32</v>
      </c>
      <c r="H362" s="596"/>
      <c r="I362" s="596"/>
      <c r="J362" s="432">
        <f t="shared" si="25"/>
        <v>95.32</v>
      </c>
      <c r="K362" s="598"/>
    </row>
    <row r="363" spans="1:12">
      <c r="A363" s="363"/>
      <c r="B363" s="364"/>
      <c r="C363" s="364"/>
      <c r="D363" s="364"/>
      <c r="E363" s="364"/>
      <c r="F363" s="781" t="s">
        <v>331</v>
      </c>
      <c r="G363" s="781"/>
      <c r="H363" s="781"/>
      <c r="I363" s="365">
        <f>ROUND(SUM(I360:I362),2)</f>
        <v>0</v>
      </c>
      <c r="J363" s="433">
        <f>ROUND(SUM(J360:J362),2)</f>
        <v>153.47999999999999</v>
      </c>
      <c r="K363" s="365">
        <f>ROUND(SUM(K360:K362),2)</f>
        <v>0</v>
      </c>
    </row>
    <row r="365" spans="1:12">
      <c r="A365" s="361" t="str">
        <f>Orçamento!A104</f>
        <v>04.01.569.02</v>
      </c>
      <c r="B365" s="782" t="str">
        <f>Orçamento!D104</f>
        <v>Aplicação manual de tinta látex acrílica paredes, duas demãos</v>
      </c>
      <c r="C365" s="782"/>
      <c r="D365" s="782"/>
      <c r="E365" s="782"/>
      <c r="F365" s="782"/>
      <c r="G365" s="782"/>
      <c r="H365" s="782"/>
      <c r="I365" s="782"/>
      <c r="J365" s="782"/>
      <c r="K365" s="362" t="str">
        <f>Orçamento!F104</f>
        <v>m2</v>
      </c>
      <c r="L365" s="219" t="s">
        <v>859</v>
      </c>
    </row>
    <row r="366" spans="1:12">
      <c r="A366" s="783"/>
      <c r="B366" s="783"/>
      <c r="C366" s="356"/>
      <c r="D366" s="356"/>
      <c r="E366" s="356"/>
      <c r="F366" s="356"/>
      <c r="G366" s="783" t="s">
        <v>319</v>
      </c>
      <c r="H366" s="783"/>
      <c r="I366" s="783" t="s">
        <v>320</v>
      </c>
      <c r="J366" s="783"/>
      <c r="K366" s="783"/>
    </row>
    <row r="367" spans="1:12" ht="22.5">
      <c r="A367" s="783" t="s">
        <v>333</v>
      </c>
      <c r="B367" s="783"/>
      <c r="C367" s="783" t="s">
        <v>321</v>
      </c>
      <c r="D367" s="783" t="s">
        <v>322</v>
      </c>
      <c r="E367" s="783" t="s">
        <v>323</v>
      </c>
      <c r="F367" s="783" t="s">
        <v>324</v>
      </c>
      <c r="G367" s="440" t="s">
        <v>325</v>
      </c>
      <c r="H367" s="440" t="s">
        <v>326</v>
      </c>
      <c r="I367" s="440" t="s">
        <v>327</v>
      </c>
      <c r="J367" s="440" t="s">
        <v>325</v>
      </c>
      <c r="K367" s="440" t="s">
        <v>326</v>
      </c>
    </row>
    <row r="368" spans="1:12">
      <c r="A368" s="783"/>
      <c r="B368" s="783"/>
      <c r="C368" s="783"/>
      <c r="D368" s="783"/>
      <c r="E368" s="783"/>
      <c r="F368" s="783"/>
      <c r="G368" s="440" t="s">
        <v>328</v>
      </c>
      <c r="H368" s="440" t="s">
        <v>329</v>
      </c>
      <c r="I368" s="440" t="s">
        <v>330</v>
      </c>
      <c r="J368" s="440" t="s">
        <v>328</v>
      </c>
      <c r="K368" s="440" t="s">
        <v>329</v>
      </c>
    </row>
    <row r="369" spans="1:12">
      <c r="A369" s="593"/>
      <c r="B369" s="593" t="s">
        <v>730</v>
      </c>
      <c r="C369" s="593">
        <v>2</v>
      </c>
      <c r="D369" s="431">
        <v>14.22</v>
      </c>
      <c r="E369" s="436"/>
      <c r="F369" s="593">
        <v>2.8</v>
      </c>
      <c r="G369" s="477">
        <f>D369*F369</f>
        <v>39.816000000000003</v>
      </c>
      <c r="H369" s="436"/>
      <c r="I369" s="436"/>
      <c r="J369" s="432">
        <f>C369*G369</f>
        <v>79.632000000000005</v>
      </c>
      <c r="K369" s="436"/>
    </row>
    <row r="370" spans="1:12">
      <c r="A370" s="593"/>
      <c r="B370" s="593" t="s">
        <v>740</v>
      </c>
      <c r="C370" s="593">
        <v>-2</v>
      </c>
      <c r="D370" s="431">
        <v>0.8</v>
      </c>
      <c r="E370" s="436"/>
      <c r="F370" s="593">
        <v>2.17</v>
      </c>
      <c r="G370" s="477">
        <f t="shared" ref="G370:G376" si="26">D370*F370</f>
        <v>1.736</v>
      </c>
      <c r="H370" s="436"/>
      <c r="I370" s="436"/>
      <c r="J370" s="432">
        <f t="shared" ref="J370:J376" si="27">C370*G370</f>
        <v>-3.472</v>
      </c>
      <c r="K370" s="436"/>
    </row>
    <row r="371" spans="1:12">
      <c r="A371" s="593"/>
      <c r="B371" s="593" t="s">
        <v>728</v>
      </c>
      <c r="C371" s="593">
        <v>1</v>
      </c>
      <c r="D371" s="431">
        <v>14.26</v>
      </c>
      <c r="E371" s="593"/>
      <c r="F371" s="593">
        <v>1.44</v>
      </c>
      <c r="G371" s="477">
        <f t="shared" si="26"/>
        <v>20.534399999999998</v>
      </c>
      <c r="H371" s="436"/>
      <c r="I371" s="436"/>
      <c r="J371" s="432">
        <f t="shared" si="27"/>
        <v>20.534399999999998</v>
      </c>
      <c r="K371" s="436"/>
    </row>
    <row r="372" spans="1:12">
      <c r="A372" s="593"/>
      <c r="B372" s="593" t="s">
        <v>729</v>
      </c>
      <c r="C372" s="593">
        <v>1</v>
      </c>
      <c r="D372" s="431">
        <v>14.87</v>
      </c>
      <c r="E372" s="436"/>
      <c r="F372" s="593">
        <v>1.44</v>
      </c>
      <c r="G372" s="477">
        <f t="shared" si="26"/>
        <v>21.412799999999997</v>
      </c>
      <c r="H372" s="436"/>
      <c r="I372" s="436"/>
      <c r="J372" s="432">
        <f t="shared" si="27"/>
        <v>21.412799999999997</v>
      </c>
      <c r="K372" s="436"/>
    </row>
    <row r="373" spans="1:12">
      <c r="A373" s="593"/>
      <c r="B373" s="593" t="s">
        <v>731</v>
      </c>
      <c r="C373" s="593">
        <v>2</v>
      </c>
      <c r="D373" s="431">
        <v>10.71</v>
      </c>
      <c r="E373" s="436"/>
      <c r="F373" s="593">
        <v>2.68</v>
      </c>
      <c r="G373" s="477">
        <f t="shared" si="26"/>
        <v>28.702800000000003</v>
      </c>
      <c r="H373" s="436"/>
      <c r="I373" s="436"/>
      <c r="J373" s="432">
        <f t="shared" si="27"/>
        <v>57.405600000000007</v>
      </c>
      <c r="K373" s="436"/>
    </row>
    <row r="374" spans="1:12">
      <c r="A374" s="593"/>
      <c r="B374" s="593" t="s">
        <v>1026</v>
      </c>
      <c r="C374" s="593">
        <v>-2</v>
      </c>
      <c r="D374" s="431">
        <v>2.2799999999999998</v>
      </c>
      <c r="E374" s="436"/>
      <c r="F374" s="593">
        <v>2.1</v>
      </c>
      <c r="G374" s="477">
        <f t="shared" si="26"/>
        <v>4.7879999999999994</v>
      </c>
      <c r="H374" s="436"/>
      <c r="I374" s="436"/>
      <c r="J374" s="432">
        <f t="shared" si="27"/>
        <v>-9.5759999999999987</v>
      </c>
      <c r="K374" s="593"/>
    </row>
    <row r="375" spans="1:12">
      <c r="A375" s="593"/>
      <c r="B375" s="593" t="s">
        <v>1033</v>
      </c>
      <c r="C375" s="593">
        <v>2</v>
      </c>
      <c r="D375" s="431">
        <v>12.33</v>
      </c>
      <c r="E375" s="593"/>
      <c r="F375" s="593">
        <v>3.25</v>
      </c>
      <c r="G375" s="477">
        <f t="shared" si="26"/>
        <v>40.072499999999998</v>
      </c>
      <c r="H375" s="436"/>
      <c r="I375" s="436"/>
      <c r="J375" s="432">
        <f t="shared" si="27"/>
        <v>80.144999999999996</v>
      </c>
      <c r="K375" s="593"/>
    </row>
    <row r="376" spans="1:12">
      <c r="A376" s="694"/>
      <c r="B376" s="694" t="s">
        <v>743</v>
      </c>
      <c r="C376" s="694">
        <v>2</v>
      </c>
      <c r="D376" s="431">
        <f>2.8-1.9</f>
        <v>0.89999999999999991</v>
      </c>
      <c r="E376" s="598"/>
      <c r="F376" s="694">
        <v>3.25</v>
      </c>
      <c r="G376" s="477">
        <f t="shared" si="26"/>
        <v>2.9249999999999998</v>
      </c>
      <c r="H376" s="598"/>
      <c r="I376" s="598"/>
      <c r="J376" s="432">
        <f t="shared" si="27"/>
        <v>5.85</v>
      </c>
      <c r="K376" s="598"/>
    </row>
    <row r="377" spans="1:12">
      <c r="A377" s="363"/>
      <c r="B377" s="364"/>
      <c r="C377" s="364"/>
      <c r="D377" s="364"/>
      <c r="E377" s="364"/>
      <c r="F377" s="781" t="s">
        <v>331</v>
      </c>
      <c r="G377" s="781"/>
      <c r="H377" s="781"/>
      <c r="I377" s="365">
        <f>ROUND(SUM(I369:I375),2)</f>
        <v>0</v>
      </c>
      <c r="J377" s="433">
        <f>ROUND(SUM(J369:J376),2)</f>
        <v>251.93</v>
      </c>
      <c r="K377" s="365">
        <f>ROUND(SUM(K369:K375),2)</f>
        <v>0</v>
      </c>
    </row>
    <row r="379" spans="1:12">
      <c r="A379" s="361" t="str">
        <f>Orçamento!A106</f>
        <v>04.01.701.01</v>
      </c>
      <c r="B379" s="782" t="str">
        <f>Orçamento!D106</f>
        <v>Rodabancada em granito, altura 10 cm</v>
      </c>
      <c r="C379" s="782"/>
      <c r="D379" s="782"/>
      <c r="E379" s="782"/>
      <c r="F379" s="782"/>
      <c r="G379" s="782"/>
      <c r="H379" s="782"/>
      <c r="I379" s="782"/>
      <c r="J379" s="782"/>
      <c r="K379" s="362" t="str">
        <f>Orçamento!F106</f>
        <v>m</v>
      </c>
      <c r="L379" s="219" t="s">
        <v>859</v>
      </c>
    </row>
    <row r="380" spans="1:12">
      <c r="A380" s="783"/>
      <c r="B380" s="783"/>
      <c r="C380" s="356"/>
      <c r="D380" s="356"/>
      <c r="E380" s="356"/>
      <c r="F380" s="356"/>
      <c r="G380" s="783" t="s">
        <v>319</v>
      </c>
      <c r="H380" s="783"/>
      <c r="I380" s="783" t="s">
        <v>320</v>
      </c>
      <c r="J380" s="783"/>
      <c r="K380" s="783"/>
    </row>
    <row r="381" spans="1:12" ht="22.5">
      <c r="A381" s="783" t="s">
        <v>333</v>
      </c>
      <c r="B381" s="783"/>
      <c r="C381" s="783" t="s">
        <v>321</v>
      </c>
      <c r="D381" s="783" t="s">
        <v>322</v>
      </c>
      <c r="E381" s="783" t="s">
        <v>323</v>
      </c>
      <c r="F381" s="783" t="s">
        <v>324</v>
      </c>
      <c r="G381" s="593" t="s">
        <v>325</v>
      </c>
      <c r="H381" s="593" t="s">
        <v>326</v>
      </c>
      <c r="I381" s="593" t="s">
        <v>327</v>
      </c>
      <c r="J381" s="593" t="s">
        <v>325</v>
      </c>
      <c r="K381" s="593" t="s">
        <v>326</v>
      </c>
    </row>
    <row r="382" spans="1:12">
      <c r="A382" s="783"/>
      <c r="B382" s="783"/>
      <c r="C382" s="783"/>
      <c r="D382" s="783"/>
      <c r="E382" s="783"/>
      <c r="F382" s="783"/>
      <c r="G382" s="593" t="s">
        <v>328</v>
      </c>
      <c r="H382" s="593" t="s">
        <v>329</v>
      </c>
      <c r="I382" s="593" t="s">
        <v>330</v>
      </c>
      <c r="J382" s="593" t="s">
        <v>328</v>
      </c>
      <c r="K382" s="593" t="s">
        <v>329</v>
      </c>
    </row>
    <row r="383" spans="1:12">
      <c r="A383" s="593"/>
      <c r="B383" s="593" t="s">
        <v>747</v>
      </c>
      <c r="C383" s="593">
        <v>1</v>
      </c>
      <c r="D383" s="431">
        <v>1.9</v>
      </c>
      <c r="E383" s="593"/>
      <c r="F383" s="593"/>
      <c r="G383" s="358"/>
      <c r="H383" s="593"/>
      <c r="I383" s="432">
        <f>C383*D383</f>
        <v>1.9</v>
      </c>
      <c r="J383" s="432">
        <f>C383*G383</f>
        <v>0</v>
      </c>
      <c r="K383" s="593"/>
    </row>
    <row r="384" spans="1:12">
      <c r="A384" s="593"/>
      <c r="B384" s="593" t="s">
        <v>748</v>
      </c>
      <c r="C384" s="593">
        <v>1</v>
      </c>
      <c r="D384" s="431">
        <v>1.9</v>
      </c>
      <c r="E384" s="593"/>
      <c r="F384" s="593"/>
      <c r="G384" s="358"/>
      <c r="H384" s="593"/>
      <c r="I384" s="432">
        <f>C384*D384</f>
        <v>1.9</v>
      </c>
      <c r="J384" s="432">
        <f>C384*G384</f>
        <v>0</v>
      </c>
      <c r="K384" s="593"/>
    </row>
    <row r="385" spans="1:12">
      <c r="A385" s="363"/>
      <c r="B385" s="364"/>
      <c r="C385" s="364"/>
      <c r="D385" s="364"/>
      <c r="E385" s="364"/>
      <c r="F385" s="781" t="s">
        <v>331</v>
      </c>
      <c r="G385" s="781"/>
      <c r="H385" s="781"/>
      <c r="I385" s="364">
        <f>ROUND(SUM(I383:I384),2)</f>
        <v>3.8</v>
      </c>
      <c r="J385" s="364">
        <f>ROUND(SUM(J384:J384),2)</f>
        <v>0</v>
      </c>
      <c r="K385" s="364">
        <f>ROUND(SUM(K384:K384),2)</f>
        <v>0</v>
      </c>
    </row>
    <row r="387" spans="1:12">
      <c r="A387" s="361" t="str">
        <f>Orçamento!A107</f>
        <v>04.01.701.02</v>
      </c>
      <c r="B387" s="782" t="str">
        <f>Orçamento!D107</f>
        <v>Rodapé em madeira, altura 7cm, fixado com cola.</v>
      </c>
      <c r="C387" s="782"/>
      <c r="D387" s="782"/>
      <c r="E387" s="782"/>
      <c r="F387" s="782"/>
      <c r="G387" s="782"/>
      <c r="H387" s="782"/>
      <c r="I387" s="782"/>
      <c r="J387" s="782"/>
      <c r="K387" s="362" t="str">
        <f>Orçamento!F107</f>
        <v>m</v>
      </c>
      <c r="L387" s="219" t="s">
        <v>859</v>
      </c>
    </row>
    <row r="388" spans="1:12">
      <c r="A388" s="783"/>
      <c r="B388" s="783"/>
      <c r="C388" s="356"/>
      <c r="D388" s="356"/>
      <c r="E388" s="356"/>
      <c r="F388" s="356"/>
      <c r="G388" s="783" t="s">
        <v>319</v>
      </c>
      <c r="H388" s="783"/>
      <c r="I388" s="783" t="s">
        <v>320</v>
      </c>
      <c r="J388" s="783"/>
      <c r="K388" s="783"/>
    </row>
    <row r="389" spans="1:12" ht="22.5">
      <c r="A389" s="783" t="s">
        <v>333</v>
      </c>
      <c r="B389" s="783"/>
      <c r="C389" s="783" t="s">
        <v>321</v>
      </c>
      <c r="D389" s="783" t="s">
        <v>322</v>
      </c>
      <c r="E389" s="783" t="s">
        <v>323</v>
      </c>
      <c r="F389" s="783" t="s">
        <v>324</v>
      </c>
      <c r="G389" s="596" t="s">
        <v>325</v>
      </c>
      <c r="H389" s="596" t="s">
        <v>326</v>
      </c>
      <c r="I389" s="596" t="s">
        <v>327</v>
      </c>
      <c r="J389" s="596" t="s">
        <v>325</v>
      </c>
      <c r="K389" s="596" t="s">
        <v>326</v>
      </c>
    </row>
    <row r="390" spans="1:12">
      <c r="A390" s="783"/>
      <c r="B390" s="783"/>
      <c r="C390" s="783"/>
      <c r="D390" s="783"/>
      <c r="E390" s="783"/>
      <c r="F390" s="783"/>
      <c r="G390" s="596" t="s">
        <v>328</v>
      </c>
      <c r="H390" s="596" t="s">
        <v>329</v>
      </c>
      <c r="I390" s="596" t="s">
        <v>330</v>
      </c>
      <c r="J390" s="596" t="s">
        <v>328</v>
      </c>
      <c r="K390" s="596" t="s">
        <v>329</v>
      </c>
    </row>
    <row r="391" spans="1:12">
      <c r="A391" s="596"/>
      <c r="B391" s="596" t="s">
        <v>764</v>
      </c>
      <c r="C391" s="596">
        <v>1</v>
      </c>
      <c r="D391" s="431">
        <f>12.33+0.79</f>
        <v>13.120000000000001</v>
      </c>
      <c r="E391" s="596"/>
      <c r="F391" s="596"/>
      <c r="G391" s="358"/>
      <c r="H391" s="596"/>
      <c r="I391" s="432">
        <f>C391*D391</f>
        <v>13.120000000000001</v>
      </c>
      <c r="J391" s="432">
        <f>C391*G391</f>
        <v>0</v>
      </c>
      <c r="K391" s="596"/>
    </row>
    <row r="392" spans="1:12">
      <c r="A392" s="363"/>
      <c r="B392" s="364"/>
      <c r="C392" s="364"/>
      <c r="D392" s="364"/>
      <c r="E392" s="364"/>
      <c r="F392" s="781" t="s">
        <v>331</v>
      </c>
      <c r="G392" s="781"/>
      <c r="H392" s="781"/>
      <c r="I392" s="364">
        <f>ROUND(SUM(I391:I391),2)</f>
        <v>13.12</v>
      </c>
      <c r="J392" s="364"/>
      <c r="K392" s="364"/>
    </row>
    <row r="394" spans="1:12">
      <c r="A394" s="361" t="str">
        <f>Orçamento!A108</f>
        <v>04.01.702.01</v>
      </c>
      <c r="B394" s="782" t="str">
        <f>Orçamento!D108</f>
        <v>Soleira de granito, largura 15cm, espessura 2cm, assentada sobre argamassa traço 1:4 (cimento e areia)</v>
      </c>
      <c r="C394" s="782"/>
      <c r="D394" s="782"/>
      <c r="E394" s="782"/>
      <c r="F394" s="782"/>
      <c r="G394" s="782"/>
      <c r="H394" s="782"/>
      <c r="I394" s="782"/>
      <c r="J394" s="782"/>
      <c r="K394" s="362" t="str">
        <f>Orçamento!F108</f>
        <v>m</v>
      </c>
      <c r="L394" s="219" t="s">
        <v>859</v>
      </c>
    </row>
    <row r="395" spans="1:12">
      <c r="A395" s="783"/>
      <c r="B395" s="783"/>
      <c r="C395" s="356"/>
      <c r="D395" s="356"/>
      <c r="E395" s="356"/>
      <c r="F395" s="356"/>
      <c r="G395" s="783" t="s">
        <v>319</v>
      </c>
      <c r="H395" s="783"/>
      <c r="I395" s="783" t="s">
        <v>320</v>
      </c>
      <c r="J395" s="783"/>
      <c r="K395" s="783"/>
    </row>
    <row r="396" spans="1:12" ht="22.5">
      <c r="A396" s="783" t="s">
        <v>333</v>
      </c>
      <c r="B396" s="783"/>
      <c r="C396" s="783" t="s">
        <v>321</v>
      </c>
      <c r="D396" s="783" t="s">
        <v>322</v>
      </c>
      <c r="E396" s="783" t="s">
        <v>323</v>
      </c>
      <c r="F396" s="783" t="s">
        <v>324</v>
      </c>
      <c r="G396" s="596" t="s">
        <v>325</v>
      </c>
      <c r="H396" s="596" t="s">
        <v>326</v>
      </c>
      <c r="I396" s="596" t="s">
        <v>327</v>
      </c>
      <c r="J396" s="596" t="s">
        <v>325</v>
      </c>
      <c r="K396" s="596" t="s">
        <v>326</v>
      </c>
    </row>
    <row r="397" spans="1:12">
      <c r="A397" s="783"/>
      <c r="B397" s="783"/>
      <c r="C397" s="783"/>
      <c r="D397" s="783"/>
      <c r="E397" s="783"/>
      <c r="F397" s="783"/>
      <c r="G397" s="596" t="s">
        <v>328</v>
      </c>
      <c r="H397" s="596" t="s">
        <v>329</v>
      </c>
      <c r="I397" s="596" t="s">
        <v>330</v>
      </c>
      <c r="J397" s="596" t="s">
        <v>328</v>
      </c>
      <c r="K397" s="596" t="s">
        <v>329</v>
      </c>
    </row>
    <row r="398" spans="1:12">
      <c r="A398" s="596"/>
      <c r="B398" s="596" t="s">
        <v>766</v>
      </c>
      <c r="C398" s="596">
        <v>1</v>
      </c>
      <c r="D398" s="431">
        <v>0.87</v>
      </c>
      <c r="E398" s="596"/>
      <c r="F398" s="596"/>
      <c r="G398" s="358"/>
      <c r="H398" s="596"/>
      <c r="I398" s="432">
        <f>C398*D398</f>
        <v>0.87</v>
      </c>
      <c r="J398" s="432">
        <f>C398*G398</f>
        <v>0</v>
      </c>
      <c r="K398" s="596"/>
    </row>
    <row r="399" spans="1:12">
      <c r="A399" s="363"/>
      <c r="B399" s="364"/>
      <c r="C399" s="364"/>
      <c r="D399" s="364"/>
      <c r="E399" s="364"/>
      <c r="F399" s="781" t="s">
        <v>331</v>
      </c>
      <c r="G399" s="781"/>
      <c r="H399" s="781"/>
      <c r="I399" s="364">
        <f>ROUND(SUM(I398:I398),2)</f>
        <v>0.87</v>
      </c>
      <c r="J399" s="364"/>
      <c r="K399" s="364"/>
    </row>
    <row r="401" spans="1:12">
      <c r="A401" s="361" t="str">
        <f>Orçamento!A109</f>
        <v>04.01.702.01</v>
      </c>
      <c r="B401" s="782" t="str">
        <f>Orçamento!D109</f>
        <v>Soleira de granito, espessura 21cm, assentada sobre argamassa traço 1:4 (cimento e areia)</v>
      </c>
      <c r="C401" s="782"/>
      <c r="D401" s="782"/>
      <c r="E401" s="782"/>
      <c r="F401" s="782"/>
      <c r="G401" s="782"/>
      <c r="H401" s="782"/>
      <c r="I401" s="782"/>
      <c r="J401" s="782"/>
      <c r="K401" s="362" t="str">
        <f>Orçamento!F109</f>
        <v>m2</v>
      </c>
      <c r="L401" s="219" t="s">
        <v>859</v>
      </c>
    </row>
    <row r="402" spans="1:12">
      <c r="A402" s="783"/>
      <c r="B402" s="783"/>
      <c r="C402" s="356"/>
      <c r="D402" s="356"/>
      <c r="E402" s="356"/>
      <c r="F402" s="356"/>
      <c r="G402" s="783" t="s">
        <v>319</v>
      </c>
      <c r="H402" s="783"/>
      <c r="I402" s="783" t="s">
        <v>320</v>
      </c>
      <c r="J402" s="783"/>
      <c r="K402" s="783"/>
    </row>
    <row r="403" spans="1:12" ht="22.5">
      <c r="A403" s="783" t="s">
        <v>333</v>
      </c>
      <c r="B403" s="783"/>
      <c r="C403" s="783" t="s">
        <v>321</v>
      </c>
      <c r="D403" s="783" t="s">
        <v>322</v>
      </c>
      <c r="E403" s="783" t="s">
        <v>323</v>
      </c>
      <c r="F403" s="783" t="s">
        <v>324</v>
      </c>
      <c r="G403" s="596" t="s">
        <v>325</v>
      </c>
      <c r="H403" s="596" t="s">
        <v>326</v>
      </c>
      <c r="I403" s="596" t="s">
        <v>327</v>
      </c>
      <c r="J403" s="596" t="s">
        <v>325</v>
      </c>
      <c r="K403" s="596" t="s">
        <v>326</v>
      </c>
    </row>
    <row r="404" spans="1:12">
      <c r="A404" s="783"/>
      <c r="B404" s="783"/>
      <c r="C404" s="783"/>
      <c r="D404" s="783"/>
      <c r="E404" s="783"/>
      <c r="F404" s="783"/>
      <c r="G404" s="596" t="s">
        <v>328</v>
      </c>
      <c r="H404" s="596" t="s">
        <v>329</v>
      </c>
      <c r="I404" s="596" t="s">
        <v>330</v>
      </c>
      <c r="J404" s="596" t="s">
        <v>328</v>
      </c>
      <c r="K404" s="596" t="s">
        <v>329</v>
      </c>
    </row>
    <row r="405" spans="1:12">
      <c r="A405" s="596"/>
      <c r="B405" s="596" t="s">
        <v>768</v>
      </c>
      <c r="C405" s="596">
        <v>1</v>
      </c>
      <c r="D405" s="431">
        <v>0.87</v>
      </c>
      <c r="E405" s="596"/>
      <c r="F405" s="596">
        <v>0.21</v>
      </c>
      <c r="G405" s="358">
        <f>D405*F405</f>
        <v>0.1827</v>
      </c>
      <c r="H405" s="596"/>
      <c r="I405" s="596"/>
      <c r="J405" s="432">
        <f>C405*G405</f>
        <v>0.1827</v>
      </c>
      <c r="K405" s="596"/>
    </row>
    <row r="406" spans="1:12">
      <c r="A406" s="694"/>
      <c r="B406" s="694" t="s">
        <v>769</v>
      </c>
      <c r="C406" s="694">
        <v>1</v>
      </c>
      <c r="D406" s="431">
        <v>0.87</v>
      </c>
      <c r="E406" s="694"/>
      <c r="F406" s="694">
        <v>0.21</v>
      </c>
      <c r="G406" s="358">
        <f t="shared" ref="G406:G407" si="28">D406*F406</f>
        <v>0.1827</v>
      </c>
      <c r="H406" s="694"/>
      <c r="I406" s="694"/>
      <c r="J406" s="432">
        <f t="shared" ref="J406:J407" si="29">C406*G406</f>
        <v>0.1827</v>
      </c>
      <c r="K406" s="694"/>
    </row>
    <row r="407" spans="1:12">
      <c r="A407" s="596"/>
      <c r="B407" s="596" t="s">
        <v>1036</v>
      </c>
      <c r="C407" s="596">
        <v>1</v>
      </c>
      <c r="D407" s="431">
        <v>1.48</v>
      </c>
      <c r="E407" s="596"/>
      <c r="F407" s="694">
        <v>0.21</v>
      </c>
      <c r="G407" s="358">
        <f t="shared" si="28"/>
        <v>0.31079999999999997</v>
      </c>
      <c r="H407" s="596"/>
      <c r="I407" s="596"/>
      <c r="J407" s="432">
        <f t="shared" si="29"/>
        <v>0.31079999999999997</v>
      </c>
      <c r="K407" s="596"/>
    </row>
    <row r="408" spans="1:12">
      <c r="A408" s="363"/>
      <c r="B408" s="364"/>
      <c r="C408" s="364"/>
      <c r="D408" s="364"/>
      <c r="E408" s="364"/>
      <c r="F408" s="781" t="s">
        <v>331</v>
      </c>
      <c r="G408" s="781"/>
      <c r="H408" s="781"/>
      <c r="I408" s="364">
        <f>ROUND(SUM(I405:I407),2)</f>
        <v>0</v>
      </c>
      <c r="J408" s="364">
        <f>ROUND(SUM(J405:J407),2)</f>
        <v>0.68</v>
      </c>
      <c r="K408" s="364"/>
    </row>
    <row r="410" spans="1:12">
      <c r="A410" s="361" t="str">
        <f>Orçamento!A110</f>
        <v>04.01.710</v>
      </c>
      <c r="B410" s="782" t="str">
        <f>Orçamento!D110</f>
        <v>Fita antiderrapante safety-walk "3M" l=5cm ou similar</v>
      </c>
      <c r="C410" s="782"/>
      <c r="D410" s="782"/>
      <c r="E410" s="782"/>
      <c r="F410" s="782"/>
      <c r="G410" s="782"/>
      <c r="H410" s="782"/>
      <c r="I410" s="782"/>
      <c r="J410" s="782"/>
      <c r="K410" s="362" t="str">
        <f>Orçamento!F110</f>
        <v>m</v>
      </c>
      <c r="L410" s="219" t="s">
        <v>859</v>
      </c>
    </row>
    <row r="411" spans="1:12">
      <c r="A411" s="783"/>
      <c r="B411" s="783"/>
      <c r="C411" s="356"/>
      <c r="D411" s="356"/>
      <c r="E411" s="356"/>
      <c r="F411" s="356"/>
      <c r="G411" s="783" t="s">
        <v>319</v>
      </c>
      <c r="H411" s="783"/>
      <c r="I411" s="783" t="s">
        <v>320</v>
      </c>
      <c r="J411" s="783"/>
      <c r="K411" s="783"/>
    </row>
    <row r="412" spans="1:12" ht="22.5">
      <c r="A412" s="783" t="s">
        <v>333</v>
      </c>
      <c r="B412" s="783"/>
      <c r="C412" s="783" t="s">
        <v>321</v>
      </c>
      <c r="D412" s="783" t="s">
        <v>322</v>
      </c>
      <c r="E412" s="783" t="s">
        <v>323</v>
      </c>
      <c r="F412" s="783" t="s">
        <v>324</v>
      </c>
      <c r="G412" s="430" t="s">
        <v>325</v>
      </c>
      <c r="H412" s="430" t="s">
        <v>326</v>
      </c>
      <c r="I412" s="430" t="s">
        <v>327</v>
      </c>
      <c r="J412" s="430" t="s">
        <v>325</v>
      </c>
      <c r="K412" s="430" t="s">
        <v>326</v>
      </c>
    </row>
    <row r="413" spans="1:12">
      <c r="A413" s="783"/>
      <c r="B413" s="783"/>
      <c r="C413" s="783"/>
      <c r="D413" s="783"/>
      <c r="E413" s="783"/>
      <c r="F413" s="783"/>
      <c r="G413" s="430" t="s">
        <v>328</v>
      </c>
      <c r="H413" s="430" t="s">
        <v>329</v>
      </c>
      <c r="I413" s="430" t="s">
        <v>330</v>
      </c>
      <c r="J413" s="430" t="s">
        <v>328</v>
      </c>
      <c r="K413" s="430" t="s">
        <v>329</v>
      </c>
    </row>
    <row r="414" spans="1:12">
      <c r="A414" s="430"/>
      <c r="B414" s="430" t="s">
        <v>453</v>
      </c>
      <c r="C414" s="430">
        <v>8</v>
      </c>
      <c r="D414" s="431">
        <v>0.8</v>
      </c>
      <c r="E414" s="430"/>
      <c r="F414" s="430"/>
      <c r="G414" s="358">
        <f>D414*F414</f>
        <v>0</v>
      </c>
      <c r="H414" s="430"/>
      <c r="I414" s="430">
        <f>C414*D414</f>
        <v>6.4</v>
      </c>
      <c r="J414" s="432"/>
      <c r="K414" s="430"/>
    </row>
    <row r="415" spans="1:12">
      <c r="A415" s="363"/>
      <c r="B415" s="364"/>
      <c r="C415" s="364"/>
      <c r="D415" s="364"/>
      <c r="E415" s="364"/>
      <c r="F415" s="781" t="s">
        <v>331</v>
      </c>
      <c r="G415" s="781"/>
      <c r="H415" s="781"/>
      <c r="I415" s="364">
        <f>ROUND(SUM(I414:I414),2)</f>
        <v>6.4</v>
      </c>
      <c r="J415" s="364">
        <f>ROUND(SUM(J414:J414),2)</f>
        <v>0</v>
      </c>
      <c r="K415" s="364">
        <f>ROUND(SUM(K414:K414),2)</f>
        <v>0</v>
      </c>
    </row>
    <row r="416" spans="1:12">
      <c r="A416" s="363"/>
      <c r="B416" s="364"/>
      <c r="C416" s="364"/>
      <c r="D416" s="364"/>
      <c r="E416" s="364"/>
      <c r="F416" s="597"/>
      <c r="G416" s="597"/>
      <c r="H416" s="597"/>
      <c r="I416" s="364"/>
      <c r="J416" s="364"/>
      <c r="K416" s="364"/>
    </row>
    <row r="417" spans="1:12">
      <c r="A417" s="361" t="str">
        <f>Orçamento!A112</f>
        <v>04.01.808</v>
      </c>
      <c r="B417" s="782" t="str">
        <f>Orçamento!D112</f>
        <v>Bancada de Granito</v>
      </c>
      <c r="C417" s="782"/>
      <c r="D417" s="782"/>
      <c r="E417" s="782"/>
      <c r="F417" s="782"/>
      <c r="G417" s="782"/>
      <c r="H417" s="782"/>
      <c r="I417" s="782"/>
      <c r="J417" s="782"/>
      <c r="K417" s="362" t="str">
        <f>Orçamento!F112</f>
        <v>m2</v>
      </c>
      <c r="L417" s="219" t="s">
        <v>859</v>
      </c>
    </row>
    <row r="418" spans="1:12">
      <c r="A418" s="783"/>
      <c r="B418" s="783"/>
      <c r="C418" s="356"/>
      <c r="D418" s="356"/>
      <c r="E418" s="356"/>
      <c r="F418" s="356"/>
      <c r="G418" s="783" t="s">
        <v>319</v>
      </c>
      <c r="H418" s="783"/>
      <c r="I418" s="783" t="s">
        <v>320</v>
      </c>
      <c r="J418" s="783"/>
      <c r="K418" s="783"/>
    </row>
    <row r="419" spans="1:12" ht="22.5">
      <c r="A419" s="783" t="s">
        <v>333</v>
      </c>
      <c r="B419" s="783"/>
      <c r="C419" s="783" t="s">
        <v>321</v>
      </c>
      <c r="D419" s="783" t="s">
        <v>322</v>
      </c>
      <c r="E419" s="783" t="s">
        <v>323</v>
      </c>
      <c r="F419" s="783" t="s">
        <v>324</v>
      </c>
      <c r="G419" s="430" t="s">
        <v>325</v>
      </c>
      <c r="H419" s="430" t="s">
        <v>326</v>
      </c>
      <c r="I419" s="430" t="s">
        <v>327</v>
      </c>
      <c r="J419" s="430" t="s">
        <v>325</v>
      </c>
      <c r="K419" s="430" t="s">
        <v>326</v>
      </c>
    </row>
    <row r="420" spans="1:12">
      <c r="A420" s="783"/>
      <c r="B420" s="783"/>
      <c r="C420" s="783"/>
      <c r="D420" s="783"/>
      <c r="E420" s="783"/>
      <c r="F420" s="783"/>
      <c r="G420" s="430" t="s">
        <v>328</v>
      </c>
      <c r="H420" s="430" t="s">
        <v>329</v>
      </c>
      <c r="I420" s="430" t="s">
        <v>330</v>
      </c>
      <c r="J420" s="430" t="s">
        <v>328</v>
      </c>
      <c r="K420" s="430" t="s">
        <v>329</v>
      </c>
    </row>
    <row r="421" spans="1:12">
      <c r="A421" s="430"/>
      <c r="B421" s="430" t="s">
        <v>746</v>
      </c>
      <c r="C421" s="430">
        <v>1</v>
      </c>
      <c r="D421" s="431">
        <v>1.9</v>
      </c>
      <c r="E421" s="430"/>
      <c r="F421" s="430">
        <v>0.51</v>
      </c>
      <c r="G421" s="358">
        <f>D421*F421</f>
        <v>0.96899999999999997</v>
      </c>
      <c r="H421" s="430"/>
      <c r="I421" s="430"/>
      <c r="J421" s="432">
        <f>C421*G421</f>
        <v>0.96899999999999997</v>
      </c>
      <c r="K421" s="430"/>
    </row>
    <row r="422" spans="1:12">
      <c r="A422" s="363"/>
      <c r="B422" s="364"/>
      <c r="C422" s="364"/>
      <c r="D422" s="364"/>
      <c r="E422" s="364"/>
      <c r="F422" s="781" t="s">
        <v>331</v>
      </c>
      <c r="G422" s="781"/>
      <c r="H422" s="781"/>
      <c r="I422" s="364"/>
      <c r="J422" s="364">
        <f>ROUND(SUM(J421:J421),2)</f>
        <v>0.97</v>
      </c>
      <c r="K422" s="364">
        <f>ROUND(SUM(K421:K421),2)</f>
        <v>0</v>
      </c>
    </row>
    <row r="424" spans="1:12">
      <c r="A424" s="361" t="str">
        <f>Orçamento!A285</f>
        <v>07.02.508.10</v>
      </c>
      <c r="B424" s="782" t="str">
        <f>Orçamento!D285</f>
        <v>Grelha de Porta com Contra Moldura 625x525mm (Mod. Ref. TROX AGS-T )</v>
      </c>
      <c r="C424" s="782"/>
      <c r="D424" s="782"/>
      <c r="E424" s="782"/>
      <c r="F424" s="782"/>
      <c r="G424" s="782"/>
      <c r="H424" s="782"/>
      <c r="I424" s="782"/>
      <c r="J424" s="782"/>
      <c r="K424" s="362" t="str">
        <f>Orçamento!F285</f>
        <v>m2</v>
      </c>
    </row>
    <row r="425" spans="1:12">
      <c r="A425" s="783"/>
      <c r="B425" s="783"/>
      <c r="C425" s="356"/>
      <c r="D425" s="356"/>
      <c r="E425" s="356"/>
      <c r="F425" s="356"/>
      <c r="G425" s="783" t="s">
        <v>319</v>
      </c>
      <c r="H425" s="783"/>
      <c r="I425" s="783" t="s">
        <v>320</v>
      </c>
      <c r="J425" s="783"/>
      <c r="K425" s="783"/>
    </row>
    <row r="426" spans="1:12" ht="22.5">
      <c r="A426" s="783" t="s">
        <v>333</v>
      </c>
      <c r="B426" s="783"/>
      <c r="C426" s="783" t="s">
        <v>321</v>
      </c>
      <c r="D426" s="783" t="s">
        <v>322</v>
      </c>
      <c r="E426" s="783" t="s">
        <v>323</v>
      </c>
      <c r="F426" s="783" t="s">
        <v>324</v>
      </c>
      <c r="G426" s="656" t="s">
        <v>325</v>
      </c>
      <c r="H426" s="656" t="s">
        <v>326</v>
      </c>
      <c r="I426" s="656" t="s">
        <v>327</v>
      </c>
      <c r="J426" s="656" t="s">
        <v>325</v>
      </c>
      <c r="K426" s="656" t="s">
        <v>326</v>
      </c>
    </row>
    <row r="427" spans="1:12">
      <c r="A427" s="783"/>
      <c r="B427" s="783"/>
      <c r="C427" s="783"/>
      <c r="D427" s="783"/>
      <c r="E427" s="783"/>
      <c r="F427" s="783"/>
      <c r="G427" s="656" t="s">
        <v>328</v>
      </c>
      <c r="H427" s="656" t="s">
        <v>329</v>
      </c>
      <c r="I427" s="656" t="s">
        <v>330</v>
      </c>
      <c r="J427" s="656" t="s">
        <v>328</v>
      </c>
      <c r="K427" s="656" t="s">
        <v>329</v>
      </c>
    </row>
    <row r="428" spans="1:12">
      <c r="A428" s="656"/>
      <c r="B428" s="656" t="s">
        <v>746</v>
      </c>
      <c r="C428" s="656">
        <v>1</v>
      </c>
      <c r="D428" s="431">
        <v>1.9</v>
      </c>
      <c r="E428" s="656"/>
      <c r="F428" s="656">
        <v>0.51</v>
      </c>
      <c r="G428" s="358">
        <f>D428*F428</f>
        <v>0.96899999999999997</v>
      </c>
      <c r="H428" s="656"/>
      <c r="I428" s="656"/>
      <c r="J428" s="432">
        <f>C428*G428</f>
        <v>0.96899999999999997</v>
      </c>
      <c r="K428" s="656"/>
    </row>
    <row r="429" spans="1:12">
      <c r="A429" s="363"/>
      <c r="B429" s="364"/>
      <c r="C429" s="364"/>
      <c r="D429" s="364"/>
      <c r="E429" s="364"/>
      <c r="F429" s="781" t="s">
        <v>331</v>
      </c>
      <c r="G429" s="781"/>
      <c r="H429" s="781"/>
      <c r="I429" s="364"/>
      <c r="J429" s="364">
        <f>ROUND(SUM(J428:J428),2)</f>
        <v>0.97</v>
      </c>
      <c r="K429" s="364">
        <f>ROUND(SUM(K428:K428),2)</f>
        <v>0</v>
      </c>
    </row>
  </sheetData>
  <autoFilter ref="B2:B429"/>
  <mergeCells count="503">
    <mergeCell ref="F302:H302"/>
    <mergeCell ref="B296:J296"/>
    <mergeCell ref="A297:B297"/>
    <mergeCell ref="G297:H297"/>
    <mergeCell ref="I297:K297"/>
    <mergeCell ref="A298:B299"/>
    <mergeCell ref="C298:C299"/>
    <mergeCell ref="D298:D299"/>
    <mergeCell ref="E298:E299"/>
    <mergeCell ref="F298:F299"/>
    <mergeCell ref="F429:H429"/>
    <mergeCell ref="B424:J424"/>
    <mergeCell ref="A425:B425"/>
    <mergeCell ref="G425:H425"/>
    <mergeCell ref="I425:K425"/>
    <mergeCell ref="A426:B427"/>
    <mergeCell ref="C426:C427"/>
    <mergeCell ref="D426:D427"/>
    <mergeCell ref="E426:E427"/>
    <mergeCell ref="F426:F427"/>
    <mergeCell ref="F408:H408"/>
    <mergeCell ref="B345:J345"/>
    <mergeCell ref="A346:B346"/>
    <mergeCell ref="G346:H346"/>
    <mergeCell ref="I346:K346"/>
    <mergeCell ref="A347:B348"/>
    <mergeCell ref="C347:C348"/>
    <mergeCell ref="D347:D348"/>
    <mergeCell ref="E347:E348"/>
    <mergeCell ref="F347:F348"/>
    <mergeCell ref="F354:H354"/>
    <mergeCell ref="B356:J356"/>
    <mergeCell ref="A357:B357"/>
    <mergeCell ref="G357:H357"/>
    <mergeCell ref="I357:K357"/>
    <mergeCell ref="A358:B359"/>
    <mergeCell ref="C358:C359"/>
    <mergeCell ref="D358:D359"/>
    <mergeCell ref="E358:E359"/>
    <mergeCell ref="F358:F359"/>
    <mergeCell ref="F363:H363"/>
    <mergeCell ref="F399:H399"/>
    <mergeCell ref="B401:J401"/>
    <mergeCell ref="A402:B402"/>
    <mergeCell ref="A389:B390"/>
    <mergeCell ref="C389:C390"/>
    <mergeCell ref="D389:D390"/>
    <mergeCell ref="E389:E390"/>
    <mergeCell ref="F389:F390"/>
    <mergeCell ref="F385:H385"/>
    <mergeCell ref="G402:H402"/>
    <mergeCell ref="I402:K402"/>
    <mergeCell ref="A403:B404"/>
    <mergeCell ref="C403:C404"/>
    <mergeCell ref="D403:D404"/>
    <mergeCell ref="E403:E404"/>
    <mergeCell ref="F403:F404"/>
    <mergeCell ref="F392:H392"/>
    <mergeCell ref="B394:J394"/>
    <mergeCell ref="A395:B395"/>
    <mergeCell ref="G395:H395"/>
    <mergeCell ref="I395:K395"/>
    <mergeCell ref="A396:B397"/>
    <mergeCell ref="C396:C397"/>
    <mergeCell ref="D396:D397"/>
    <mergeCell ref="E396:E397"/>
    <mergeCell ref="F396:F397"/>
    <mergeCell ref="A320:B321"/>
    <mergeCell ref="C320:C321"/>
    <mergeCell ref="D320:D321"/>
    <mergeCell ref="E320:E321"/>
    <mergeCell ref="F320:F321"/>
    <mergeCell ref="F325:H325"/>
    <mergeCell ref="B387:J387"/>
    <mergeCell ref="A388:B388"/>
    <mergeCell ref="G388:H388"/>
    <mergeCell ref="I388:K388"/>
    <mergeCell ref="B338:J338"/>
    <mergeCell ref="A339:B339"/>
    <mergeCell ref="G339:H339"/>
    <mergeCell ref="I339:K339"/>
    <mergeCell ref="A340:B341"/>
    <mergeCell ref="C340:C341"/>
    <mergeCell ref="D340:D341"/>
    <mergeCell ref="E340:E341"/>
    <mergeCell ref="F340:F341"/>
    <mergeCell ref="F343:H343"/>
    <mergeCell ref="F54:H54"/>
    <mergeCell ref="B55:J55"/>
    <mergeCell ref="F43:F44"/>
    <mergeCell ref="F47:H47"/>
    <mergeCell ref="B48:J48"/>
    <mergeCell ref="B49:J49"/>
    <mergeCell ref="A50:B50"/>
    <mergeCell ref="G50:H50"/>
    <mergeCell ref="I50:K50"/>
    <mergeCell ref="A51:B52"/>
    <mergeCell ref="C51:C52"/>
    <mergeCell ref="D51:D52"/>
    <mergeCell ref="E51:E52"/>
    <mergeCell ref="F51:F52"/>
    <mergeCell ref="F26:H26"/>
    <mergeCell ref="B27:J27"/>
    <mergeCell ref="B28:J28"/>
    <mergeCell ref="A29:B29"/>
    <mergeCell ref="G29:H29"/>
    <mergeCell ref="I29:K29"/>
    <mergeCell ref="A30:B31"/>
    <mergeCell ref="C30:C31"/>
    <mergeCell ref="D30:D31"/>
    <mergeCell ref="B19:J19"/>
    <mergeCell ref="A20:B20"/>
    <mergeCell ref="G20:H20"/>
    <mergeCell ref="I20:K20"/>
    <mergeCell ref="A21:B22"/>
    <mergeCell ref="C21:C22"/>
    <mergeCell ref="D21:D22"/>
    <mergeCell ref="E21:E22"/>
    <mergeCell ref="F21:F22"/>
    <mergeCell ref="A412:B413"/>
    <mergeCell ref="C412:C413"/>
    <mergeCell ref="D412:D413"/>
    <mergeCell ref="E412:E413"/>
    <mergeCell ref="F412:F413"/>
    <mergeCell ref="F415:H415"/>
    <mergeCell ref="A419:B420"/>
    <mergeCell ref="C419:C420"/>
    <mergeCell ref="D419:D420"/>
    <mergeCell ref="E419:E420"/>
    <mergeCell ref="F419:F420"/>
    <mergeCell ref="F422:H422"/>
    <mergeCell ref="B410:J410"/>
    <mergeCell ref="A411:B411"/>
    <mergeCell ref="G411:H411"/>
    <mergeCell ref="I411:K411"/>
    <mergeCell ref="I328:K328"/>
    <mergeCell ref="A329:B330"/>
    <mergeCell ref="C329:C330"/>
    <mergeCell ref="D329:D330"/>
    <mergeCell ref="E329:E330"/>
    <mergeCell ref="F329:F330"/>
    <mergeCell ref="B417:J417"/>
    <mergeCell ref="A418:B418"/>
    <mergeCell ref="G418:H418"/>
    <mergeCell ref="I418:K418"/>
    <mergeCell ref="B379:J379"/>
    <mergeCell ref="A380:B380"/>
    <mergeCell ref="G380:H380"/>
    <mergeCell ref="I380:K380"/>
    <mergeCell ref="A381:B382"/>
    <mergeCell ref="C381:C382"/>
    <mergeCell ref="D381:D382"/>
    <mergeCell ref="E381:E382"/>
    <mergeCell ref="F381:F382"/>
    <mergeCell ref="A306:B307"/>
    <mergeCell ref="C306:C307"/>
    <mergeCell ref="D306:D307"/>
    <mergeCell ref="E306:E307"/>
    <mergeCell ref="F306:F307"/>
    <mergeCell ref="F316:H316"/>
    <mergeCell ref="F377:H377"/>
    <mergeCell ref="F336:H336"/>
    <mergeCell ref="B365:J365"/>
    <mergeCell ref="A366:B366"/>
    <mergeCell ref="G366:H366"/>
    <mergeCell ref="I366:K366"/>
    <mergeCell ref="A367:B368"/>
    <mergeCell ref="C367:C368"/>
    <mergeCell ref="D367:D368"/>
    <mergeCell ref="E367:E368"/>
    <mergeCell ref="F367:F368"/>
    <mergeCell ref="B327:J327"/>
    <mergeCell ref="A328:B328"/>
    <mergeCell ref="G328:H328"/>
    <mergeCell ref="B318:J318"/>
    <mergeCell ref="A319:B319"/>
    <mergeCell ref="G319:H319"/>
    <mergeCell ref="I319:K319"/>
    <mergeCell ref="B115:J115"/>
    <mergeCell ref="A116:B116"/>
    <mergeCell ref="G116:H116"/>
    <mergeCell ref="I116:K116"/>
    <mergeCell ref="B304:J304"/>
    <mergeCell ref="A305:B305"/>
    <mergeCell ref="G305:H305"/>
    <mergeCell ref="I305:K305"/>
    <mergeCell ref="B114:J114"/>
    <mergeCell ref="B125:J125"/>
    <mergeCell ref="A117:B118"/>
    <mergeCell ref="C117:C118"/>
    <mergeCell ref="D117:D118"/>
    <mergeCell ref="E117:E118"/>
    <mergeCell ref="F117:F118"/>
    <mergeCell ref="F124:H124"/>
    <mergeCell ref="B197:J197"/>
    <mergeCell ref="A198:B198"/>
    <mergeCell ref="G198:H198"/>
    <mergeCell ref="I198:K198"/>
    <mergeCell ref="A199:B200"/>
    <mergeCell ref="C199:C200"/>
    <mergeCell ref="D199:D200"/>
    <mergeCell ref="E199:E200"/>
    <mergeCell ref="F113:H113"/>
    <mergeCell ref="B98:J98"/>
    <mergeCell ref="A99:B99"/>
    <mergeCell ref="G99:H99"/>
    <mergeCell ref="I99:K99"/>
    <mergeCell ref="A100:B101"/>
    <mergeCell ref="C100:C101"/>
    <mergeCell ref="D100:D101"/>
    <mergeCell ref="E100:E101"/>
    <mergeCell ref="F100:F101"/>
    <mergeCell ref="F103:H103"/>
    <mergeCell ref="B104:J104"/>
    <mergeCell ref="B105:J105"/>
    <mergeCell ref="A106:B106"/>
    <mergeCell ref="G106:H106"/>
    <mergeCell ref="I106:K106"/>
    <mergeCell ref="A107:B108"/>
    <mergeCell ref="C107:C108"/>
    <mergeCell ref="D107:D108"/>
    <mergeCell ref="E107:E108"/>
    <mergeCell ref="F107:F108"/>
    <mergeCell ref="F96:H96"/>
    <mergeCell ref="B97:J97"/>
    <mergeCell ref="B89:J89"/>
    <mergeCell ref="B91:J91"/>
    <mergeCell ref="A92:B92"/>
    <mergeCell ref="G92:H92"/>
    <mergeCell ref="I92:K92"/>
    <mergeCell ref="A93:B94"/>
    <mergeCell ref="C93:C94"/>
    <mergeCell ref="D93:D94"/>
    <mergeCell ref="E93:E94"/>
    <mergeCell ref="F93:F94"/>
    <mergeCell ref="F88:H88"/>
    <mergeCell ref="A2:K2"/>
    <mergeCell ref="B3:J3"/>
    <mergeCell ref="B77:J77"/>
    <mergeCell ref="A78:B78"/>
    <mergeCell ref="G78:H78"/>
    <mergeCell ref="I78:K78"/>
    <mergeCell ref="A79:B80"/>
    <mergeCell ref="C79:C80"/>
    <mergeCell ref="D79:D80"/>
    <mergeCell ref="E79:E80"/>
    <mergeCell ref="F79:F80"/>
    <mergeCell ref="E30:E31"/>
    <mergeCell ref="F30:F31"/>
    <mergeCell ref="F39:H39"/>
    <mergeCell ref="B40:J40"/>
    <mergeCell ref="B41:J41"/>
    <mergeCell ref="A42:B42"/>
    <mergeCell ref="G42:H42"/>
    <mergeCell ref="I42:K42"/>
    <mergeCell ref="A43:B44"/>
    <mergeCell ref="C43:C44"/>
    <mergeCell ref="D43:D44"/>
    <mergeCell ref="E43:E44"/>
    <mergeCell ref="A128:B129"/>
    <mergeCell ref="C128:C129"/>
    <mergeCell ref="D128:D129"/>
    <mergeCell ref="E128:E129"/>
    <mergeCell ref="F128:F129"/>
    <mergeCell ref="B126:J126"/>
    <mergeCell ref="A127:B127"/>
    <mergeCell ref="G127:H127"/>
    <mergeCell ref="I127:K127"/>
    <mergeCell ref="A137:B138"/>
    <mergeCell ref="C137:C138"/>
    <mergeCell ref="D137:D138"/>
    <mergeCell ref="E137:E138"/>
    <mergeCell ref="F137:F138"/>
    <mergeCell ref="F133:H133"/>
    <mergeCell ref="B135:J135"/>
    <mergeCell ref="A136:B136"/>
    <mergeCell ref="G136:H136"/>
    <mergeCell ref="I136:K136"/>
    <mergeCell ref="A144:B145"/>
    <mergeCell ref="C144:C145"/>
    <mergeCell ref="D144:D145"/>
    <mergeCell ref="E144:E145"/>
    <mergeCell ref="F144:F145"/>
    <mergeCell ref="F140:H140"/>
    <mergeCell ref="B142:J142"/>
    <mergeCell ref="A143:B143"/>
    <mergeCell ref="G143:H143"/>
    <mergeCell ref="I143:K143"/>
    <mergeCell ref="F147:H147"/>
    <mergeCell ref="B156:J156"/>
    <mergeCell ref="A157:B157"/>
    <mergeCell ref="G157:H157"/>
    <mergeCell ref="I157:K157"/>
    <mergeCell ref="B149:J149"/>
    <mergeCell ref="A150:B150"/>
    <mergeCell ref="G150:H150"/>
    <mergeCell ref="I150:K150"/>
    <mergeCell ref="A151:B152"/>
    <mergeCell ref="C151:C152"/>
    <mergeCell ref="D151:D152"/>
    <mergeCell ref="E151:E152"/>
    <mergeCell ref="F151:F152"/>
    <mergeCell ref="F154:H154"/>
    <mergeCell ref="F161:H161"/>
    <mergeCell ref="B163:J163"/>
    <mergeCell ref="A164:B164"/>
    <mergeCell ref="G164:H164"/>
    <mergeCell ref="I164:K164"/>
    <mergeCell ref="A158:B159"/>
    <mergeCell ref="C158:C159"/>
    <mergeCell ref="D158:D159"/>
    <mergeCell ref="E158:E159"/>
    <mergeCell ref="F158:F159"/>
    <mergeCell ref="F168:H168"/>
    <mergeCell ref="B181:J181"/>
    <mergeCell ref="A182:B182"/>
    <mergeCell ref="G182:H182"/>
    <mergeCell ref="I182:K182"/>
    <mergeCell ref="A165:B166"/>
    <mergeCell ref="C165:C166"/>
    <mergeCell ref="D165:D166"/>
    <mergeCell ref="E165:E166"/>
    <mergeCell ref="F165:F166"/>
    <mergeCell ref="B170:J170"/>
    <mergeCell ref="A171:B171"/>
    <mergeCell ref="G171:H171"/>
    <mergeCell ref="I171:K171"/>
    <mergeCell ref="A172:B173"/>
    <mergeCell ref="C172:C173"/>
    <mergeCell ref="D172:D173"/>
    <mergeCell ref="E172:E173"/>
    <mergeCell ref="F172:F173"/>
    <mergeCell ref="F179:H179"/>
    <mergeCell ref="F188:H188"/>
    <mergeCell ref="B190:J190"/>
    <mergeCell ref="A191:B191"/>
    <mergeCell ref="G191:H191"/>
    <mergeCell ref="I191:K191"/>
    <mergeCell ref="A183:B184"/>
    <mergeCell ref="C183:C184"/>
    <mergeCell ref="D183:D184"/>
    <mergeCell ref="E183:E184"/>
    <mergeCell ref="F183:F184"/>
    <mergeCell ref="F195:H195"/>
    <mergeCell ref="B214:J214"/>
    <mergeCell ref="A215:B215"/>
    <mergeCell ref="G215:H215"/>
    <mergeCell ref="I215:K215"/>
    <mergeCell ref="F199:F200"/>
    <mergeCell ref="F205:H205"/>
    <mergeCell ref="A192:B193"/>
    <mergeCell ref="C192:C193"/>
    <mergeCell ref="D192:D193"/>
    <mergeCell ref="E192:E193"/>
    <mergeCell ref="F192:F193"/>
    <mergeCell ref="B207:J207"/>
    <mergeCell ref="A208:B208"/>
    <mergeCell ref="G208:H208"/>
    <mergeCell ref="I208:K208"/>
    <mergeCell ref="A209:B210"/>
    <mergeCell ref="C209:C210"/>
    <mergeCell ref="D209:D210"/>
    <mergeCell ref="E209:E210"/>
    <mergeCell ref="F209:F210"/>
    <mergeCell ref="F212:H212"/>
    <mergeCell ref="F226:H226"/>
    <mergeCell ref="B228:J228"/>
    <mergeCell ref="A229:B229"/>
    <mergeCell ref="G229:H229"/>
    <mergeCell ref="I229:K229"/>
    <mergeCell ref="A216:B217"/>
    <mergeCell ref="C216:C217"/>
    <mergeCell ref="D216:D217"/>
    <mergeCell ref="E216:E217"/>
    <mergeCell ref="F216:F217"/>
    <mergeCell ref="F240:H240"/>
    <mergeCell ref="B242:J242"/>
    <mergeCell ref="A243:B243"/>
    <mergeCell ref="G243:H243"/>
    <mergeCell ref="I243:K243"/>
    <mergeCell ref="A230:B231"/>
    <mergeCell ref="C230:C231"/>
    <mergeCell ref="D230:D231"/>
    <mergeCell ref="E230:E231"/>
    <mergeCell ref="F230:F231"/>
    <mergeCell ref="F249:H249"/>
    <mergeCell ref="B258:J258"/>
    <mergeCell ref="A259:B259"/>
    <mergeCell ref="G259:H259"/>
    <mergeCell ref="I259:K259"/>
    <mergeCell ref="F256:H256"/>
    <mergeCell ref="A244:B245"/>
    <mergeCell ref="C244:C245"/>
    <mergeCell ref="D244:D245"/>
    <mergeCell ref="E244:E245"/>
    <mergeCell ref="F244:F245"/>
    <mergeCell ref="E267:E268"/>
    <mergeCell ref="F267:F268"/>
    <mergeCell ref="F263:H263"/>
    <mergeCell ref="B265:J265"/>
    <mergeCell ref="A266:B266"/>
    <mergeCell ref="G266:H266"/>
    <mergeCell ref="I266:K266"/>
    <mergeCell ref="A260:B261"/>
    <mergeCell ref="C260:C261"/>
    <mergeCell ref="D260:D261"/>
    <mergeCell ref="E260:E261"/>
    <mergeCell ref="F260:F261"/>
    <mergeCell ref="F10:H10"/>
    <mergeCell ref="B4:J4"/>
    <mergeCell ref="A5:B5"/>
    <mergeCell ref="G5:H5"/>
    <mergeCell ref="I5:K5"/>
    <mergeCell ref="A6:B7"/>
    <mergeCell ref="C6:C7"/>
    <mergeCell ref="D6:D7"/>
    <mergeCell ref="E6:E7"/>
    <mergeCell ref="F6:F7"/>
    <mergeCell ref="F17:H17"/>
    <mergeCell ref="B12:J12"/>
    <mergeCell ref="A13:B13"/>
    <mergeCell ref="G13:H13"/>
    <mergeCell ref="I13:K13"/>
    <mergeCell ref="A14:B15"/>
    <mergeCell ref="C14:C15"/>
    <mergeCell ref="D14:D15"/>
    <mergeCell ref="E14:E15"/>
    <mergeCell ref="F14:F15"/>
    <mergeCell ref="B56:J56"/>
    <mergeCell ref="A57:B57"/>
    <mergeCell ref="G57:H57"/>
    <mergeCell ref="I57:K57"/>
    <mergeCell ref="A58:B59"/>
    <mergeCell ref="C58:C59"/>
    <mergeCell ref="D58:D59"/>
    <mergeCell ref="E58:E59"/>
    <mergeCell ref="F58:F59"/>
    <mergeCell ref="F68:H68"/>
    <mergeCell ref="B69:J69"/>
    <mergeCell ref="F61:H61"/>
    <mergeCell ref="B62:J62"/>
    <mergeCell ref="B63:J63"/>
    <mergeCell ref="A64:B64"/>
    <mergeCell ref="G64:H64"/>
    <mergeCell ref="I64:K64"/>
    <mergeCell ref="A65:B66"/>
    <mergeCell ref="C65:C66"/>
    <mergeCell ref="D65:D66"/>
    <mergeCell ref="E65:E66"/>
    <mergeCell ref="F65:F66"/>
    <mergeCell ref="B70:J70"/>
    <mergeCell ref="A71:B71"/>
    <mergeCell ref="G71:H71"/>
    <mergeCell ref="I71:K71"/>
    <mergeCell ref="A72:B73"/>
    <mergeCell ref="C72:C73"/>
    <mergeCell ref="D72:D73"/>
    <mergeCell ref="E72:E73"/>
    <mergeCell ref="F72:F73"/>
    <mergeCell ref="F277:H277"/>
    <mergeCell ref="A274:B275"/>
    <mergeCell ref="F75:H75"/>
    <mergeCell ref="B251:J251"/>
    <mergeCell ref="A252:B252"/>
    <mergeCell ref="G252:H252"/>
    <mergeCell ref="I252:K252"/>
    <mergeCell ref="A253:B254"/>
    <mergeCell ref="C253:C254"/>
    <mergeCell ref="D253:D254"/>
    <mergeCell ref="E253:E254"/>
    <mergeCell ref="F253:F254"/>
    <mergeCell ref="C274:C275"/>
    <mergeCell ref="D274:D275"/>
    <mergeCell ref="E274:E275"/>
    <mergeCell ref="F274:F275"/>
    <mergeCell ref="F270:H270"/>
    <mergeCell ref="B272:J272"/>
    <mergeCell ref="A273:B273"/>
    <mergeCell ref="G273:H273"/>
    <mergeCell ref="I273:K273"/>
    <mergeCell ref="A267:B268"/>
    <mergeCell ref="C267:C268"/>
    <mergeCell ref="D267:D268"/>
    <mergeCell ref="B279:J279"/>
    <mergeCell ref="A280:B280"/>
    <mergeCell ref="G280:H280"/>
    <mergeCell ref="I280:K280"/>
    <mergeCell ref="A281:B282"/>
    <mergeCell ref="C281:C282"/>
    <mergeCell ref="D281:D282"/>
    <mergeCell ref="E281:E282"/>
    <mergeCell ref="F281:F282"/>
    <mergeCell ref="F294:H294"/>
    <mergeCell ref="F285:H285"/>
    <mergeCell ref="B287:J287"/>
    <mergeCell ref="A288:B288"/>
    <mergeCell ref="G288:H288"/>
    <mergeCell ref="I288:K288"/>
    <mergeCell ref="A289:B290"/>
    <mergeCell ref="C289:C290"/>
    <mergeCell ref="D289:D290"/>
    <mergeCell ref="E289:E290"/>
    <mergeCell ref="F289:F290"/>
  </mergeCells>
  <pageMargins left="0.51181102362204722" right="0.51181102362204722" top="0.78740157480314965" bottom="0.78740157480314965" header="0.31496062992125984" footer="0.31496062992125984"/>
  <pageSetup paperSize="9" scale="58" fitToHeight="30" orientation="portrait" r:id="rId1"/>
  <headerFooter>
    <oddFooter xml:space="preserve">&amp;CEngª Jéssica Soares da Rocha
CREA 21.089/D-DF&amp;R&amp;P
</oddFooter>
  </headerFooter>
  <rowBreaks count="6" manualBreakCount="6">
    <brk id="76" max="10" man="1"/>
    <brk id="161" max="10" man="1"/>
    <brk id="241" max="10" man="1"/>
    <brk id="317" max="10" man="1"/>
    <brk id="400" max="10" man="1"/>
    <brk id="429" max="10"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5"/>
  <sheetViews>
    <sheetView view="pageBreakPreview" zoomScaleNormal="100" zoomScaleSheetLayoutView="100" zoomScalePageLayoutView="90" workbookViewId="0">
      <selection activeCell="J30" sqref="J30"/>
    </sheetView>
  </sheetViews>
  <sheetFormatPr defaultRowHeight="12.75"/>
  <cols>
    <col min="1" max="1" width="12.28515625" style="725" customWidth="1"/>
    <col min="2" max="2" width="94.85546875" style="725" customWidth="1"/>
    <col min="3" max="3" width="15.85546875" style="725" bestFit="1" customWidth="1"/>
    <col min="4" max="4" width="14.140625" style="725" bestFit="1" customWidth="1"/>
    <col min="5" max="5" width="25.28515625" style="725" bestFit="1" customWidth="1"/>
    <col min="6" max="6" width="9.140625" style="725"/>
    <col min="7" max="7" width="13.28515625" style="725" bestFit="1" customWidth="1"/>
    <col min="8" max="16384" width="9.140625" style="725"/>
  </cols>
  <sheetData>
    <row r="1" spans="1:7">
      <c r="A1" s="512" t="s">
        <v>0</v>
      </c>
      <c r="B1" s="512" t="s">
        <v>1</v>
      </c>
      <c r="C1" s="512" t="s">
        <v>61</v>
      </c>
      <c r="D1" s="512" t="s">
        <v>544</v>
      </c>
      <c r="E1" s="512" t="s">
        <v>552</v>
      </c>
    </row>
    <row r="2" spans="1:7">
      <c r="A2" s="525" t="s">
        <v>1029</v>
      </c>
      <c r="B2" s="532" t="s">
        <v>1031</v>
      </c>
      <c r="C2" s="526">
        <v>155933.32</v>
      </c>
      <c r="D2" s="527">
        <f>C2/$C$225</f>
        <v>0.15812635224154889</v>
      </c>
      <c r="E2" s="528">
        <f>+D2</f>
        <v>0.15812635224154889</v>
      </c>
      <c r="F2" s="725" t="s">
        <v>859</v>
      </c>
    </row>
    <row r="3" spans="1:7" ht="38.25">
      <c r="A3" s="525" t="s">
        <v>472</v>
      </c>
      <c r="B3" s="532" t="s">
        <v>1060</v>
      </c>
      <c r="C3" s="526">
        <v>114743.4</v>
      </c>
      <c r="D3" s="527">
        <f t="shared" ref="D3:D29" si="0">C3/$C$225</f>
        <v>0.11635714089710229</v>
      </c>
      <c r="E3" s="528">
        <f>D3+E2</f>
        <v>0.27448349313865117</v>
      </c>
      <c r="F3" s="725" t="s">
        <v>859</v>
      </c>
    </row>
    <row r="4" spans="1:7" ht="25.5">
      <c r="A4" s="532" t="s">
        <v>1147</v>
      </c>
      <c r="B4" s="532" t="s">
        <v>612</v>
      </c>
      <c r="C4" s="526">
        <v>72192.7</v>
      </c>
      <c r="D4" s="527">
        <f t="shared" si="0"/>
        <v>7.3208011664655542E-2</v>
      </c>
      <c r="E4" s="528">
        <f t="shared" ref="E4:E29" si="1">D4+E3</f>
        <v>0.34769150480330668</v>
      </c>
      <c r="F4" s="725" t="s">
        <v>859</v>
      </c>
      <c r="G4" s="496"/>
    </row>
    <row r="5" spans="1:7">
      <c r="A5" s="525" t="s">
        <v>534</v>
      </c>
      <c r="B5" s="532" t="s">
        <v>937</v>
      </c>
      <c r="C5" s="526">
        <v>68474.559999999998</v>
      </c>
      <c r="D5" s="527">
        <f t="shared" si="0"/>
        <v>6.9437580076824323E-2</v>
      </c>
      <c r="E5" s="528">
        <f t="shared" si="1"/>
        <v>0.41712908488013101</v>
      </c>
      <c r="F5" s="725" t="s">
        <v>859</v>
      </c>
    </row>
    <row r="6" spans="1:7" ht="25.5">
      <c r="A6" s="525" t="s">
        <v>1021</v>
      </c>
      <c r="B6" s="532" t="s">
        <v>1047</v>
      </c>
      <c r="C6" s="526">
        <v>55477.8</v>
      </c>
      <c r="D6" s="527">
        <f t="shared" si="0"/>
        <v>5.6258034808636156E-2</v>
      </c>
      <c r="E6" s="528">
        <f t="shared" si="1"/>
        <v>0.47338711968876718</v>
      </c>
      <c r="F6" s="725" t="s">
        <v>859</v>
      </c>
    </row>
    <row r="7" spans="1:7" ht="25.5">
      <c r="A7" s="525" t="s">
        <v>779</v>
      </c>
      <c r="B7" s="532" t="s">
        <v>452</v>
      </c>
      <c r="C7" s="526">
        <v>36456.980000000003</v>
      </c>
      <c r="D7" s="527">
        <f t="shared" si="0"/>
        <v>3.6969707700336932E-2</v>
      </c>
      <c r="E7" s="528">
        <f t="shared" si="1"/>
        <v>0.51035682738910415</v>
      </c>
      <c r="F7" s="725" t="s">
        <v>859</v>
      </c>
    </row>
    <row r="8" spans="1:7">
      <c r="A8" s="525" t="s">
        <v>533</v>
      </c>
      <c r="B8" s="532" t="s">
        <v>1134</v>
      </c>
      <c r="C8" s="526">
        <v>32235.42</v>
      </c>
      <c r="D8" s="527">
        <f t="shared" si="0"/>
        <v>3.2688776058729906E-2</v>
      </c>
      <c r="E8" s="528">
        <f t="shared" si="1"/>
        <v>0.54304560344783404</v>
      </c>
      <c r="F8" s="725" t="s">
        <v>859</v>
      </c>
    </row>
    <row r="9" spans="1:7" ht="25.5">
      <c r="A9" s="532" t="s">
        <v>1148</v>
      </c>
      <c r="B9" s="532" t="s">
        <v>611</v>
      </c>
      <c r="C9" s="526">
        <v>31836.25</v>
      </c>
      <c r="D9" s="527">
        <f t="shared" si="0"/>
        <v>3.2283992167613761E-2</v>
      </c>
      <c r="E9" s="528">
        <f t="shared" si="1"/>
        <v>0.57532959561544783</v>
      </c>
      <c r="F9" s="725" t="s">
        <v>859</v>
      </c>
      <c r="G9" s="496"/>
    </row>
    <row r="10" spans="1:7">
      <c r="A10" s="525" t="s">
        <v>818</v>
      </c>
      <c r="B10" s="532" t="s">
        <v>820</v>
      </c>
      <c r="C10" s="526">
        <v>18453.32</v>
      </c>
      <c r="D10" s="527">
        <f t="shared" si="0"/>
        <v>1.8712845839144697E-2</v>
      </c>
      <c r="E10" s="528">
        <f t="shared" si="1"/>
        <v>0.59404244145459251</v>
      </c>
      <c r="F10" s="725" t="s">
        <v>859</v>
      </c>
    </row>
    <row r="11" spans="1:7">
      <c r="A11" s="525" t="s">
        <v>382</v>
      </c>
      <c r="B11" s="532" t="s">
        <v>814</v>
      </c>
      <c r="C11" s="526">
        <v>16798.54</v>
      </c>
      <c r="D11" s="527">
        <f t="shared" si="0"/>
        <v>1.7034793161485619E-2</v>
      </c>
      <c r="E11" s="528">
        <f t="shared" si="1"/>
        <v>0.6110772346160781</v>
      </c>
      <c r="F11" s="725" t="s">
        <v>859</v>
      </c>
    </row>
    <row r="12" spans="1:7" ht="25.5">
      <c r="A12" s="525" t="s">
        <v>1022</v>
      </c>
      <c r="B12" s="532" t="s">
        <v>619</v>
      </c>
      <c r="C12" s="526">
        <v>16149.17</v>
      </c>
      <c r="D12" s="527">
        <f t="shared" si="0"/>
        <v>1.6376290479986278E-2</v>
      </c>
      <c r="E12" s="528">
        <f t="shared" si="1"/>
        <v>0.62745352509606434</v>
      </c>
      <c r="F12" s="725" t="s">
        <v>859</v>
      </c>
    </row>
    <row r="13" spans="1:7">
      <c r="A13" s="525" t="s">
        <v>1048</v>
      </c>
      <c r="B13" s="532" t="s">
        <v>715</v>
      </c>
      <c r="C13" s="526">
        <v>15486.18</v>
      </c>
      <c r="D13" s="527">
        <f t="shared" si="0"/>
        <v>1.5703976248027229E-2</v>
      </c>
      <c r="E13" s="528">
        <f t="shared" si="1"/>
        <v>0.64315750134409155</v>
      </c>
      <c r="F13" s="725" t="s">
        <v>859</v>
      </c>
    </row>
    <row r="14" spans="1:7" ht="25.5">
      <c r="A14" s="525" t="s">
        <v>554</v>
      </c>
      <c r="B14" s="532" t="s">
        <v>582</v>
      </c>
      <c r="C14" s="526">
        <v>14638.4</v>
      </c>
      <c r="D14" s="527">
        <f t="shared" si="0"/>
        <v>1.4844273146064542E-2</v>
      </c>
      <c r="E14" s="528">
        <f t="shared" si="1"/>
        <v>0.65800177449015607</v>
      </c>
      <c r="F14" s="725" t="s">
        <v>859</v>
      </c>
    </row>
    <row r="15" spans="1:7">
      <c r="A15" s="525" t="s">
        <v>252</v>
      </c>
      <c r="B15" s="532" t="s">
        <v>581</v>
      </c>
      <c r="C15" s="526">
        <v>13214.39</v>
      </c>
      <c r="D15" s="527">
        <f t="shared" si="0"/>
        <v>1.3400235997009497E-2</v>
      </c>
      <c r="E15" s="528">
        <f t="shared" si="1"/>
        <v>0.67140201048716552</v>
      </c>
      <c r="F15" s="725" t="s">
        <v>859</v>
      </c>
    </row>
    <row r="16" spans="1:7" ht="25.5">
      <c r="A16" s="525" t="s">
        <v>346</v>
      </c>
      <c r="B16" s="532" t="s">
        <v>673</v>
      </c>
      <c r="C16" s="526">
        <v>12585.3</v>
      </c>
      <c r="D16" s="527">
        <f t="shared" si="0"/>
        <v>1.276229853161316E-2</v>
      </c>
      <c r="E16" s="528">
        <f t="shared" si="1"/>
        <v>0.68416430901877867</v>
      </c>
      <c r="F16" s="725" t="s">
        <v>859</v>
      </c>
    </row>
    <row r="17" spans="1:6">
      <c r="A17" s="525" t="s">
        <v>1049</v>
      </c>
      <c r="B17" s="532" t="s">
        <v>1050</v>
      </c>
      <c r="C17" s="526">
        <v>11968.07</v>
      </c>
      <c r="D17" s="527">
        <f t="shared" si="0"/>
        <v>1.213638786419422E-2</v>
      </c>
      <c r="E17" s="528">
        <f t="shared" si="1"/>
        <v>0.69630069688297291</v>
      </c>
      <c r="F17" s="725" t="s">
        <v>859</v>
      </c>
    </row>
    <row r="18" spans="1:6">
      <c r="A18" s="525" t="s">
        <v>534</v>
      </c>
      <c r="B18" s="532" t="s">
        <v>938</v>
      </c>
      <c r="C18" s="526">
        <v>11623.92</v>
      </c>
      <c r="D18" s="527">
        <f t="shared" si="0"/>
        <v>1.1787397769428528E-2</v>
      </c>
      <c r="E18" s="528">
        <f t="shared" si="1"/>
        <v>0.70808809465240141</v>
      </c>
      <c r="F18" s="725" t="s">
        <v>859</v>
      </c>
    </row>
    <row r="19" spans="1:6">
      <c r="A19" s="525" t="s">
        <v>247</v>
      </c>
      <c r="B19" s="532" t="s">
        <v>245</v>
      </c>
      <c r="C19" s="526">
        <v>10333.120000000001</v>
      </c>
      <c r="D19" s="527">
        <f t="shared" si="0"/>
        <v>1.0478444073878461E-2</v>
      </c>
      <c r="E19" s="528">
        <f t="shared" si="1"/>
        <v>0.71856653872627985</v>
      </c>
      <c r="F19" s="725" t="s">
        <v>859</v>
      </c>
    </row>
    <row r="20" spans="1:6">
      <c r="A20" s="525" t="s">
        <v>381</v>
      </c>
      <c r="B20" s="532" t="s">
        <v>813</v>
      </c>
      <c r="C20" s="526">
        <v>10283.049999999999</v>
      </c>
      <c r="D20" s="527">
        <f t="shared" si="0"/>
        <v>1.0427669893884509E-2</v>
      </c>
      <c r="E20" s="528">
        <f t="shared" si="1"/>
        <v>0.7289942086201644</v>
      </c>
      <c r="F20" s="725" t="s">
        <v>859</v>
      </c>
    </row>
    <row r="21" spans="1:6">
      <c r="A21" s="525" t="s">
        <v>817</v>
      </c>
      <c r="B21" s="532" t="s">
        <v>819</v>
      </c>
      <c r="C21" s="526">
        <v>9541</v>
      </c>
      <c r="D21" s="527">
        <f t="shared" si="0"/>
        <v>9.6751837691688852E-3</v>
      </c>
      <c r="E21" s="528">
        <f t="shared" si="1"/>
        <v>0.73866939238933327</v>
      </c>
      <c r="F21" s="725" t="s">
        <v>859</v>
      </c>
    </row>
    <row r="22" spans="1:6">
      <c r="A22" s="525" t="s">
        <v>240</v>
      </c>
      <c r="B22" s="532" t="s">
        <v>242</v>
      </c>
      <c r="C22" s="526">
        <v>9100.77</v>
      </c>
      <c r="D22" s="527">
        <f t="shared" si="0"/>
        <v>9.2287624138915319E-3</v>
      </c>
      <c r="E22" s="528">
        <f t="shared" si="1"/>
        <v>0.74789815480322475</v>
      </c>
      <c r="F22" s="725" t="s">
        <v>859</v>
      </c>
    </row>
    <row r="23" spans="1:6">
      <c r="A23" s="525" t="s">
        <v>278</v>
      </c>
      <c r="B23" s="532" t="s">
        <v>277</v>
      </c>
      <c r="C23" s="526">
        <v>7754.68</v>
      </c>
      <c r="D23" s="527">
        <f t="shared" si="0"/>
        <v>7.8637411247352018E-3</v>
      </c>
      <c r="E23" s="528">
        <f t="shared" si="1"/>
        <v>0.75576189592795995</v>
      </c>
    </row>
    <row r="24" spans="1:6">
      <c r="A24" s="525" t="s">
        <v>1065</v>
      </c>
      <c r="B24" s="532" t="s">
        <v>1066</v>
      </c>
      <c r="C24" s="526">
        <v>7347.56</v>
      </c>
      <c r="D24" s="527">
        <f t="shared" si="0"/>
        <v>7.4508954255313418E-3</v>
      </c>
      <c r="E24" s="528">
        <f t="shared" si="1"/>
        <v>0.76321279135349129</v>
      </c>
      <c r="F24" s="725" t="s">
        <v>859</v>
      </c>
    </row>
    <row r="25" spans="1:6" ht="25.5">
      <c r="A25" s="525" t="s">
        <v>567</v>
      </c>
      <c r="B25" s="532" t="s">
        <v>652</v>
      </c>
      <c r="C25" s="526">
        <v>7329.66</v>
      </c>
      <c r="D25" s="527">
        <f t="shared" si="0"/>
        <v>7.4327436815351013E-3</v>
      </c>
      <c r="E25" s="528">
        <f t="shared" si="1"/>
        <v>0.77064553503502642</v>
      </c>
      <c r="F25" s="725" t="s">
        <v>859</v>
      </c>
    </row>
    <row r="26" spans="1:6">
      <c r="A26" s="525" t="s">
        <v>246</v>
      </c>
      <c r="B26" s="532" t="s">
        <v>244</v>
      </c>
      <c r="C26" s="526">
        <v>7109.9</v>
      </c>
      <c r="D26" s="527">
        <f t="shared" si="0"/>
        <v>7.2098929965846185E-3</v>
      </c>
      <c r="E26" s="528">
        <f t="shared" si="1"/>
        <v>0.77785542803161101</v>
      </c>
      <c r="F26" s="725" t="s">
        <v>859</v>
      </c>
    </row>
    <row r="27" spans="1:6" ht="25.5">
      <c r="A27" s="525" t="s">
        <v>347</v>
      </c>
      <c r="B27" s="532" t="s">
        <v>674</v>
      </c>
      <c r="C27" s="526">
        <v>7047.63</v>
      </c>
      <c r="D27" s="527">
        <f t="shared" si="0"/>
        <v>7.1467472368837342E-3</v>
      </c>
      <c r="E27" s="528">
        <f t="shared" si="1"/>
        <v>0.7850021752684947</v>
      </c>
      <c r="F27" s="725" t="s">
        <v>859</v>
      </c>
    </row>
    <row r="28" spans="1:6">
      <c r="A28" s="525" t="s">
        <v>520</v>
      </c>
      <c r="B28" s="532" t="s">
        <v>584</v>
      </c>
      <c r="C28" s="526">
        <v>7024.21</v>
      </c>
      <c r="D28" s="527">
        <f t="shared" si="0"/>
        <v>7.1229978601020615E-3</v>
      </c>
      <c r="E28" s="528">
        <f t="shared" si="1"/>
        <v>0.79212517312859676</v>
      </c>
      <c r="F28" s="725" t="s">
        <v>859</v>
      </c>
    </row>
    <row r="29" spans="1:6">
      <c r="A29" s="525" t="s">
        <v>531</v>
      </c>
      <c r="B29" s="532" t="s">
        <v>550</v>
      </c>
      <c r="C29" s="526">
        <v>6772.65</v>
      </c>
      <c r="D29" s="527">
        <f t="shared" si="0"/>
        <v>6.8678999428007171E-3</v>
      </c>
      <c r="E29" s="528">
        <f t="shared" si="1"/>
        <v>0.79899307307139744</v>
      </c>
      <c r="F29" s="725" t="s">
        <v>859</v>
      </c>
    </row>
    <row r="30" spans="1:6">
      <c r="A30" s="497" t="s">
        <v>474</v>
      </c>
      <c r="B30" s="513" t="s">
        <v>974</v>
      </c>
      <c r="C30" s="529">
        <v>6693.1</v>
      </c>
      <c r="D30" s="541">
        <f t="shared" ref="D30:D63" si="2">C30/$C$225</f>
        <v>6.7872311587280432E-3</v>
      </c>
      <c r="E30" s="541">
        <f t="shared" ref="E30:E64" si="3">D30+E29</f>
        <v>0.80578030423012548</v>
      </c>
    </row>
    <row r="31" spans="1:6">
      <c r="A31" s="497" t="s">
        <v>378</v>
      </c>
      <c r="B31" s="513" t="s">
        <v>982</v>
      </c>
      <c r="C31" s="529">
        <v>6295.85</v>
      </c>
      <c r="D31" s="541">
        <f t="shared" si="2"/>
        <v>6.3843942703198748E-3</v>
      </c>
      <c r="E31" s="541">
        <f t="shared" si="3"/>
        <v>0.81216469850044537</v>
      </c>
    </row>
    <row r="32" spans="1:6">
      <c r="A32" s="497" t="s">
        <v>337</v>
      </c>
      <c r="B32" s="513" t="s">
        <v>267</v>
      </c>
      <c r="C32" s="529">
        <v>6250.34</v>
      </c>
      <c r="D32" s="541">
        <f t="shared" si="2"/>
        <v>6.3382442217573675E-3</v>
      </c>
      <c r="E32" s="541">
        <f t="shared" si="3"/>
        <v>0.8185029427222027</v>
      </c>
    </row>
    <row r="33" spans="1:5">
      <c r="A33" s="497" t="s">
        <v>869</v>
      </c>
      <c r="B33" s="513" t="s">
        <v>633</v>
      </c>
      <c r="C33" s="529">
        <v>6053.4</v>
      </c>
      <c r="D33" s="541">
        <f t="shared" si="2"/>
        <v>6.1385344752423144E-3</v>
      </c>
      <c r="E33" s="541">
        <f t="shared" si="3"/>
        <v>0.82464147719744496</v>
      </c>
    </row>
    <row r="34" spans="1:5">
      <c r="A34" s="497" t="s">
        <v>341</v>
      </c>
      <c r="B34" s="513" t="s">
        <v>282</v>
      </c>
      <c r="C34" s="529">
        <v>5493.05</v>
      </c>
      <c r="D34" s="541">
        <f t="shared" si="2"/>
        <v>5.5703037630471797E-3</v>
      </c>
      <c r="E34" s="541">
        <f t="shared" si="3"/>
        <v>0.83021178096049209</v>
      </c>
    </row>
    <row r="35" spans="1:5">
      <c r="A35" s="497" t="s">
        <v>724</v>
      </c>
      <c r="B35" s="513" t="s">
        <v>559</v>
      </c>
      <c r="C35" s="529">
        <v>5379.22</v>
      </c>
      <c r="D35" s="541">
        <f t="shared" si="2"/>
        <v>5.4548728681258407E-3</v>
      </c>
      <c r="E35" s="541">
        <f t="shared" si="3"/>
        <v>0.83566665382861793</v>
      </c>
    </row>
    <row r="36" spans="1:5">
      <c r="A36" s="497" t="s">
        <v>340</v>
      </c>
      <c r="B36" s="513" t="s">
        <v>281</v>
      </c>
      <c r="C36" s="529">
        <v>5242.66</v>
      </c>
      <c r="D36" s="541">
        <f t="shared" si="2"/>
        <v>5.3163923005210088E-3</v>
      </c>
      <c r="E36" s="541">
        <f t="shared" si="3"/>
        <v>0.84098304612913899</v>
      </c>
    </row>
    <row r="37" spans="1:5">
      <c r="A37" s="497" t="s">
        <v>384</v>
      </c>
      <c r="B37" s="513" t="s">
        <v>816</v>
      </c>
      <c r="C37" s="529">
        <v>5092.82</v>
      </c>
      <c r="D37" s="541">
        <f t="shared" si="2"/>
        <v>5.1644449641860051E-3</v>
      </c>
      <c r="E37" s="541">
        <f t="shared" si="3"/>
        <v>0.84614749109332499</v>
      </c>
    </row>
    <row r="38" spans="1:5">
      <c r="A38" s="497">
        <v>0</v>
      </c>
      <c r="B38" s="513" t="s">
        <v>585</v>
      </c>
      <c r="C38" s="529">
        <v>5052.1499999999996</v>
      </c>
      <c r="D38" s="541">
        <f t="shared" si="2"/>
        <v>5.1232029849498564E-3</v>
      </c>
      <c r="E38" s="541">
        <f t="shared" si="3"/>
        <v>0.85127069407827483</v>
      </c>
    </row>
    <row r="39" spans="1:5" ht="38.25">
      <c r="A39" s="497" t="s">
        <v>865</v>
      </c>
      <c r="B39" s="513" t="s">
        <v>629</v>
      </c>
      <c r="C39" s="529">
        <v>4895.2</v>
      </c>
      <c r="D39" s="541">
        <f t="shared" si="2"/>
        <v>4.9640456542118776E-3</v>
      </c>
      <c r="E39" s="541">
        <f t="shared" si="3"/>
        <v>0.85623473973248665</v>
      </c>
    </row>
    <row r="40" spans="1:5">
      <c r="A40" s="497" t="s">
        <v>498</v>
      </c>
      <c r="B40" s="513" t="s">
        <v>801</v>
      </c>
      <c r="C40" s="529">
        <v>4741</v>
      </c>
      <c r="D40" s="541">
        <f t="shared" si="2"/>
        <v>4.8076769992275109E-3</v>
      </c>
      <c r="E40" s="541">
        <f t="shared" si="3"/>
        <v>0.86104241673171411</v>
      </c>
    </row>
    <row r="41" spans="1:5">
      <c r="A41" s="497" t="s">
        <v>870</v>
      </c>
      <c r="B41" s="513" t="s">
        <v>860</v>
      </c>
      <c r="C41" s="529">
        <v>4597.8</v>
      </c>
      <c r="D41" s="541">
        <f t="shared" si="2"/>
        <v>4.6624630472575932E-3</v>
      </c>
      <c r="E41" s="541">
        <f t="shared" si="3"/>
        <v>0.8657048797789717</v>
      </c>
    </row>
    <row r="42" spans="1:5">
      <c r="A42" s="497" t="s">
        <v>618</v>
      </c>
      <c r="B42" s="513" t="s">
        <v>284</v>
      </c>
      <c r="C42" s="529">
        <v>4428.93</v>
      </c>
      <c r="D42" s="541">
        <f t="shared" si="2"/>
        <v>4.4912180747075934E-3</v>
      </c>
      <c r="E42" s="541">
        <f t="shared" si="3"/>
        <v>0.87019609785367935</v>
      </c>
    </row>
    <row r="43" spans="1:5" ht="25.5">
      <c r="A43" s="497" t="s">
        <v>610</v>
      </c>
      <c r="B43" s="513" t="s">
        <v>787</v>
      </c>
      <c r="C43" s="529">
        <v>4289.68</v>
      </c>
      <c r="D43" s="541">
        <f t="shared" si="2"/>
        <v>4.3500096751837736E-3</v>
      </c>
      <c r="E43" s="541">
        <f t="shared" si="3"/>
        <v>0.87454610752886308</v>
      </c>
    </row>
    <row r="44" spans="1:5" ht="38.25">
      <c r="A44" s="497" t="s">
        <v>867</v>
      </c>
      <c r="B44" s="513" t="s">
        <v>631</v>
      </c>
      <c r="C44" s="529">
        <v>4021.29</v>
      </c>
      <c r="D44" s="541">
        <f t="shared" si="2"/>
        <v>4.0778450622703218E-3</v>
      </c>
      <c r="E44" s="541">
        <f t="shared" si="3"/>
        <v>0.87862395259113335</v>
      </c>
    </row>
    <row r="45" spans="1:5" ht="25.5">
      <c r="A45" s="497" t="s">
        <v>669</v>
      </c>
      <c r="B45" s="513" t="s">
        <v>665</v>
      </c>
      <c r="C45" s="529">
        <v>3952.8</v>
      </c>
      <c r="D45" s="541">
        <f t="shared" si="2"/>
        <v>4.0083918250467211E-3</v>
      </c>
      <c r="E45" s="541">
        <f t="shared" si="3"/>
        <v>0.8826323444161801</v>
      </c>
    </row>
    <row r="46" spans="1:5">
      <c r="A46" s="497" t="s">
        <v>332</v>
      </c>
      <c r="B46" s="513" t="s">
        <v>962</v>
      </c>
      <c r="C46" s="529">
        <v>3386.32</v>
      </c>
      <c r="D46" s="541">
        <f t="shared" si="2"/>
        <v>3.4339449010808067E-3</v>
      </c>
      <c r="E46" s="541">
        <f t="shared" si="3"/>
        <v>0.88606628931726095</v>
      </c>
    </row>
    <row r="47" spans="1:5">
      <c r="A47" s="497" t="s">
        <v>1030</v>
      </c>
      <c r="B47" s="513" t="s">
        <v>1032</v>
      </c>
      <c r="C47" s="529">
        <v>3215.12</v>
      </c>
      <c r="D47" s="541">
        <f t="shared" si="2"/>
        <v>3.2603371596195644E-3</v>
      </c>
      <c r="E47" s="541">
        <f t="shared" si="3"/>
        <v>0.88932662647688054</v>
      </c>
    </row>
    <row r="48" spans="1:5" ht="25.5">
      <c r="A48" s="497" t="s">
        <v>478</v>
      </c>
      <c r="B48" s="513" t="s">
        <v>653</v>
      </c>
      <c r="C48" s="529">
        <v>3104.91</v>
      </c>
      <c r="D48" s="541">
        <f t="shared" si="2"/>
        <v>3.1485771760538894E-3</v>
      </c>
      <c r="E48" s="541">
        <f t="shared" si="3"/>
        <v>0.89247520365293442</v>
      </c>
    </row>
    <row r="49" spans="1:5">
      <c r="A49" s="497" t="s">
        <v>617</v>
      </c>
      <c r="B49" s="513" t="s">
        <v>1051</v>
      </c>
      <c r="C49" s="529">
        <v>3058.86</v>
      </c>
      <c r="D49" s="541">
        <f t="shared" si="2"/>
        <v>3.1018795329797646E-3</v>
      </c>
      <c r="E49" s="541">
        <f t="shared" si="3"/>
        <v>0.89557708318591422</v>
      </c>
    </row>
    <row r="50" spans="1:5" ht="25.5">
      <c r="A50" s="497" t="s">
        <v>485</v>
      </c>
      <c r="B50" s="513" t="s">
        <v>486</v>
      </c>
      <c r="C50" s="529">
        <v>3012.18</v>
      </c>
      <c r="D50" s="541">
        <f t="shared" si="2"/>
        <v>3.0545430296420846E-3</v>
      </c>
      <c r="E50" s="541">
        <f t="shared" si="3"/>
        <v>0.89863162621555626</v>
      </c>
    </row>
    <row r="51" spans="1:5" ht="25.5">
      <c r="A51" s="497" t="s">
        <v>792</v>
      </c>
      <c r="B51" s="513" t="s">
        <v>794</v>
      </c>
      <c r="C51" s="529">
        <v>2652.24</v>
      </c>
      <c r="D51" s="541">
        <f t="shared" si="2"/>
        <v>2.6895408657311055E-3</v>
      </c>
      <c r="E51" s="541">
        <f t="shared" si="3"/>
        <v>0.9013211670812874</v>
      </c>
    </row>
    <row r="52" spans="1:5">
      <c r="A52" s="497" t="s">
        <v>443</v>
      </c>
      <c r="B52" s="513" t="s">
        <v>700</v>
      </c>
      <c r="C52" s="529">
        <v>2607.9299999999998</v>
      </c>
      <c r="D52" s="541">
        <f t="shared" si="2"/>
        <v>2.6446076938610847E-3</v>
      </c>
      <c r="E52" s="541">
        <f t="shared" si="3"/>
        <v>0.9039657747751485</v>
      </c>
    </row>
    <row r="53" spans="1:5">
      <c r="A53" s="497" t="s">
        <v>338</v>
      </c>
      <c r="B53" s="513" t="s">
        <v>627</v>
      </c>
      <c r="C53" s="529">
        <v>2427.44</v>
      </c>
      <c r="D53" s="541">
        <f t="shared" si="2"/>
        <v>2.4615792986721848E-3</v>
      </c>
      <c r="E53" s="541">
        <f t="shared" si="3"/>
        <v>0.90642735407382069</v>
      </c>
    </row>
    <row r="54" spans="1:5">
      <c r="A54" s="497" t="s">
        <v>400</v>
      </c>
      <c r="B54" s="513" t="s">
        <v>857</v>
      </c>
      <c r="C54" s="529">
        <v>2406.42</v>
      </c>
      <c r="D54" s="541">
        <f t="shared" si="2"/>
        <v>2.4402636752754833E-3</v>
      </c>
      <c r="E54" s="541">
        <f t="shared" si="3"/>
        <v>0.90886761774909619</v>
      </c>
    </row>
    <row r="55" spans="1:5">
      <c r="A55" s="497" t="s">
        <v>124</v>
      </c>
      <c r="B55" s="513" t="s">
        <v>564</v>
      </c>
      <c r="C55" s="529">
        <v>2349.1</v>
      </c>
      <c r="D55" s="541">
        <f t="shared" si="2"/>
        <v>2.3821375319311002E-3</v>
      </c>
      <c r="E55" s="541">
        <f t="shared" si="3"/>
        <v>0.91124975528102725</v>
      </c>
    </row>
    <row r="56" spans="1:5">
      <c r="A56" s="497" t="s">
        <v>401</v>
      </c>
      <c r="B56" s="513" t="s">
        <v>1139</v>
      </c>
      <c r="C56" s="529">
        <v>2246.96</v>
      </c>
      <c r="D56" s="541">
        <f t="shared" si="2"/>
        <v>2.2785610441223895E-3</v>
      </c>
      <c r="E56" s="541">
        <f t="shared" si="3"/>
        <v>0.91352831632514964</v>
      </c>
    </row>
    <row r="57" spans="1:5">
      <c r="A57" s="497" t="s">
        <v>334</v>
      </c>
      <c r="B57" s="513" t="s">
        <v>553</v>
      </c>
      <c r="C57" s="529">
        <v>2233.5300000000002</v>
      </c>
      <c r="D57" s="541">
        <f t="shared" si="2"/>
        <v>2.2649421658056577E-3</v>
      </c>
      <c r="E57" s="541">
        <f t="shared" si="3"/>
        <v>0.91579325849095528</v>
      </c>
    </row>
    <row r="58" spans="1:5" ht="38.25">
      <c r="A58" s="497" t="s">
        <v>866</v>
      </c>
      <c r="B58" s="513" t="s">
        <v>630</v>
      </c>
      <c r="C58" s="529">
        <v>2202.84</v>
      </c>
      <c r="D58" s="541">
        <f t="shared" si="2"/>
        <v>2.2338205443953449E-3</v>
      </c>
      <c r="E58" s="541">
        <f t="shared" si="3"/>
        <v>0.91802707903535063</v>
      </c>
    </row>
    <row r="59" spans="1:5">
      <c r="A59" s="497" t="s">
        <v>1141</v>
      </c>
      <c r="B59" s="513" t="s">
        <v>493</v>
      </c>
      <c r="C59" s="529">
        <v>2106.8000000000002</v>
      </c>
      <c r="D59" s="541">
        <f t="shared" si="2"/>
        <v>2.1364298464401016E-3</v>
      </c>
      <c r="E59" s="541">
        <f t="shared" si="3"/>
        <v>0.92016350888179077</v>
      </c>
    </row>
    <row r="60" spans="1:5">
      <c r="A60" s="497" t="s">
        <v>807</v>
      </c>
      <c r="B60" s="513" t="s">
        <v>804</v>
      </c>
      <c r="C60" s="529">
        <v>2095.1</v>
      </c>
      <c r="D60" s="541">
        <f t="shared" si="2"/>
        <v>2.1245652986883689E-3</v>
      </c>
      <c r="E60" s="541">
        <f t="shared" si="3"/>
        <v>0.92228807418047909</v>
      </c>
    </row>
    <row r="61" spans="1:5">
      <c r="A61" s="497" t="s">
        <v>380</v>
      </c>
      <c r="B61" s="513" t="s">
        <v>800</v>
      </c>
      <c r="C61" s="529">
        <v>2072.3200000000002</v>
      </c>
      <c r="D61" s="541">
        <f t="shared" si="2"/>
        <v>2.1014649228093558E-3</v>
      </c>
      <c r="E61" s="541">
        <f t="shared" si="3"/>
        <v>0.92438953910328847</v>
      </c>
    </row>
    <row r="62" spans="1:5">
      <c r="A62" s="497" t="s">
        <v>442</v>
      </c>
      <c r="B62" s="513" t="s">
        <v>694</v>
      </c>
      <c r="C62" s="529">
        <v>2055.46</v>
      </c>
      <c r="D62" s="541">
        <f t="shared" si="2"/>
        <v>2.0843678052799366E-3</v>
      </c>
      <c r="E62" s="541">
        <f t="shared" si="3"/>
        <v>0.92647390690856846</v>
      </c>
    </row>
    <row r="63" spans="1:5">
      <c r="A63" s="497" t="s">
        <v>379</v>
      </c>
      <c r="B63" s="513" t="s">
        <v>799</v>
      </c>
      <c r="C63" s="529">
        <v>2032.99</v>
      </c>
      <c r="D63" s="541">
        <f t="shared" si="2"/>
        <v>2.0615817892131487E-3</v>
      </c>
      <c r="E63" s="541">
        <f t="shared" si="3"/>
        <v>0.92853548869778157</v>
      </c>
    </row>
    <row r="64" spans="1:5">
      <c r="A64" s="497" t="s">
        <v>441</v>
      </c>
      <c r="B64" s="513" t="s">
        <v>518</v>
      </c>
      <c r="C64" s="529">
        <v>2031.7</v>
      </c>
      <c r="D64" s="541">
        <f t="shared" ref="D64:D127" si="4">C64/$C$225</f>
        <v>2.0602736467687267E-3</v>
      </c>
      <c r="E64" s="541">
        <f t="shared" si="3"/>
        <v>0.93059576234455033</v>
      </c>
    </row>
    <row r="65" spans="1:5">
      <c r="A65" s="497" t="s">
        <v>385</v>
      </c>
      <c r="B65" s="513" t="s">
        <v>823</v>
      </c>
      <c r="C65" s="529">
        <v>1908.2</v>
      </c>
      <c r="D65" s="541">
        <f t="shared" si="4"/>
        <v>1.9350367538337769E-3</v>
      </c>
      <c r="E65" s="541">
        <f t="shared" ref="E65:E128" si="5">D65+E64</f>
        <v>0.9325307990983841</v>
      </c>
    </row>
    <row r="66" spans="1:5" ht="25.5">
      <c r="A66" s="497" t="s">
        <v>482</v>
      </c>
      <c r="B66" s="513" t="s">
        <v>658</v>
      </c>
      <c r="C66" s="529">
        <v>1774.24</v>
      </c>
      <c r="D66" s="541">
        <f t="shared" si="4"/>
        <v>1.7991927523959964E-3</v>
      </c>
      <c r="E66" s="541">
        <f t="shared" si="5"/>
        <v>0.93432999185078014</v>
      </c>
    </row>
    <row r="67" spans="1:5">
      <c r="A67" s="497" t="s">
        <v>440</v>
      </c>
      <c r="B67" s="513" t="s">
        <v>688</v>
      </c>
      <c r="C67" s="529">
        <v>1746.1</v>
      </c>
      <c r="D67" s="541">
        <f t="shared" si="4"/>
        <v>1.7706569939572149E-3</v>
      </c>
      <c r="E67" s="541">
        <f t="shared" si="5"/>
        <v>0.93610064884473732</v>
      </c>
    </row>
    <row r="68" spans="1:5">
      <c r="A68" s="497" t="s">
        <v>386</v>
      </c>
      <c r="B68" s="513" t="s">
        <v>824</v>
      </c>
      <c r="C68" s="529">
        <v>1719.84</v>
      </c>
      <c r="D68" s="541">
        <f t="shared" si="4"/>
        <v>1.7440276756699941E-3</v>
      </c>
      <c r="E68" s="541">
        <f t="shared" si="5"/>
        <v>0.93784467652040726</v>
      </c>
    </row>
    <row r="69" spans="1:5">
      <c r="A69" s="497" t="s">
        <v>369</v>
      </c>
      <c r="B69" s="513" t="s">
        <v>289</v>
      </c>
      <c r="C69" s="529">
        <v>1709.28</v>
      </c>
      <c r="D69" s="541">
        <f t="shared" si="4"/>
        <v>1.7333191607761232E-3</v>
      </c>
      <c r="E69" s="541">
        <f t="shared" si="5"/>
        <v>0.93957799568118339</v>
      </c>
    </row>
    <row r="70" spans="1:5">
      <c r="A70" s="497" t="s">
        <v>254</v>
      </c>
      <c r="B70" s="513" t="s">
        <v>604</v>
      </c>
      <c r="C70" s="529">
        <v>1703.7</v>
      </c>
      <c r="D70" s="541">
        <f t="shared" si="4"/>
        <v>1.7276606841560664E-3</v>
      </c>
      <c r="E70" s="541">
        <f t="shared" si="5"/>
        <v>0.94130565636533947</v>
      </c>
    </row>
    <row r="71" spans="1:5">
      <c r="A71" s="497" t="s">
        <v>519</v>
      </c>
      <c r="B71" s="513" t="s">
        <v>1025</v>
      </c>
      <c r="C71" s="529">
        <v>1647.47</v>
      </c>
      <c r="D71" s="541">
        <f t="shared" si="4"/>
        <v>1.6706398704740238E-3</v>
      </c>
      <c r="E71" s="541">
        <f t="shared" si="5"/>
        <v>0.94297629623581347</v>
      </c>
    </row>
    <row r="72" spans="1:5" ht="38.25">
      <c r="A72" s="497" t="s">
        <v>555</v>
      </c>
      <c r="B72" s="513" t="s">
        <v>615</v>
      </c>
      <c r="C72" s="529">
        <v>1624.7</v>
      </c>
      <c r="D72" s="541">
        <f t="shared" si="4"/>
        <v>1.6475496352341145E-3</v>
      </c>
      <c r="E72" s="541">
        <f t="shared" si="5"/>
        <v>0.94462384587104764</v>
      </c>
    </row>
    <row r="73" spans="1:5" ht="25.5">
      <c r="A73" s="497" t="s">
        <v>312</v>
      </c>
      <c r="B73" s="513" t="s">
        <v>462</v>
      </c>
      <c r="C73" s="529">
        <v>1617</v>
      </c>
      <c r="D73" s="541">
        <f t="shared" si="4"/>
        <v>1.6397413431240002E-3</v>
      </c>
      <c r="E73" s="541">
        <f t="shared" si="5"/>
        <v>0.94626358721417159</v>
      </c>
    </row>
    <row r="74" spans="1:5">
      <c r="A74" s="497" t="s">
        <v>616</v>
      </c>
      <c r="B74" s="513" t="s">
        <v>583</v>
      </c>
      <c r="C74" s="529">
        <v>1599.08</v>
      </c>
      <c r="D74" s="541">
        <f t="shared" si="4"/>
        <v>1.6215693178495525E-3</v>
      </c>
      <c r="E74" s="541">
        <f t="shared" si="5"/>
        <v>0.9478851565320211</v>
      </c>
    </row>
    <row r="75" spans="1:5">
      <c r="A75" s="497" t="s">
        <v>922</v>
      </c>
      <c r="B75" s="513" t="s">
        <v>530</v>
      </c>
      <c r="C75" s="529">
        <v>1576.48</v>
      </c>
      <c r="D75" s="541">
        <f t="shared" si="4"/>
        <v>1.5986514734744118E-3</v>
      </c>
      <c r="E75" s="541">
        <f t="shared" si="5"/>
        <v>0.94948380800549548</v>
      </c>
    </row>
    <row r="76" spans="1:5">
      <c r="A76" s="530" t="s">
        <v>473</v>
      </c>
      <c r="B76" s="533" t="s">
        <v>975</v>
      </c>
      <c r="C76" s="531">
        <v>1529.84</v>
      </c>
      <c r="D76" s="547">
        <f t="shared" si="4"/>
        <v>1.551355532693148E-3</v>
      </c>
      <c r="E76" s="547">
        <f t="shared" si="5"/>
        <v>0.95103516353818862</v>
      </c>
    </row>
    <row r="77" spans="1:5">
      <c r="A77" s="530" t="s">
        <v>560</v>
      </c>
      <c r="B77" s="533" t="s">
        <v>910</v>
      </c>
      <c r="C77" s="531">
        <v>1525.35</v>
      </c>
      <c r="D77" s="547">
        <f t="shared" si="4"/>
        <v>1.546802385735432E-3</v>
      </c>
      <c r="E77" s="547">
        <f t="shared" si="5"/>
        <v>0.95258196592392408</v>
      </c>
    </row>
    <row r="78" spans="1:5">
      <c r="A78" s="530" t="s">
        <v>556</v>
      </c>
      <c r="B78" s="533" t="s">
        <v>436</v>
      </c>
      <c r="C78" s="531">
        <v>1375.03</v>
      </c>
      <c r="D78" s="547">
        <f t="shared" si="4"/>
        <v>1.3943682987234347E-3</v>
      </c>
      <c r="E78" s="547">
        <f t="shared" si="5"/>
        <v>0.95397633422264749</v>
      </c>
    </row>
    <row r="79" spans="1:5">
      <c r="A79" s="530" t="s">
        <v>514</v>
      </c>
      <c r="B79" s="533" t="s">
        <v>911</v>
      </c>
      <c r="C79" s="531">
        <v>1351.5</v>
      </c>
      <c r="D79" s="547">
        <f t="shared" si="4"/>
        <v>1.370507374911618E-3</v>
      </c>
      <c r="E79" s="547">
        <f t="shared" si="5"/>
        <v>0.95534684159755912</v>
      </c>
    </row>
    <row r="80" spans="1:5">
      <c r="A80" s="530" t="s">
        <v>569</v>
      </c>
      <c r="B80" s="533" t="s">
        <v>679</v>
      </c>
      <c r="C80" s="531">
        <v>1273.4000000000001</v>
      </c>
      <c r="D80" s="547">
        <f t="shared" si="4"/>
        <v>1.2913089835090304E-3</v>
      </c>
      <c r="E80" s="547">
        <f t="shared" si="5"/>
        <v>0.95663815058106816</v>
      </c>
    </row>
    <row r="81" spans="1:5">
      <c r="A81" s="530" t="s">
        <v>370</v>
      </c>
      <c r="B81" s="533" t="s">
        <v>297</v>
      </c>
      <c r="C81" s="531">
        <v>1254.31</v>
      </c>
      <c r="D81" s="547">
        <f t="shared" si="4"/>
        <v>1.2719505034594091E-3</v>
      </c>
      <c r="E81" s="547">
        <f t="shared" si="5"/>
        <v>0.95791010108452757</v>
      </c>
    </row>
    <row r="82" spans="1:5">
      <c r="A82" s="530" t="s">
        <v>871</v>
      </c>
      <c r="B82" s="533" t="s">
        <v>861</v>
      </c>
      <c r="C82" s="531">
        <v>1180.4000000000001</v>
      </c>
      <c r="D82" s="547">
        <f t="shared" si="4"/>
        <v>1.1970010398414162E-3</v>
      </c>
      <c r="E82" s="547">
        <f t="shared" si="5"/>
        <v>0.959107102124369</v>
      </c>
    </row>
    <row r="83" spans="1:5">
      <c r="A83" s="530" t="s">
        <v>872</v>
      </c>
      <c r="B83" s="533" t="s">
        <v>862</v>
      </c>
      <c r="C83" s="531">
        <v>1118.92</v>
      </c>
      <c r="D83" s="547">
        <f t="shared" si="4"/>
        <v>1.1346563906297505E-3</v>
      </c>
      <c r="E83" s="547">
        <f t="shared" si="5"/>
        <v>0.96024175851499871</v>
      </c>
    </row>
    <row r="84" spans="1:5">
      <c r="A84" s="530" t="s">
        <v>798</v>
      </c>
      <c r="B84" s="533" t="s">
        <v>802</v>
      </c>
      <c r="C84" s="531">
        <v>1071.44</v>
      </c>
      <c r="D84" s="547">
        <f t="shared" si="4"/>
        <v>1.086508636163747E-3</v>
      </c>
      <c r="E84" s="547">
        <f t="shared" si="5"/>
        <v>0.96132826715116249</v>
      </c>
    </row>
    <row r="85" spans="1:5">
      <c r="A85" s="530" t="s">
        <v>1072</v>
      </c>
      <c r="B85" s="533" t="s">
        <v>926</v>
      </c>
      <c r="C85" s="531">
        <v>950.23</v>
      </c>
      <c r="D85" s="547">
        <f t="shared" si="4"/>
        <v>9.6359394958362321E-4</v>
      </c>
      <c r="E85" s="547">
        <f t="shared" si="5"/>
        <v>0.96229186110074616</v>
      </c>
    </row>
    <row r="86" spans="1:5">
      <c r="A86" s="530" t="s">
        <v>621</v>
      </c>
      <c r="B86" s="533" t="s">
        <v>622</v>
      </c>
      <c r="C86" s="531">
        <v>931.95</v>
      </c>
      <c r="D86" s="547">
        <f t="shared" si="4"/>
        <v>9.4505686130142981E-4</v>
      </c>
      <c r="E86" s="547">
        <f t="shared" si="5"/>
        <v>0.96323691796204758</v>
      </c>
    </row>
    <row r="87" spans="1:5" ht="25.5">
      <c r="A87" s="530" t="s">
        <v>376</v>
      </c>
      <c r="B87" s="533" t="s">
        <v>793</v>
      </c>
      <c r="C87" s="531">
        <v>903.26</v>
      </c>
      <c r="D87" s="547">
        <f t="shared" si="4"/>
        <v>9.1596336771192601E-4</v>
      </c>
      <c r="E87" s="547">
        <f t="shared" si="5"/>
        <v>0.96415288132975951</v>
      </c>
    </row>
    <row r="88" spans="1:5" ht="25.5">
      <c r="A88" s="530" t="s">
        <v>670</v>
      </c>
      <c r="B88" s="533" t="s">
        <v>666</v>
      </c>
      <c r="C88" s="531">
        <v>902.82</v>
      </c>
      <c r="D88" s="547">
        <f t="shared" si="4"/>
        <v>9.1551717959134811E-4</v>
      </c>
      <c r="E88" s="547">
        <f t="shared" si="5"/>
        <v>0.96506839850935089</v>
      </c>
    </row>
    <row r="89" spans="1:5" ht="25.5">
      <c r="A89" s="530" t="s">
        <v>522</v>
      </c>
      <c r="B89" s="533" t="s">
        <v>659</v>
      </c>
      <c r="C89" s="531">
        <v>887.12</v>
      </c>
      <c r="D89" s="547">
        <f t="shared" si="4"/>
        <v>8.9959637619799822E-4</v>
      </c>
      <c r="E89" s="547">
        <f t="shared" si="5"/>
        <v>0.96596799488554885</v>
      </c>
    </row>
    <row r="90" spans="1:5">
      <c r="A90" s="530">
        <v>0</v>
      </c>
      <c r="B90" s="533" t="s">
        <v>558</v>
      </c>
      <c r="C90" s="531">
        <v>859.05</v>
      </c>
      <c r="D90" s="547">
        <f t="shared" si="4"/>
        <v>8.7113160223294519E-4</v>
      </c>
      <c r="E90" s="547">
        <f t="shared" si="5"/>
        <v>0.96683912648778181</v>
      </c>
    </row>
    <row r="91" spans="1:5">
      <c r="A91" s="530" t="s">
        <v>339</v>
      </c>
      <c r="B91" s="533" t="s">
        <v>276</v>
      </c>
      <c r="C91" s="531">
        <v>841.15</v>
      </c>
      <c r="D91" s="547">
        <f t="shared" si="4"/>
        <v>8.5297985823670546E-4</v>
      </c>
      <c r="E91" s="547">
        <f t="shared" si="5"/>
        <v>0.96769210634601854</v>
      </c>
    </row>
    <row r="92" spans="1:5">
      <c r="A92" s="530" t="s">
        <v>336</v>
      </c>
      <c r="B92" s="533" t="s">
        <v>265</v>
      </c>
      <c r="C92" s="531">
        <v>839.29</v>
      </c>
      <c r="D92" s="547">
        <f t="shared" si="4"/>
        <v>8.5109369936335318E-4</v>
      </c>
      <c r="E92" s="547">
        <f t="shared" si="5"/>
        <v>0.96854320004538186</v>
      </c>
    </row>
    <row r="93" spans="1:5" ht="25.5">
      <c r="A93" s="530" t="s">
        <v>348</v>
      </c>
      <c r="B93" s="533" t="s">
        <v>675</v>
      </c>
      <c r="C93" s="531">
        <v>822.24</v>
      </c>
      <c r="D93" s="547">
        <f t="shared" si="4"/>
        <v>8.3380390969095726E-4</v>
      </c>
      <c r="E93" s="547">
        <f t="shared" si="5"/>
        <v>0.96937700395507287</v>
      </c>
    </row>
    <row r="94" spans="1:5">
      <c r="A94" s="530" t="s">
        <v>511</v>
      </c>
      <c r="B94" s="533" t="s">
        <v>885</v>
      </c>
      <c r="C94" s="531">
        <v>735.57</v>
      </c>
      <c r="D94" s="547">
        <f t="shared" si="4"/>
        <v>7.4591499057620339E-4</v>
      </c>
      <c r="E94" s="547">
        <f t="shared" si="5"/>
        <v>0.97012291894564906</v>
      </c>
    </row>
    <row r="95" spans="1:5">
      <c r="A95" s="530" t="s">
        <v>449</v>
      </c>
      <c r="B95" s="533" t="s">
        <v>525</v>
      </c>
      <c r="C95" s="531">
        <v>693.97</v>
      </c>
      <c r="D95" s="547">
        <f t="shared" si="4"/>
        <v>7.0372993190337819E-4</v>
      </c>
      <c r="E95" s="547">
        <f t="shared" si="5"/>
        <v>0.97082664887755243</v>
      </c>
    </row>
    <row r="96" spans="1:5" ht="25.5">
      <c r="A96" s="530" t="s">
        <v>476</v>
      </c>
      <c r="B96" s="533" t="s">
        <v>671</v>
      </c>
      <c r="C96" s="531">
        <v>680.66</v>
      </c>
      <c r="D96" s="547">
        <f t="shared" si="4"/>
        <v>6.9023274125589481E-4</v>
      </c>
      <c r="E96" s="547">
        <f t="shared" si="5"/>
        <v>0.97151688161880834</v>
      </c>
    </row>
    <row r="97" spans="1:5" ht="25.5">
      <c r="A97" s="530" t="s">
        <v>350</v>
      </c>
      <c r="B97" s="533" t="s">
        <v>676</v>
      </c>
      <c r="C97" s="531">
        <v>662.22</v>
      </c>
      <c r="D97" s="547">
        <f t="shared" si="4"/>
        <v>6.7153340274803683E-4</v>
      </c>
      <c r="E97" s="547">
        <f t="shared" si="5"/>
        <v>0.9721884150215564</v>
      </c>
    </row>
    <row r="98" spans="1:5">
      <c r="A98" s="530" t="s">
        <v>390</v>
      </c>
      <c r="B98" s="533" t="s">
        <v>828</v>
      </c>
      <c r="C98" s="531">
        <v>649.6</v>
      </c>
      <c r="D98" s="547">
        <f t="shared" si="4"/>
        <v>6.5873591619873258E-4</v>
      </c>
      <c r="E98" s="547">
        <f t="shared" si="5"/>
        <v>0.97284715093775509</v>
      </c>
    </row>
    <row r="99" spans="1:5">
      <c r="A99" s="530" t="s">
        <v>1037</v>
      </c>
      <c r="B99" s="533" t="s">
        <v>1038</v>
      </c>
      <c r="C99" s="531">
        <v>633.04999999999995</v>
      </c>
      <c r="D99" s="547">
        <f t="shared" si="4"/>
        <v>6.4195315848153878E-4</v>
      </c>
      <c r="E99" s="547">
        <f t="shared" si="5"/>
        <v>0.97348910409623668</v>
      </c>
    </row>
    <row r="100" spans="1:5" ht="25.5">
      <c r="A100" s="530" t="s">
        <v>667</v>
      </c>
      <c r="B100" s="533" t="s">
        <v>663</v>
      </c>
      <c r="C100" s="531">
        <v>626.05999999999995</v>
      </c>
      <c r="D100" s="547">
        <f t="shared" si="4"/>
        <v>6.3486485174781167E-4</v>
      </c>
      <c r="E100" s="547">
        <f t="shared" si="5"/>
        <v>0.97412396894798448</v>
      </c>
    </row>
    <row r="101" spans="1:5">
      <c r="A101" s="530" t="s">
        <v>250</v>
      </c>
      <c r="B101" s="533" t="s">
        <v>924</v>
      </c>
      <c r="C101" s="531">
        <v>568.1</v>
      </c>
      <c r="D101" s="547">
        <f t="shared" si="4"/>
        <v>5.7608970750076967E-4</v>
      </c>
      <c r="E101" s="547">
        <f t="shared" si="5"/>
        <v>0.97470005865548526</v>
      </c>
    </row>
    <row r="102" spans="1:5">
      <c r="A102" s="530" t="s">
        <v>1071</v>
      </c>
      <c r="B102" s="533" t="s">
        <v>678</v>
      </c>
      <c r="C102" s="531">
        <v>562.46</v>
      </c>
      <c r="D102" s="547">
        <f t="shared" si="4"/>
        <v>5.703703870460886E-4</v>
      </c>
      <c r="E102" s="547">
        <f t="shared" si="5"/>
        <v>0.97527042904253136</v>
      </c>
    </row>
    <row r="103" spans="1:5" ht="25.5">
      <c r="A103" s="530" t="s">
        <v>606</v>
      </c>
      <c r="B103" s="533" t="s">
        <v>607</v>
      </c>
      <c r="C103" s="531">
        <v>561.92999999999995</v>
      </c>
      <c r="D103" s="547">
        <f t="shared" si="4"/>
        <v>5.6983293317357415E-4</v>
      </c>
      <c r="E103" s="547">
        <f t="shared" si="5"/>
        <v>0.97584026197570495</v>
      </c>
    </row>
    <row r="104" spans="1:5">
      <c r="A104" s="530">
        <v>0</v>
      </c>
      <c r="B104" s="533" t="s">
        <v>993</v>
      </c>
      <c r="C104" s="531">
        <v>556.38</v>
      </c>
      <c r="D104" s="547">
        <f t="shared" si="4"/>
        <v>5.6420487847082951E-4</v>
      </c>
      <c r="E104" s="547">
        <f t="shared" si="5"/>
        <v>0.97640446685417581</v>
      </c>
    </row>
    <row r="105" spans="1:5">
      <c r="A105" s="530" t="s">
        <v>460</v>
      </c>
      <c r="B105" s="533" t="s">
        <v>461</v>
      </c>
      <c r="C105" s="531">
        <v>528.79999999999995</v>
      </c>
      <c r="D105" s="547">
        <f t="shared" si="4"/>
        <v>5.3623699582187466E-4</v>
      </c>
      <c r="E105" s="547">
        <f t="shared" si="5"/>
        <v>0.97694070384999765</v>
      </c>
    </row>
    <row r="106" spans="1:5">
      <c r="A106" s="530" t="s">
        <v>592</v>
      </c>
      <c r="B106" s="533" t="s">
        <v>593</v>
      </c>
      <c r="C106" s="531">
        <v>528.66999999999996</v>
      </c>
      <c r="D106" s="547">
        <f t="shared" si="4"/>
        <v>5.3610516751352209E-4</v>
      </c>
      <c r="E106" s="547">
        <f t="shared" si="5"/>
        <v>0.97747680901751122</v>
      </c>
    </row>
    <row r="107" spans="1:5" ht="38.25">
      <c r="A107" s="530" t="s">
        <v>868</v>
      </c>
      <c r="B107" s="533" t="s">
        <v>632</v>
      </c>
      <c r="C107" s="531">
        <v>524.22</v>
      </c>
      <c r="D107" s="547">
        <f t="shared" si="4"/>
        <v>5.3159258311222225E-4</v>
      </c>
      <c r="E107" s="547">
        <f t="shared" si="5"/>
        <v>0.97800840160062341</v>
      </c>
    </row>
    <row r="108" spans="1:5">
      <c r="A108" s="530" t="s">
        <v>410</v>
      </c>
      <c r="B108" s="533" t="s">
        <v>651</v>
      </c>
      <c r="C108" s="531">
        <v>522.1</v>
      </c>
      <c r="D108" s="547">
        <f t="shared" si="4"/>
        <v>5.2944276762216481E-4</v>
      </c>
      <c r="E108" s="547">
        <f t="shared" si="5"/>
        <v>0.97853784436824554</v>
      </c>
    </row>
    <row r="109" spans="1:5">
      <c r="A109" s="530" t="s">
        <v>765</v>
      </c>
      <c r="B109" s="533" t="s">
        <v>1006</v>
      </c>
      <c r="C109" s="531">
        <v>517.62</v>
      </c>
      <c r="D109" s="547">
        <f t="shared" si="4"/>
        <v>5.2489976130355286E-4</v>
      </c>
      <c r="E109" s="547">
        <f t="shared" si="5"/>
        <v>0.97906274412954908</v>
      </c>
    </row>
    <row r="110" spans="1:5">
      <c r="A110" s="530" t="s">
        <v>342</v>
      </c>
      <c r="B110" s="533" t="s">
        <v>283</v>
      </c>
      <c r="C110" s="531">
        <v>513.89</v>
      </c>
      <c r="D110" s="547">
        <f t="shared" si="4"/>
        <v>5.2111730291774425E-4</v>
      </c>
      <c r="E110" s="547">
        <f t="shared" si="5"/>
        <v>0.97958386143246678</v>
      </c>
    </row>
    <row r="111" spans="1:5">
      <c r="A111" s="530" t="s">
        <v>363</v>
      </c>
      <c r="B111" s="533" t="s">
        <v>620</v>
      </c>
      <c r="C111" s="531">
        <v>487.28</v>
      </c>
      <c r="D111" s="547">
        <f t="shared" si="4"/>
        <v>4.9413306226188175E-4</v>
      </c>
      <c r="E111" s="547">
        <f t="shared" si="5"/>
        <v>0.98007799449472865</v>
      </c>
    </row>
    <row r="112" spans="1:5" ht="25.5">
      <c r="A112" s="530" t="s">
        <v>416</v>
      </c>
      <c r="B112" s="533" t="s">
        <v>415</v>
      </c>
      <c r="C112" s="531">
        <v>487.15</v>
      </c>
      <c r="D112" s="547">
        <f t="shared" si="4"/>
        <v>4.9400123395352917E-4</v>
      </c>
      <c r="E112" s="547">
        <f t="shared" si="5"/>
        <v>0.98057199572868214</v>
      </c>
    </row>
    <row r="113" spans="1:5">
      <c r="A113" s="530" t="s">
        <v>950</v>
      </c>
      <c r="B113" s="533" t="s">
        <v>946</v>
      </c>
      <c r="C113" s="531">
        <v>462.56</v>
      </c>
      <c r="D113" s="547">
        <f t="shared" si="4"/>
        <v>4.6906540239668369E-4</v>
      </c>
      <c r="E113" s="547">
        <f t="shared" si="5"/>
        <v>0.98104106113107881</v>
      </c>
    </row>
    <row r="114" spans="1:5">
      <c r="A114" s="530" t="s">
        <v>1073</v>
      </c>
      <c r="B114" s="533" t="s">
        <v>1070</v>
      </c>
      <c r="C114" s="531">
        <v>461.22</v>
      </c>
      <c r="D114" s="547">
        <f t="shared" si="4"/>
        <v>4.6770655675674175E-4</v>
      </c>
      <c r="E114" s="547">
        <f t="shared" si="5"/>
        <v>0.98150876768783557</v>
      </c>
    </row>
    <row r="115" spans="1:5">
      <c r="A115" s="530" t="s">
        <v>505</v>
      </c>
      <c r="B115" s="533" t="s">
        <v>837</v>
      </c>
      <c r="C115" s="531">
        <v>446.03</v>
      </c>
      <c r="D115" s="547">
        <f t="shared" si="4"/>
        <v>4.5230292595769807E-4</v>
      </c>
      <c r="E115" s="547">
        <f t="shared" si="5"/>
        <v>0.98196107061379323</v>
      </c>
    </row>
    <row r="116" spans="1:5">
      <c r="A116" s="530" t="s">
        <v>407</v>
      </c>
      <c r="B116" s="533" t="s">
        <v>881</v>
      </c>
      <c r="C116" s="531">
        <v>437.76</v>
      </c>
      <c r="D116" s="547">
        <f t="shared" si="4"/>
        <v>4.4391661741865324E-4</v>
      </c>
      <c r="E116" s="547">
        <f t="shared" si="5"/>
        <v>0.98240498723121183</v>
      </c>
    </row>
    <row r="117" spans="1:5">
      <c r="A117" s="530" t="s">
        <v>1061</v>
      </c>
      <c r="B117" s="533" t="s">
        <v>912</v>
      </c>
      <c r="C117" s="531">
        <v>435.84</v>
      </c>
      <c r="D117" s="547">
        <f t="shared" si="4"/>
        <v>4.4196961471067668E-4</v>
      </c>
      <c r="E117" s="547">
        <f t="shared" si="5"/>
        <v>0.98284695684592249</v>
      </c>
    </row>
    <row r="118" spans="1:5" ht="25.5">
      <c r="A118" s="530" t="s">
        <v>351</v>
      </c>
      <c r="B118" s="533" t="s">
        <v>1142</v>
      </c>
      <c r="C118" s="531">
        <v>435.4</v>
      </c>
      <c r="D118" s="547">
        <f t="shared" si="4"/>
        <v>4.4152342659009873E-4</v>
      </c>
      <c r="E118" s="547">
        <f t="shared" si="5"/>
        <v>0.98328848027251259</v>
      </c>
    </row>
    <row r="119" spans="1:5">
      <c r="A119" s="530" t="s">
        <v>951</v>
      </c>
      <c r="B119" s="533" t="s">
        <v>1059</v>
      </c>
      <c r="C119" s="531">
        <v>435.02</v>
      </c>
      <c r="D119" s="547">
        <f t="shared" si="4"/>
        <v>4.4113808230414504E-4</v>
      </c>
      <c r="E119" s="547">
        <f t="shared" si="5"/>
        <v>0.98372961835481676</v>
      </c>
    </row>
    <row r="120" spans="1:5">
      <c r="A120" s="530" t="s">
        <v>844</v>
      </c>
      <c r="B120" s="533" t="s">
        <v>843</v>
      </c>
      <c r="C120" s="531">
        <v>416.52</v>
      </c>
      <c r="D120" s="547">
        <f t="shared" si="4"/>
        <v>4.2237789996166269E-4</v>
      </c>
      <c r="E120" s="547">
        <f t="shared" si="5"/>
        <v>0.98415199625477845</v>
      </c>
    </row>
    <row r="121" spans="1:5" ht="25.5">
      <c r="A121" s="530" t="s">
        <v>1064</v>
      </c>
      <c r="B121" s="533" t="s">
        <v>517</v>
      </c>
      <c r="C121" s="531">
        <v>411.72</v>
      </c>
      <c r="D121" s="547">
        <f t="shared" si="4"/>
        <v>4.1751039319172132E-4</v>
      </c>
      <c r="E121" s="547">
        <f t="shared" si="5"/>
        <v>0.98456950664797016</v>
      </c>
    </row>
    <row r="122" spans="1:5">
      <c r="A122" s="530" t="s">
        <v>398</v>
      </c>
      <c r="B122" s="533" t="s">
        <v>841</v>
      </c>
      <c r="C122" s="531">
        <v>409.5</v>
      </c>
      <c r="D122" s="547">
        <f t="shared" si="4"/>
        <v>4.1525917131062342E-4</v>
      </c>
      <c r="E122" s="547">
        <f t="shared" si="5"/>
        <v>0.98498476581928074</v>
      </c>
    </row>
    <row r="123" spans="1:5">
      <c r="A123" s="530" t="s">
        <v>1019</v>
      </c>
      <c r="B123" s="533" t="s">
        <v>1020</v>
      </c>
      <c r="C123" s="531">
        <v>396.04</v>
      </c>
      <c r="D123" s="547">
        <f t="shared" si="4"/>
        <v>4.016098710765795E-4</v>
      </c>
      <c r="E123" s="547">
        <f t="shared" si="5"/>
        <v>0.98538637569035736</v>
      </c>
    </row>
    <row r="124" spans="1:5">
      <c r="A124" s="530" t="s">
        <v>448</v>
      </c>
      <c r="B124" s="533" t="s">
        <v>457</v>
      </c>
      <c r="C124" s="531">
        <v>376.36</v>
      </c>
      <c r="D124" s="547">
        <f t="shared" si="4"/>
        <v>3.8165309331981989E-4</v>
      </c>
      <c r="E124" s="547">
        <f t="shared" si="5"/>
        <v>0.9857680287836772</v>
      </c>
    </row>
    <row r="125" spans="1:5">
      <c r="A125" s="530" t="s">
        <v>426</v>
      </c>
      <c r="B125" s="533" t="s">
        <v>427</v>
      </c>
      <c r="C125" s="531">
        <v>374.71</v>
      </c>
      <c r="D125" s="547">
        <f t="shared" si="4"/>
        <v>3.7997988786765252E-4</v>
      </c>
      <c r="E125" s="547">
        <f t="shared" si="5"/>
        <v>0.98614800867154484</v>
      </c>
    </row>
    <row r="126" spans="1:5">
      <c r="A126" s="530" t="s">
        <v>499</v>
      </c>
      <c r="B126" s="533" t="s">
        <v>831</v>
      </c>
      <c r="C126" s="531">
        <v>364.32</v>
      </c>
      <c r="D126" s="547">
        <f t="shared" si="4"/>
        <v>3.6944376383855025E-4</v>
      </c>
      <c r="E126" s="547">
        <f t="shared" si="5"/>
        <v>0.98651745243538336</v>
      </c>
    </row>
    <row r="127" spans="1:5">
      <c r="A127" s="530" t="s">
        <v>512</v>
      </c>
      <c r="B127" s="533" t="s">
        <v>886</v>
      </c>
      <c r="C127" s="531">
        <v>358.89</v>
      </c>
      <c r="D127" s="547">
        <f t="shared" si="4"/>
        <v>3.6393739680505409E-4</v>
      </c>
      <c r="E127" s="547">
        <f t="shared" si="5"/>
        <v>0.98688138983218843</v>
      </c>
    </row>
    <row r="128" spans="1:5">
      <c r="A128" s="530" t="s">
        <v>335</v>
      </c>
      <c r="B128" s="533" t="s">
        <v>264</v>
      </c>
      <c r="C128" s="531">
        <v>356.36</v>
      </c>
      <c r="D128" s="547">
        <f t="shared" ref="D128:D191" si="6">C128/$C$225</f>
        <v>3.613718151117308E-4</v>
      </c>
      <c r="E128" s="547">
        <f t="shared" si="5"/>
        <v>0.98724276164730018</v>
      </c>
    </row>
    <row r="129" spans="1:5">
      <c r="A129" s="530" t="s">
        <v>408</v>
      </c>
      <c r="B129" s="533" t="s">
        <v>884</v>
      </c>
      <c r="C129" s="531">
        <v>351.48</v>
      </c>
      <c r="D129" s="547">
        <f t="shared" si="6"/>
        <v>3.564231832289571E-4</v>
      </c>
      <c r="E129" s="547">
        <f t="shared" ref="E129:E192" si="7">D129+E128</f>
        <v>0.98759918483052911</v>
      </c>
    </row>
    <row r="130" spans="1:5">
      <c r="A130" s="530" t="s">
        <v>392</v>
      </c>
      <c r="B130" s="533" t="s">
        <v>830</v>
      </c>
      <c r="C130" s="531">
        <v>337.6</v>
      </c>
      <c r="D130" s="547">
        <f t="shared" si="6"/>
        <v>3.423479761525433E-4</v>
      </c>
      <c r="E130" s="547">
        <f t="shared" si="7"/>
        <v>0.98794153280668162</v>
      </c>
    </row>
    <row r="131" spans="1:5">
      <c r="A131" s="530" t="s">
        <v>923</v>
      </c>
      <c r="B131" s="533" t="s">
        <v>576</v>
      </c>
      <c r="C131" s="531">
        <v>335.25</v>
      </c>
      <c r="D131" s="547">
        <f t="shared" si="6"/>
        <v>3.3996492596309282E-4</v>
      </c>
      <c r="E131" s="547">
        <f t="shared" si="7"/>
        <v>0.98828149773264473</v>
      </c>
    </row>
    <row r="132" spans="1:5">
      <c r="A132" s="530" t="s">
        <v>389</v>
      </c>
      <c r="B132" s="533" t="s">
        <v>827</v>
      </c>
      <c r="C132" s="531">
        <v>311.22000000000003</v>
      </c>
      <c r="D132" s="547">
        <f t="shared" si="6"/>
        <v>3.1559697019607383E-4</v>
      </c>
      <c r="E132" s="547">
        <f t="shared" si="7"/>
        <v>0.98859709470284085</v>
      </c>
    </row>
    <row r="133" spans="1:5">
      <c r="A133" s="530" t="s">
        <v>883</v>
      </c>
      <c r="B133" s="533" t="s">
        <v>888</v>
      </c>
      <c r="C133" s="531">
        <v>307.62</v>
      </c>
      <c r="D133" s="547">
        <f t="shared" si="6"/>
        <v>3.119463401186178E-4</v>
      </c>
      <c r="E133" s="547">
        <f t="shared" si="7"/>
        <v>0.98890904104295951</v>
      </c>
    </row>
    <row r="134" spans="1:5">
      <c r="A134" s="530" t="s">
        <v>955</v>
      </c>
      <c r="B134" s="533" t="s">
        <v>945</v>
      </c>
      <c r="C134" s="531">
        <v>294.56</v>
      </c>
      <c r="D134" s="547">
        <f t="shared" si="6"/>
        <v>2.9870266544873564E-4</v>
      </c>
      <c r="E134" s="547">
        <f t="shared" si="7"/>
        <v>0.98920774370840825</v>
      </c>
    </row>
    <row r="135" spans="1:5" ht="25.5">
      <c r="A135" s="530" t="s">
        <v>568</v>
      </c>
      <c r="B135" s="533" t="s">
        <v>661</v>
      </c>
      <c r="C135" s="531">
        <v>294.36</v>
      </c>
      <c r="D135" s="547">
        <f t="shared" si="6"/>
        <v>2.9849985266665476E-4</v>
      </c>
      <c r="E135" s="547">
        <f t="shared" si="7"/>
        <v>0.98950624356107486</v>
      </c>
    </row>
    <row r="136" spans="1:5">
      <c r="A136" s="530" t="s">
        <v>121</v>
      </c>
      <c r="B136" s="533" t="s">
        <v>532</v>
      </c>
      <c r="C136" s="531">
        <v>293.64</v>
      </c>
      <c r="D136" s="547">
        <f t="shared" si="6"/>
        <v>2.9776972665116353E-4</v>
      </c>
      <c r="E136" s="547">
        <f t="shared" si="7"/>
        <v>0.98980401328772605</v>
      </c>
    </row>
    <row r="137" spans="1:5" ht="25.5">
      <c r="A137" s="530" t="s">
        <v>1075</v>
      </c>
      <c r="B137" s="533" t="s">
        <v>1076</v>
      </c>
      <c r="C137" s="531">
        <v>293.39999999999998</v>
      </c>
      <c r="D137" s="547">
        <f t="shared" si="6"/>
        <v>2.9752635131266645E-4</v>
      </c>
      <c r="E137" s="547">
        <f t="shared" si="7"/>
        <v>0.99010153963903869</v>
      </c>
    </row>
    <row r="138" spans="1:5" ht="25.5">
      <c r="A138" s="530" t="s">
        <v>668</v>
      </c>
      <c r="B138" s="533" t="s">
        <v>664</v>
      </c>
      <c r="C138" s="531">
        <v>286.47000000000003</v>
      </c>
      <c r="D138" s="547">
        <f t="shared" si="6"/>
        <v>2.9049888841356362E-4</v>
      </c>
      <c r="E138" s="547">
        <f t="shared" si="7"/>
        <v>0.99039203852745228</v>
      </c>
    </row>
    <row r="139" spans="1:5">
      <c r="A139" s="530" t="s">
        <v>362</v>
      </c>
      <c r="B139" s="533" t="s">
        <v>456</v>
      </c>
      <c r="C139" s="531">
        <v>285.83999999999997</v>
      </c>
      <c r="D139" s="547">
        <f t="shared" si="6"/>
        <v>2.8986002815000877E-4</v>
      </c>
      <c r="E139" s="547">
        <f t="shared" si="7"/>
        <v>0.99068189855560229</v>
      </c>
    </row>
    <row r="140" spans="1:5" ht="25.5">
      <c r="A140" s="530" t="s">
        <v>349</v>
      </c>
      <c r="B140" s="533" t="s">
        <v>1082</v>
      </c>
      <c r="C140" s="531">
        <v>281.94</v>
      </c>
      <c r="D140" s="547">
        <f t="shared" si="6"/>
        <v>2.8590517889943144E-4</v>
      </c>
      <c r="E140" s="547">
        <f t="shared" si="7"/>
        <v>0.99096780373450177</v>
      </c>
    </row>
    <row r="141" spans="1:5" ht="25.5">
      <c r="A141" s="530" t="s">
        <v>1063</v>
      </c>
      <c r="B141" s="533" t="s">
        <v>516</v>
      </c>
      <c r="C141" s="531">
        <v>279.7</v>
      </c>
      <c r="D141" s="547">
        <f t="shared" si="6"/>
        <v>2.8363367574012546E-4</v>
      </c>
      <c r="E141" s="547">
        <f t="shared" si="7"/>
        <v>0.99125143741024191</v>
      </c>
    </row>
    <row r="142" spans="1:5">
      <c r="A142" s="530" t="s">
        <v>1013</v>
      </c>
      <c r="B142" s="533" t="s">
        <v>1014</v>
      </c>
      <c r="C142" s="531">
        <v>274.77999999999997</v>
      </c>
      <c r="D142" s="547">
        <f t="shared" si="6"/>
        <v>2.7864448130093551E-4</v>
      </c>
      <c r="E142" s="547">
        <f t="shared" si="7"/>
        <v>0.99153008189154279</v>
      </c>
    </row>
    <row r="143" spans="1:5">
      <c r="A143" s="530" t="s">
        <v>808</v>
      </c>
      <c r="B143" s="533" t="s">
        <v>805</v>
      </c>
      <c r="C143" s="531">
        <v>268.83</v>
      </c>
      <c r="D143" s="547">
        <f t="shared" si="6"/>
        <v>2.7261080103402905E-4</v>
      </c>
      <c r="E143" s="547">
        <f t="shared" si="7"/>
        <v>0.99180269269257681</v>
      </c>
    </row>
    <row r="144" spans="1:5">
      <c r="A144" s="530" t="s">
        <v>397</v>
      </c>
      <c r="B144" s="533" t="s">
        <v>840</v>
      </c>
      <c r="C144" s="531">
        <v>260.16000000000003</v>
      </c>
      <c r="D144" s="547">
        <f t="shared" si="6"/>
        <v>2.6381886693082246E-4</v>
      </c>
      <c r="E144" s="547">
        <f t="shared" si="7"/>
        <v>0.99206651155950765</v>
      </c>
    </row>
    <row r="145" spans="1:5">
      <c r="A145" s="530" t="s">
        <v>399</v>
      </c>
      <c r="B145" s="533" t="s">
        <v>842</v>
      </c>
      <c r="C145" s="531">
        <v>255.99</v>
      </c>
      <c r="D145" s="547">
        <f t="shared" si="6"/>
        <v>2.5959022042443589E-4</v>
      </c>
      <c r="E145" s="547">
        <f t="shared" si="7"/>
        <v>0.99232610177993208</v>
      </c>
    </row>
    <row r="146" spans="1:5">
      <c r="A146" s="530" t="s">
        <v>393</v>
      </c>
      <c r="B146" s="533" t="s">
        <v>506</v>
      </c>
      <c r="C146" s="531">
        <v>250.4</v>
      </c>
      <c r="D146" s="547">
        <f t="shared" si="6"/>
        <v>2.5392160316527499E-4</v>
      </c>
      <c r="E146" s="547">
        <f t="shared" si="7"/>
        <v>0.99258002338309737</v>
      </c>
    </row>
    <row r="147" spans="1:5" ht="25.5">
      <c r="A147" s="530" t="s">
        <v>940</v>
      </c>
      <c r="B147" s="533" t="s">
        <v>963</v>
      </c>
      <c r="C147" s="531">
        <v>241.2</v>
      </c>
      <c r="D147" s="547">
        <f t="shared" si="6"/>
        <v>2.4459221518955402E-4</v>
      </c>
      <c r="E147" s="547">
        <f t="shared" si="7"/>
        <v>0.99282461559828694</v>
      </c>
    </row>
    <row r="148" spans="1:5">
      <c r="A148" s="530" t="s">
        <v>388</v>
      </c>
      <c r="B148" s="533" t="s">
        <v>826</v>
      </c>
      <c r="C148" s="531">
        <v>211.32</v>
      </c>
      <c r="D148" s="547">
        <f t="shared" si="6"/>
        <v>2.1429198554666896E-4</v>
      </c>
      <c r="E148" s="547">
        <f t="shared" si="7"/>
        <v>0.99303890758383362</v>
      </c>
    </row>
    <row r="149" spans="1:5">
      <c r="A149" s="530" t="s">
        <v>405</v>
      </c>
      <c r="B149" s="533" t="s">
        <v>877</v>
      </c>
      <c r="C149" s="531">
        <v>211.2</v>
      </c>
      <c r="D149" s="547">
        <f t="shared" si="6"/>
        <v>2.1417029787742042E-4</v>
      </c>
      <c r="E149" s="547">
        <f t="shared" si="7"/>
        <v>0.99325307788171102</v>
      </c>
    </row>
    <row r="150" spans="1:5">
      <c r="A150" s="530" t="s">
        <v>561</v>
      </c>
      <c r="B150" s="533" t="s">
        <v>959</v>
      </c>
      <c r="C150" s="531">
        <v>207.97</v>
      </c>
      <c r="D150" s="547">
        <f t="shared" si="6"/>
        <v>2.1089487144681406E-4</v>
      </c>
      <c r="E150" s="547">
        <f t="shared" si="7"/>
        <v>0.99346397275315779</v>
      </c>
    </row>
    <row r="151" spans="1:5">
      <c r="A151" s="530" t="s">
        <v>501</v>
      </c>
      <c r="B151" s="533" t="s">
        <v>833</v>
      </c>
      <c r="C151" s="531">
        <v>206.16</v>
      </c>
      <c r="D151" s="547">
        <f t="shared" si="6"/>
        <v>2.0905941576898198E-4</v>
      </c>
      <c r="E151" s="547">
        <f t="shared" si="7"/>
        <v>0.99367303216892677</v>
      </c>
    </row>
    <row r="152" spans="1:5" ht="25.5">
      <c r="A152" s="530" t="s">
        <v>780</v>
      </c>
      <c r="B152" s="533" t="s">
        <v>1004</v>
      </c>
      <c r="C152" s="531">
        <v>202.97</v>
      </c>
      <c r="D152" s="547">
        <f t="shared" si="6"/>
        <v>2.0582455189479179E-4</v>
      </c>
      <c r="E152" s="547">
        <f t="shared" si="7"/>
        <v>0.99387885672082155</v>
      </c>
    </row>
    <row r="153" spans="1:5" ht="25.5">
      <c r="A153" s="530" t="s">
        <v>1140</v>
      </c>
      <c r="B153" s="533" t="s">
        <v>1084</v>
      </c>
      <c r="C153" s="531">
        <v>201.5</v>
      </c>
      <c r="D153" s="547">
        <f t="shared" si="6"/>
        <v>2.0433387794649725E-4</v>
      </c>
      <c r="E153" s="547">
        <f t="shared" si="7"/>
        <v>0.99408319059876804</v>
      </c>
    </row>
    <row r="154" spans="1:5">
      <c r="A154" s="530" t="s">
        <v>395</v>
      </c>
      <c r="B154" s="533" t="s">
        <v>838</v>
      </c>
      <c r="C154" s="531">
        <v>199.96</v>
      </c>
      <c r="D154" s="547">
        <f t="shared" si="6"/>
        <v>2.0277221952447441E-4</v>
      </c>
      <c r="E154" s="547">
        <f t="shared" si="7"/>
        <v>0.99428596281829251</v>
      </c>
    </row>
    <row r="155" spans="1:5">
      <c r="A155" s="530" t="s">
        <v>1058</v>
      </c>
      <c r="B155" s="533" t="s">
        <v>1015</v>
      </c>
      <c r="C155" s="531">
        <v>191.12</v>
      </c>
      <c r="D155" s="547">
        <f t="shared" si="6"/>
        <v>1.9380789455649902E-4</v>
      </c>
      <c r="E155" s="547">
        <f t="shared" si="7"/>
        <v>0.99447977071284899</v>
      </c>
    </row>
    <row r="156" spans="1:5">
      <c r="A156" s="530" t="s">
        <v>913</v>
      </c>
      <c r="B156" s="533" t="s">
        <v>417</v>
      </c>
      <c r="C156" s="531">
        <v>184.45</v>
      </c>
      <c r="D156" s="547">
        <f t="shared" si="6"/>
        <v>1.8704408827410131E-4</v>
      </c>
      <c r="E156" s="547">
        <f t="shared" si="7"/>
        <v>0.99466681480112307</v>
      </c>
    </row>
    <row r="157" spans="1:5">
      <c r="A157" s="530" t="s">
        <v>893</v>
      </c>
      <c r="B157" s="533" t="s">
        <v>896</v>
      </c>
      <c r="C157" s="531">
        <v>171.4</v>
      </c>
      <c r="D157" s="547">
        <f t="shared" si="6"/>
        <v>1.7381055424332321E-4</v>
      </c>
      <c r="E157" s="547">
        <f t="shared" si="7"/>
        <v>0.99484062535536644</v>
      </c>
    </row>
    <row r="158" spans="1:5" ht="25.5">
      <c r="A158" s="530" t="s">
        <v>477</v>
      </c>
      <c r="B158" s="533" t="s">
        <v>672</v>
      </c>
      <c r="C158" s="531">
        <v>170.16</v>
      </c>
      <c r="D158" s="547">
        <f t="shared" si="6"/>
        <v>1.7255311499442169E-4</v>
      </c>
      <c r="E158" s="547">
        <f t="shared" si="7"/>
        <v>0.99501317847036086</v>
      </c>
    </row>
    <row r="159" spans="1:5">
      <c r="A159" s="530" t="s">
        <v>956</v>
      </c>
      <c r="B159" s="533" t="s">
        <v>948</v>
      </c>
      <c r="C159" s="531">
        <v>169.4</v>
      </c>
      <c r="D159" s="547">
        <f t="shared" si="6"/>
        <v>1.7178242642251431E-4</v>
      </c>
      <c r="E159" s="547">
        <f t="shared" si="7"/>
        <v>0.99518496089678332</v>
      </c>
    </row>
    <row r="160" spans="1:5">
      <c r="A160" s="530" t="s">
        <v>369</v>
      </c>
      <c r="B160" s="533" t="s">
        <v>296</v>
      </c>
      <c r="C160" s="531">
        <v>163.47</v>
      </c>
      <c r="D160" s="547">
        <f t="shared" si="6"/>
        <v>1.657690274338159E-4</v>
      </c>
      <c r="E160" s="547">
        <f t="shared" si="7"/>
        <v>0.99535072992421714</v>
      </c>
    </row>
    <row r="161" spans="1:5">
      <c r="A161" s="530" t="s">
        <v>939</v>
      </c>
      <c r="B161" s="533" t="s">
        <v>649</v>
      </c>
      <c r="C161" s="531">
        <v>147.6</v>
      </c>
      <c r="D161" s="547">
        <f t="shared" si="6"/>
        <v>1.4967583317569724E-4</v>
      </c>
      <c r="E161" s="547">
        <f t="shared" si="7"/>
        <v>0.99550040575739285</v>
      </c>
    </row>
    <row r="162" spans="1:5">
      <c r="A162" s="530" t="s">
        <v>368</v>
      </c>
      <c r="B162" s="533" t="s">
        <v>296</v>
      </c>
      <c r="C162" s="531">
        <v>145.22</v>
      </c>
      <c r="D162" s="547">
        <f t="shared" si="6"/>
        <v>1.4726236106893463E-4</v>
      </c>
      <c r="E162" s="547">
        <f t="shared" si="7"/>
        <v>0.99564766811846184</v>
      </c>
    </row>
    <row r="163" spans="1:5" ht="25.5">
      <c r="A163" s="530" t="s">
        <v>1062</v>
      </c>
      <c r="B163" s="533" t="s">
        <v>515</v>
      </c>
      <c r="C163" s="531">
        <v>142.83000000000001</v>
      </c>
      <c r="D163" s="547">
        <f t="shared" si="6"/>
        <v>1.4483874832306801E-4</v>
      </c>
      <c r="E163" s="547">
        <f t="shared" si="7"/>
        <v>0.99579250686678489</v>
      </c>
    </row>
    <row r="164" spans="1:5">
      <c r="A164" s="530" t="s">
        <v>589</v>
      </c>
      <c r="B164" s="533" t="s">
        <v>590</v>
      </c>
      <c r="C164" s="531">
        <v>141.94999999999999</v>
      </c>
      <c r="D164" s="547">
        <f t="shared" si="6"/>
        <v>1.4394637208191207E-4</v>
      </c>
      <c r="E164" s="547">
        <f t="shared" si="7"/>
        <v>0.99593645323886681</v>
      </c>
    </row>
    <row r="165" spans="1:5" ht="25.5">
      <c r="A165" s="530" t="s">
        <v>942</v>
      </c>
      <c r="B165" s="533" t="s">
        <v>964</v>
      </c>
      <c r="C165" s="531">
        <v>139.19999999999999</v>
      </c>
      <c r="D165" s="547">
        <f t="shared" si="6"/>
        <v>1.4115769632829983E-4</v>
      </c>
      <c r="E165" s="547">
        <f t="shared" si="7"/>
        <v>0.99607761093519509</v>
      </c>
    </row>
    <row r="166" spans="1:5">
      <c r="A166" s="530" t="s">
        <v>387</v>
      </c>
      <c r="B166" s="533" t="s">
        <v>825</v>
      </c>
      <c r="C166" s="531">
        <v>133.38</v>
      </c>
      <c r="D166" s="547">
        <f t="shared" si="6"/>
        <v>1.3525584436974592E-4</v>
      </c>
      <c r="E166" s="547">
        <f t="shared" si="7"/>
        <v>0.99621286677956489</v>
      </c>
    </row>
    <row r="167" spans="1:5">
      <c r="A167" s="530" t="s">
        <v>882</v>
      </c>
      <c r="B167" s="533" t="s">
        <v>887</v>
      </c>
      <c r="C167" s="531">
        <v>132.06</v>
      </c>
      <c r="D167" s="547">
        <f t="shared" si="6"/>
        <v>1.3391728000801206E-4</v>
      </c>
      <c r="E167" s="547">
        <f t="shared" si="7"/>
        <v>0.99634678405957289</v>
      </c>
    </row>
    <row r="168" spans="1:5">
      <c r="A168" s="530" t="s">
        <v>396</v>
      </c>
      <c r="B168" s="533" t="s">
        <v>839</v>
      </c>
      <c r="C168" s="531">
        <v>127.13</v>
      </c>
      <c r="D168" s="547">
        <f t="shared" si="6"/>
        <v>1.2891794492971809E-4</v>
      </c>
      <c r="E168" s="547">
        <f t="shared" si="7"/>
        <v>0.99647570200450264</v>
      </c>
    </row>
    <row r="169" spans="1:5">
      <c r="A169" s="530" t="s">
        <v>504</v>
      </c>
      <c r="B169" s="533" t="s">
        <v>836</v>
      </c>
      <c r="C169" s="531">
        <v>126.58</v>
      </c>
      <c r="D169" s="547">
        <f t="shared" si="6"/>
        <v>1.2836020977899563E-4</v>
      </c>
      <c r="E169" s="547">
        <f t="shared" si="7"/>
        <v>0.99660406221428166</v>
      </c>
    </row>
    <row r="170" spans="1:5">
      <c r="A170" s="530" t="s">
        <v>391</v>
      </c>
      <c r="B170" s="533" t="s">
        <v>829</v>
      </c>
      <c r="C170" s="531">
        <v>121.14</v>
      </c>
      <c r="D170" s="547">
        <f t="shared" si="6"/>
        <v>1.2284370210639541E-4</v>
      </c>
      <c r="E170" s="547">
        <f t="shared" si="7"/>
        <v>0.99672690591638802</v>
      </c>
    </row>
    <row r="171" spans="1:5">
      <c r="A171" s="530" t="s">
        <v>952</v>
      </c>
      <c r="B171" s="533" t="s">
        <v>944</v>
      </c>
      <c r="C171" s="531">
        <v>120.36</v>
      </c>
      <c r="D171" s="547">
        <f t="shared" si="6"/>
        <v>1.2205273225627995E-4</v>
      </c>
      <c r="E171" s="547">
        <f t="shared" si="7"/>
        <v>0.99684895864864431</v>
      </c>
    </row>
    <row r="172" spans="1:5" ht="25.5">
      <c r="A172" s="530" t="s">
        <v>413</v>
      </c>
      <c r="B172" s="533" t="s">
        <v>414</v>
      </c>
      <c r="C172" s="531">
        <v>119.66</v>
      </c>
      <c r="D172" s="547">
        <f t="shared" si="6"/>
        <v>1.2134288751899682E-4</v>
      </c>
      <c r="E172" s="547">
        <f t="shared" si="7"/>
        <v>0.99697030153616328</v>
      </c>
    </row>
    <row r="173" spans="1:5">
      <c r="A173" s="530" t="s">
        <v>419</v>
      </c>
      <c r="B173" s="533" t="s">
        <v>420</v>
      </c>
      <c r="C173" s="531">
        <v>117.75</v>
      </c>
      <c r="D173" s="547">
        <f t="shared" si="6"/>
        <v>1.1940602545012432E-4</v>
      </c>
      <c r="E173" s="547">
        <f t="shared" si="7"/>
        <v>0.99708970756161341</v>
      </c>
    </row>
    <row r="174" spans="1:5">
      <c r="A174" s="530" t="s">
        <v>313</v>
      </c>
      <c r="B174" s="533" t="s">
        <v>310</v>
      </c>
      <c r="C174" s="531">
        <v>114.56</v>
      </c>
      <c r="D174" s="547">
        <f t="shared" si="6"/>
        <v>1.1617116157593412E-4</v>
      </c>
      <c r="E174" s="547">
        <f t="shared" si="7"/>
        <v>0.99720587872318933</v>
      </c>
    </row>
    <row r="175" spans="1:5" ht="25.5">
      <c r="A175" s="530" t="s">
        <v>479</v>
      </c>
      <c r="B175" s="533" t="s">
        <v>656</v>
      </c>
      <c r="C175" s="531">
        <v>113.44</v>
      </c>
      <c r="D175" s="547">
        <f t="shared" si="6"/>
        <v>1.1503540999628113E-4</v>
      </c>
      <c r="E175" s="547">
        <f t="shared" si="7"/>
        <v>0.99732091413318558</v>
      </c>
    </row>
    <row r="176" spans="1:5">
      <c r="A176" s="530" t="s">
        <v>1074</v>
      </c>
      <c r="B176" s="533" t="s">
        <v>1083</v>
      </c>
      <c r="C176" s="531">
        <v>111.96</v>
      </c>
      <c r="D176" s="547">
        <f t="shared" si="6"/>
        <v>1.1353459540888253E-4</v>
      </c>
      <c r="E176" s="547">
        <f t="shared" si="7"/>
        <v>0.99743444872859444</v>
      </c>
    </row>
    <row r="177" spans="1:5">
      <c r="A177" s="530" t="s">
        <v>806</v>
      </c>
      <c r="B177" s="533" t="s">
        <v>803</v>
      </c>
      <c r="C177" s="531">
        <v>111.08</v>
      </c>
      <c r="D177" s="547">
        <f t="shared" si="6"/>
        <v>1.1264221916772662E-4</v>
      </c>
      <c r="E177" s="547">
        <f t="shared" si="7"/>
        <v>0.99754709094776217</v>
      </c>
    </row>
    <row r="178" spans="1:5">
      <c r="A178" s="530" t="s">
        <v>919</v>
      </c>
      <c r="B178" s="533" t="s">
        <v>921</v>
      </c>
      <c r="C178" s="531">
        <v>109.44</v>
      </c>
      <c r="D178" s="547">
        <f t="shared" si="6"/>
        <v>1.1097915435466331E-4</v>
      </c>
      <c r="E178" s="547">
        <f t="shared" si="7"/>
        <v>0.99765807010211682</v>
      </c>
    </row>
    <row r="179" spans="1:5">
      <c r="A179" s="530" t="s">
        <v>403</v>
      </c>
      <c r="B179" s="533" t="s">
        <v>863</v>
      </c>
      <c r="C179" s="531">
        <v>109.06</v>
      </c>
      <c r="D179" s="547">
        <f t="shared" si="6"/>
        <v>1.1059381006870962E-4</v>
      </c>
      <c r="E179" s="547">
        <f t="shared" si="7"/>
        <v>0.99776866391218555</v>
      </c>
    </row>
    <row r="180" spans="1:5">
      <c r="A180" s="530" t="s">
        <v>406</v>
      </c>
      <c r="B180" s="533" t="s">
        <v>864</v>
      </c>
      <c r="C180" s="531">
        <v>98.42</v>
      </c>
      <c r="D180" s="547">
        <f t="shared" si="6"/>
        <v>9.9804170062006248E-5</v>
      </c>
      <c r="E180" s="547">
        <f t="shared" si="7"/>
        <v>0.99786846808224761</v>
      </c>
    </row>
    <row r="181" spans="1:5">
      <c r="A181" s="530" t="s">
        <v>765</v>
      </c>
      <c r="B181" s="533" t="s">
        <v>455</v>
      </c>
      <c r="C181" s="531">
        <v>94.01</v>
      </c>
      <c r="D181" s="547">
        <f t="shared" si="6"/>
        <v>9.5332148217122618E-5</v>
      </c>
      <c r="E181" s="547">
        <f t="shared" si="7"/>
        <v>0.99796380023046471</v>
      </c>
    </row>
    <row r="182" spans="1:5">
      <c r="A182" s="530" t="s">
        <v>880</v>
      </c>
      <c r="B182" s="533" t="s">
        <v>879</v>
      </c>
      <c r="C182" s="531">
        <v>92.37</v>
      </c>
      <c r="D182" s="547">
        <f t="shared" si="6"/>
        <v>9.3669083404059308E-5</v>
      </c>
      <c r="E182" s="547">
        <f t="shared" si="7"/>
        <v>0.99805746931386874</v>
      </c>
    </row>
    <row r="183" spans="1:5">
      <c r="A183" s="530" t="s">
        <v>409</v>
      </c>
      <c r="B183" s="533" t="s">
        <v>650</v>
      </c>
      <c r="C183" s="531">
        <v>87.1</v>
      </c>
      <c r="D183" s="547">
        <f t="shared" si="6"/>
        <v>8.8324966596227839E-5</v>
      </c>
      <c r="E183" s="547">
        <f t="shared" si="7"/>
        <v>0.99814579428046502</v>
      </c>
    </row>
    <row r="184" spans="1:5">
      <c r="A184" s="530" t="s">
        <v>686</v>
      </c>
      <c r="B184" s="533" t="s">
        <v>1054</v>
      </c>
      <c r="C184" s="531">
        <v>84.61</v>
      </c>
      <c r="D184" s="547">
        <f t="shared" si="6"/>
        <v>8.5799947459320753E-5</v>
      </c>
      <c r="E184" s="547">
        <f t="shared" si="7"/>
        <v>0.99823159422792429</v>
      </c>
    </row>
    <row r="185" spans="1:5" ht="38.25">
      <c r="A185" s="530" t="s">
        <v>725</v>
      </c>
      <c r="B185" s="533" t="s">
        <v>726</v>
      </c>
      <c r="C185" s="531">
        <v>82.55</v>
      </c>
      <c r="D185" s="547">
        <f t="shared" si="6"/>
        <v>8.3710975803887573E-5</v>
      </c>
      <c r="E185" s="547">
        <f t="shared" si="7"/>
        <v>0.99831530520372813</v>
      </c>
    </row>
    <row r="186" spans="1:5" ht="25.5">
      <c r="A186" s="530" t="s">
        <v>377</v>
      </c>
      <c r="B186" s="533" t="s">
        <v>797</v>
      </c>
      <c r="C186" s="531">
        <v>82.35</v>
      </c>
      <c r="D186" s="547">
        <f t="shared" si="6"/>
        <v>8.350816302180668E-5</v>
      </c>
      <c r="E186" s="547">
        <f t="shared" si="7"/>
        <v>0.99839881336674996</v>
      </c>
    </row>
    <row r="187" spans="1:5">
      <c r="A187" s="530" t="s">
        <v>941</v>
      </c>
      <c r="B187" s="533" t="s">
        <v>471</v>
      </c>
      <c r="C187" s="531">
        <v>77.98</v>
      </c>
      <c r="D187" s="547">
        <f t="shared" si="6"/>
        <v>7.9076703733339235E-5</v>
      </c>
      <c r="E187" s="547">
        <f t="shared" si="7"/>
        <v>0.99847789007048326</v>
      </c>
    </row>
    <row r="188" spans="1:5">
      <c r="A188" s="530" t="s">
        <v>402</v>
      </c>
      <c r="B188" s="533" t="s">
        <v>875</v>
      </c>
      <c r="C188" s="531">
        <v>68.819999999999993</v>
      </c>
      <c r="D188" s="547">
        <f t="shared" si="6"/>
        <v>6.9787878314034432E-5</v>
      </c>
      <c r="E188" s="547">
        <f t="shared" si="7"/>
        <v>0.99854767794879729</v>
      </c>
    </row>
    <row r="189" spans="1:5" ht="15">
      <c r="A189" s="537" t="s">
        <v>502</v>
      </c>
      <c r="B189" s="538" t="s">
        <v>834</v>
      </c>
      <c r="C189" s="539">
        <v>68.72</v>
      </c>
      <c r="D189" s="547">
        <f t="shared" si="6"/>
        <v>6.9686471922993993E-5</v>
      </c>
      <c r="E189" s="547">
        <f t="shared" si="7"/>
        <v>0.99861736442072024</v>
      </c>
    </row>
    <row r="190" spans="1:5">
      <c r="A190" s="530" t="s">
        <v>503</v>
      </c>
      <c r="B190" s="533" t="s">
        <v>835</v>
      </c>
      <c r="C190" s="531">
        <v>68.72</v>
      </c>
      <c r="D190" s="547">
        <f t="shared" si="6"/>
        <v>6.9686471922993993E-5</v>
      </c>
      <c r="E190" s="547">
        <f t="shared" si="7"/>
        <v>0.9986870508926432</v>
      </c>
    </row>
    <row r="191" spans="1:5">
      <c r="A191" s="530" t="s">
        <v>364</v>
      </c>
      <c r="B191" s="533" t="s">
        <v>289</v>
      </c>
      <c r="C191" s="531">
        <v>66.27</v>
      </c>
      <c r="D191" s="547">
        <f t="shared" si="6"/>
        <v>6.7202015342503091E-5</v>
      </c>
      <c r="E191" s="547">
        <f t="shared" si="7"/>
        <v>0.9987542529079857</v>
      </c>
    </row>
    <row r="192" spans="1:5">
      <c r="A192" s="530" t="s">
        <v>366</v>
      </c>
      <c r="B192" s="533" t="s">
        <v>417</v>
      </c>
      <c r="C192" s="531">
        <v>65.099999999999994</v>
      </c>
      <c r="D192" s="547">
        <f t="shared" ref="D192:D224" si="8">C192/$C$225</f>
        <v>6.601556056732987E-5</v>
      </c>
      <c r="E192" s="547">
        <f t="shared" si="7"/>
        <v>0.99882026846855299</v>
      </c>
    </row>
    <row r="193" spans="1:5">
      <c r="A193" s="530" t="s">
        <v>874</v>
      </c>
      <c r="B193" s="533" t="s">
        <v>878</v>
      </c>
      <c r="C193" s="531">
        <v>62.44</v>
      </c>
      <c r="D193" s="547">
        <f t="shared" si="8"/>
        <v>6.3318150565654026E-5</v>
      </c>
      <c r="E193" s="547">
        <f t="shared" ref="E193:E224" si="9">D193+E192</f>
        <v>0.99888358661911869</v>
      </c>
    </row>
    <row r="194" spans="1:5">
      <c r="A194" s="530" t="s">
        <v>873</v>
      </c>
      <c r="B194" s="533" t="s">
        <v>510</v>
      </c>
      <c r="C194" s="531">
        <v>60.89</v>
      </c>
      <c r="D194" s="547">
        <f t="shared" si="8"/>
        <v>6.1746351504527133E-5</v>
      </c>
      <c r="E194" s="547">
        <f t="shared" si="9"/>
        <v>0.99894533297062327</v>
      </c>
    </row>
    <row r="195" spans="1:5">
      <c r="A195" s="530" t="s">
        <v>953</v>
      </c>
      <c r="B195" s="533" t="s">
        <v>958</v>
      </c>
      <c r="C195" s="531">
        <v>60.66</v>
      </c>
      <c r="D195" s="547">
        <f t="shared" si="8"/>
        <v>6.1513116805134106E-5</v>
      </c>
      <c r="E195" s="547">
        <f t="shared" si="9"/>
        <v>0.9990068460874284</v>
      </c>
    </row>
    <row r="196" spans="1:5" ht="25.5">
      <c r="A196" s="530" t="s">
        <v>480</v>
      </c>
      <c r="B196" s="533" t="s">
        <v>657</v>
      </c>
      <c r="C196" s="531">
        <v>56.72</v>
      </c>
      <c r="D196" s="547">
        <f t="shared" si="8"/>
        <v>5.7517704998140566E-5</v>
      </c>
      <c r="E196" s="547">
        <f t="shared" si="9"/>
        <v>0.99906436379242658</v>
      </c>
    </row>
    <row r="197" spans="1:5">
      <c r="A197" s="530" t="s">
        <v>954</v>
      </c>
      <c r="B197" s="533" t="s">
        <v>968</v>
      </c>
      <c r="C197" s="531">
        <v>54.46</v>
      </c>
      <c r="D197" s="547">
        <f t="shared" si="8"/>
        <v>5.52259205606265E-5</v>
      </c>
      <c r="E197" s="547">
        <f t="shared" si="9"/>
        <v>0.9991195897129872</v>
      </c>
    </row>
    <row r="198" spans="1:5">
      <c r="A198" s="530" t="s">
        <v>375</v>
      </c>
      <c r="B198" s="533" t="s">
        <v>421</v>
      </c>
      <c r="C198" s="531">
        <v>52.69</v>
      </c>
      <c r="D198" s="547">
        <f t="shared" si="8"/>
        <v>5.3431027439210616E-5</v>
      </c>
      <c r="E198" s="547">
        <f t="shared" si="9"/>
        <v>0.99917302074042647</v>
      </c>
    </row>
    <row r="199" spans="1:5">
      <c r="A199" s="530" t="s">
        <v>500</v>
      </c>
      <c r="B199" s="533" t="s">
        <v>832</v>
      </c>
      <c r="C199" s="531">
        <v>51.51</v>
      </c>
      <c r="D199" s="547">
        <f t="shared" si="8"/>
        <v>5.223443202493336E-5</v>
      </c>
      <c r="E199" s="547">
        <f t="shared" si="9"/>
        <v>0.99922525517245142</v>
      </c>
    </row>
    <row r="200" spans="1:5">
      <c r="A200" s="530" t="s">
        <v>644</v>
      </c>
      <c r="B200" s="533" t="s">
        <v>647</v>
      </c>
      <c r="C200" s="531">
        <v>51.35</v>
      </c>
      <c r="D200" s="547">
        <f t="shared" si="8"/>
        <v>5.2072181799268652E-5</v>
      </c>
      <c r="E200" s="547">
        <f t="shared" si="9"/>
        <v>0.99927732735425068</v>
      </c>
    </row>
    <row r="201" spans="1:5">
      <c r="A201" s="530" t="s">
        <v>430</v>
      </c>
      <c r="B201" s="533" t="s">
        <v>432</v>
      </c>
      <c r="C201" s="531">
        <v>49.35</v>
      </c>
      <c r="D201" s="547">
        <f t="shared" si="8"/>
        <v>5.0044053978459747E-5</v>
      </c>
      <c r="E201" s="547">
        <f t="shared" si="9"/>
        <v>0.99932737140822914</v>
      </c>
    </row>
    <row r="202" spans="1:5">
      <c r="A202" s="530" t="s">
        <v>372</v>
      </c>
      <c r="B202" s="533" t="s">
        <v>299</v>
      </c>
      <c r="C202" s="531">
        <v>46.7</v>
      </c>
      <c r="D202" s="547">
        <f t="shared" si="8"/>
        <v>4.7356784615887952E-5</v>
      </c>
      <c r="E202" s="547">
        <f t="shared" si="9"/>
        <v>0.99937472819284501</v>
      </c>
    </row>
    <row r="203" spans="1:5">
      <c r="A203" s="530" t="s">
        <v>404</v>
      </c>
      <c r="B203" s="533" t="s">
        <v>876</v>
      </c>
      <c r="C203" s="531">
        <v>42.38</v>
      </c>
      <c r="D203" s="547">
        <f t="shared" si="8"/>
        <v>4.2976028522940713E-5</v>
      </c>
      <c r="E203" s="547">
        <f t="shared" si="9"/>
        <v>0.999417704221368</v>
      </c>
    </row>
    <row r="204" spans="1:5">
      <c r="A204" s="530" t="s">
        <v>899</v>
      </c>
      <c r="B204" s="533" t="s">
        <v>900</v>
      </c>
      <c r="C204" s="531">
        <v>41.65</v>
      </c>
      <c r="D204" s="547">
        <f t="shared" si="8"/>
        <v>4.2235761868345461E-5</v>
      </c>
      <c r="E204" s="547">
        <f t="shared" si="9"/>
        <v>0.99945993998323635</v>
      </c>
    </row>
    <row r="205" spans="1:5">
      <c r="A205" s="530" t="s">
        <v>433</v>
      </c>
      <c r="B205" s="533" t="s">
        <v>431</v>
      </c>
      <c r="C205" s="531">
        <v>40.5</v>
      </c>
      <c r="D205" s="547">
        <f t="shared" si="8"/>
        <v>4.106958837138034E-5</v>
      </c>
      <c r="E205" s="547">
        <f t="shared" si="9"/>
        <v>0.9995010095716077</v>
      </c>
    </row>
    <row r="206" spans="1:5">
      <c r="A206" s="530" t="s">
        <v>434</v>
      </c>
      <c r="B206" s="533" t="s">
        <v>435</v>
      </c>
      <c r="C206" s="531">
        <v>39.36</v>
      </c>
      <c r="D206" s="547">
        <f t="shared" si="8"/>
        <v>3.9913555513519261E-5</v>
      </c>
      <c r="E206" s="547">
        <f t="shared" si="9"/>
        <v>0.99954092312712117</v>
      </c>
    </row>
    <row r="207" spans="1:5">
      <c r="A207" s="530" t="s">
        <v>365</v>
      </c>
      <c r="B207" s="533" t="s">
        <v>290</v>
      </c>
      <c r="C207" s="531">
        <v>38.950000000000003</v>
      </c>
      <c r="D207" s="547">
        <f t="shared" si="8"/>
        <v>3.949778931025344E-5</v>
      </c>
      <c r="E207" s="547">
        <f t="shared" si="9"/>
        <v>0.9995804209164314</v>
      </c>
    </row>
    <row r="208" spans="1:5">
      <c r="A208" s="530" t="s">
        <v>920</v>
      </c>
      <c r="B208" s="533" t="s">
        <v>918</v>
      </c>
      <c r="C208" s="531">
        <v>36.200000000000003</v>
      </c>
      <c r="D208" s="547">
        <f t="shared" si="8"/>
        <v>3.6709113556641192E-5</v>
      </c>
      <c r="E208" s="547">
        <f t="shared" si="9"/>
        <v>0.99961713002998809</v>
      </c>
    </row>
    <row r="209" spans="1:5">
      <c r="A209" s="530" t="s">
        <v>894</v>
      </c>
      <c r="B209" s="533" t="s">
        <v>897</v>
      </c>
      <c r="C209" s="531">
        <v>34.28</v>
      </c>
      <c r="D209" s="547">
        <f t="shared" si="8"/>
        <v>3.4762110848664642E-5</v>
      </c>
      <c r="E209" s="547">
        <f t="shared" si="9"/>
        <v>0.99965189214083672</v>
      </c>
    </row>
    <row r="210" spans="1:5">
      <c r="A210" s="530" t="s">
        <v>394</v>
      </c>
      <c r="B210" s="533" t="s">
        <v>306</v>
      </c>
      <c r="C210" s="531">
        <v>32.700000000000003</v>
      </c>
      <c r="D210" s="547">
        <f t="shared" si="8"/>
        <v>3.3159889870225608E-5</v>
      </c>
      <c r="E210" s="547">
        <f t="shared" si="9"/>
        <v>0.9996850520307069</v>
      </c>
    </row>
    <row r="211" spans="1:5">
      <c r="A211" s="530" t="s">
        <v>383</v>
      </c>
      <c r="B211" s="533" t="s">
        <v>815</v>
      </c>
      <c r="C211" s="531">
        <v>32.35</v>
      </c>
      <c r="D211" s="547">
        <f t="shared" si="8"/>
        <v>3.2804967501584049E-5</v>
      </c>
      <c r="E211" s="547">
        <f t="shared" si="9"/>
        <v>0.99971785699820848</v>
      </c>
    </row>
    <row r="212" spans="1:5">
      <c r="A212" s="530" t="s">
        <v>371</v>
      </c>
      <c r="B212" s="533" t="s">
        <v>298</v>
      </c>
      <c r="C212" s="531">
        <v>30.58</v>
      </c>
      <c r="D212" s="547">
        <f t="shared" si="8"/>
        <v>3.1010074380168165E-5</v>
      </c>
      <c r="E212" s="547">
        <f t="shared" si="9"/>
        <v>0.9997488670725887</v>
      </c>
    </row>
    <row r="213" spans="1:5">
      <c r="A213" s="530" t="s">
        <v>418</v>
      </c>
      <c r="B213" s="533" t="s">
        <v>292</v>
      </c>
      <c r="C213" s="531">
        <v>30.1</v>
      </c>
      <c r="D213" s="547">
        <f t="shared" si="8"/>
        <v>3.0523323703174033E-5</v>
      </c>
      <c r="E213" s="547">
        <f t="shared" si="9"/>
        <v>0.99977939039629182</v>
      </c>
    </row>
    <row r="214" spans="1:5">
      <c r="A214" s="530" t="s">
        <v>758</v>
      </c>
      <c r="B214" s="533" t="s">
        <v>685</v>
      </c>
      <c r="C214" s="531">
        <v>29.26</v>
      </c>
      <c r="D214" s="547">
        <f t="shared" si="8"/>
        <v>2.9671510018434293E-5</v>
      </c>
      <c r="E214" s="547">
        <f t="shared" si="9"/>
        <v>0.99980906190631025</v>
      </c>
    </row>
    <row r="215" spans="1:5">
      <c r="A215" s="530" t="s">
        <v>1056</v>
      </c>
      <c r="B215" s="533" t="s">
        <v>1057</v>
      </c>
      <c r="C215" s="531">
        <v>27.77</v>
      </c>
      <c r="D215" s="547">
        <f t="shared" si="8"/>
        <v>2.8160554791931655E-5</v>
      </c>
      <c r="E215" s="547">
        <f t="shared" si="9"/>
        <v>0.99983722246110218</v>
      </c>
    </row>
    <row r="216" spans="1:5">
      <c r="A216" s="530" t="s">
        <v>373</v>
      </c>
      <c r="B216" s="533" t="s">
        <v>300</v>
      </c>
      <c r="C216" s="531">
        <v>25.78</v>
      </c>
      <c r="D216" s="547">
        <f t="shared" si="8"/>
        <v>2.6142567610226797E-5</v>
      </c>
      <c r="E216" s="547">
        <f t="shared" si="9"/>
        <v>0.99986336502871243</v>
      </c>
    </row>
    <row r="217" spans="1:5" ht="25.5">
      <c r="A217" s="530" t="s">
        <v>943</v>
      </c>
      <c r="B217" s="533" t="s">
        <v>965</v>
      </c>
      <c r="C217" s="531">
        <v>22.2</v>
      </c>
      <c r="D217" s="547">
        <f t="shared" si="8"/>
        <v>2.2512218810978851E-5</v>
      </c>
      <c r="E217" s="547">
        <f t="shared" si="9"/>
        <v>0.99988587724752342</v>
      </c>
    </row>
    <row r="218" spans="1:5">
      <c r="A218" s="530" t="s">
        <v>367</v>
      </c>
      <c r="B218" s="533" t="s">
        <v>291</v>
      </c>
      <c r="C218" s="531">
        <v>20.81</v>
      </c>
      <c r="D218" s="547">
        <f t="shared" si="8"/>
        <v>2.1102669975516663E-5</v>
      </c>
      <c r="E218" s="547">
        <f t="shared" si="9"/>
        <v>0.99990697991749899</v>
      </c>
    </row>
    <row r="219" spans="1:5">
      <c r="A219" s="530" t="s">
        <v>529</v>
      </c>
      <c r="B219" s="533" t="s">
        <v>605</v>
      </c>
      <c r="C219" s="531">
        <v>19.579999999999998</v>
      </c>
      <c r="D219" s="547">
        <f t="shared" si="8"/>
        <v>1.9855371365719184E-5</v>
      </c>
      <c r="E219" s="547">
        <f t="shared" si="9"/>
        <v>0.99992683528886472</v>
      </c>
    </row>
    <row r="220" spans="1:5" ht="25.5">
      <c r="A220" s="530" t="s">
        <v>1052</v>
      </c>
      <c r="B220" s="533" t="s">
        <v>1053</v>
      </c>
      <c r="C220" s="531">
        <v>17.59</v>
      </c>
      <c r="D220" s="547">
        <f t="shared" si="8"/>
        <v>1.7837384184014326E-5</v>
      </c>
      <c r="E220" s="547">
        <f t="shared" si="9"/>
        <v>0.99994467267304876</v>
      </c>
    </row>
    <row r="221" spans="1:5">
      <c r="A221" s="530" t="s">
        <v>895</v>
      </c>
      <c r="B221" s="533" t="s">
        <v>898</v>
      </c>
      <c r="C221" s="531">
        <v>17.14</v>
      </c>
      <c r="D221" s="547">
        <f t="shared" si="8"/>
        <v>1.7381055424332321E-5</v>
      </c>
      <c r="E221" s="547">
        <f t="shared" si="9"/>
        <v>0.99996205372847313</v>
      </c>
    </row>
    <row r="222" spans="1:5">
      <c r="A222" s="530" t="s">
        <v>374</v>
      </c>
      <c r="B222" s="533" t="s">
        <v>591</v>
      </c>
      <c r="C222" s="531">
        <v>15.95</v>
      </c>
      <c r="D222" s="547">
        <f t="shared" si="8"/>
        <v>1.6174319370951022E-5</v>
      </c>
      <c r="E222" s="547">
        <f t="shared" si="9"/>
        <v>0.99997822804784409</v>
      </c>
    </row>
    <row r="223" spans="1:5">
      <c r="A223" s="530" t="s">
        <v>587</v>
      </c>
      <c r="B223" s="533" t="s">
        <v>588</v>
      </c>
      <c r="C223" s="531">
        <v>12.13</v>
      </c>
      <c r="D223" s="547">
        <f t="shared" si="8"/>
        <v>1.2300595233206014E-5</v>
      </c>
      <c r="E223" s="547">
        <f t="shared" si="9"/>
        <v>0.99999052864307725</v>
      </c>
    </row>
    <row r="224" spans="1:5">
      <c r="A224" s="530" t="s">
        <v>914</v>
      </c>
      <c r="B224" s="533" t="s">
        <v>299</v>
      </c>
      <c r="C224" s="531">
        <v>9.34</v>
      </c>
      <c r="D224" s="547">
        <f t="shared" si="8"/>
        <v>9.4713569231775891E-6</v>
      </c>
      <c r="E224" s="547">
        <f t="shared" si="9"/>
        <v>1.0000000000000004</v>
      </c>
    </row>
    <row r="225" spans="3:3">
      <c r="C225" s="496">
        <f>SUM(C2:C224)</f>
        <v>986131.13999999908</v>
      </c>
    </row>
  </sheetData>
  <autoFilter ref="B1:B225"/>
  <pageMargins left="0.51181102362204722" right="0.51181102362204722" top="0.78740157480314965" bottom="0.78740157480314965" header="0.31496062992125984" footer="0.31496062992125984"/>
  <pageSetup paperSize="9" scale="56" orientation="portrait" r:id="rId1"/>
  <headerFooter>
    <oddFooter xml:space="preserve">&amp;CEngª Jéssica Soares da Rocha
CREA 21.089/D-DF&amp;R&amp;P
</oddFooter>
  </headerFooter>
  <rowBreaks count="2" manualBreakCount="2">
    <brk id="67" max="4" man="1"/>
    <brk id="148"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dimension ref="A1:L153"/>
  <sheetViews>
    <sheetView view="pageBreakPreview" zoomScale="85" zoomScaleNormal="100" zoomScaleSheetLayoutView="85" zoomScalePageLayoutView="85" workbookViewId="0">
      <selection activeCell="F35" sqref="F35:L35"/>
    </sheetView>
  </sheetViews>
  <sheetFormatPr defaultRowHeight="12.75"/>
  <cols>
    <col min="1" max="1" width="12.7109375" customWidth="1"/>
    <col min="2" max="2" width="44.140625" customWidth="1"/>
    <col min="3" max="3" width="19.5703125" customWidth="1"/>
    <col min="4" max="4" width="19.5703125" hidden="1" customWidth="1"/>
    <col min="5" max="5" width="19.5703125" customWidth="1"/>
    <col min="6" max="6" width="17.42578125" customWidth="1"/>
    <col min="7" max="7" width="17.42578125" style="30" customWidth="1"/>
    <col min="8" max="8" width="17.42578125" customWidth="1"/>
    <col min="9" max="10" width="17.42578125" style="457" customWidth="1"/>
    <col min="11" max="11" width="17.42578125" customWidth="1"/>
    <col min="12" max="12" width="12.85546875" bestFit="1" customWidth="1"/>
  </cols>
  <sheetData>
    <row r="1" spans="1:12" ht="15">
      <c r="A1" s="38"/>
      <c r="B1" s="38"/>
      <c r="C1" s="39"/>
      <c r="D1" s="40"/>
      <c r="E1" s="41"/>
      <c r="F1" s="35"/>
      <c r="G1" s="35"/>
      <c r="H1" s="35"/>
      <c r="I1" s="187"/>
      <c r="J1" s="187"/>
      <c r="K1" s="35"/>
      <c r="L1" s="27"/>
    </row>
    <row r="2" spans="1:12" ht="15">
      <c r="A2" s="746" t="s">
        <v>29</v>
      </c>
      <c r="B2" s="746"/>
      <c r="C2" s="746"/>
      <c r="D2" s="746"/>
      <c r="E2" s="746"/>
      <c r="F2" s="746"/>
      <c r="G2" s="746"/>
      <c r="H2" s="746"/>
      <c r="I2" s="746"/>
      <c r="J2" s="746"/>
      <c r="K2" s="746"/>
      <c r="L2" s="27"/>
    </row>
    <row r="3" spans="1:12" ht="15">
      <c r="A3" s="746" t="s">
        <v>30</v>
      </c>
      <c r="B3" s="746"/>
      <c r="C3" s="746"/>
      <c r="D3" s="746"/>
      <c r="E3" s="746"/>
      <c r="F3" s="746"/>
      <c r="G3" s="746"/>
      <c r="H3" s="746"/>
      <c r="I3" s="746"/>
      <c r="J3" s="746"/>
      <c r="K3" s="746"/>
      <c r="L3" s="27"/>
    </row>
    <row r="4" spans="1:12" ht="15">
      <c r="A4" s="746" t="s">
        <v>109</v>
      </c>
      <c r="B4" s="746"/>
      <c r="C4" s="746"/>
      <c r="D4" s="746"/>
      <c r="E4" s="746"/>
      <c r="F4" s="746"/>
      <c r="G4" s="746"/>
      <c r="H4" s="746"/>
      <c r="I4" s="746"/>
      <c r="J4" s="746"/>
      <c r="K4" s="746"/>
      <c r="L4" s="27"/>
    </row>
    <row r="5" spans="1:12" ht="15">
      <c r="A5" s="36"/>
      <c r="B5" s="36"/>
      <c r="C5" s="37" t="s">
        <v>26</v>
      </c>
      <c r="D5" s="42"/>
      <c r="E5" s="42"/>
      <c r="F5" s="43"/>
      <c r="G5" s="43"/>
      <c r="H5" s="43"/>
      <c r="I5" s="67"/>
      <c r="J5" s="67"/>
      <c r="K5" s="43"/>
      <c r="L5" s="27"/>
    </row>
    <row r="6" spans="1:12" ht="15">
      <c r="A6" s="36"/>
      <c r="B6" s="36"/>
      <c r="C6" s="37"/>
      <c r="D6" s="42"/>
      <c r="E6" s="44"/>
      <c r="F6" s="35"/>
      <c r="G6" s="35"/>
      <c r="H6" s="35"/>
      <c r="I6" s="187"/>
      <c r="J6" s="187"/>
      <c r="K6" s="35"/>
      <c r="L6" s="27"/>
    </row>
    <row r="7" spans="1:12">
      <c r="A7" s="803"/>
      <c r="B7" s="803"/>
      <c r="C7" s="803"/>
      <c r="D7" s="803"/>
      <c r="E7" s="803"/>
      <c r="F7" s="803"/>
      <c r="G7" s="803"/>
      <c r="H7" s="803"/>
      <c r="I7" s="803"/>
      <c r="J7" s="803"/>
      <c r="K7" s="803"/>
      <c r="L7" s="27"/>
    </row>
    <row r="8" spans="1:12" ht="23.25">
      <c r="A8" s="799" t="s">
        <v>31</v>
      </c>
      <c r="B8" s="799"/>
      <c r="C8" s="799"/>
      <c r="D8" s="799"/>
      <c r="E8" s="799"/>
      <c r="F8" s="799"/>
      <c r="G8" s="799"/>
      <c r="H8" s="799"/>
      <c r="I8" s="799"/>
      <c r="J8" s="799"/>
      <c r="K8" s="799"/>
      <c r="L8" s="27"/>
    </row>
    <row r="9" spans="1:12" ht="19.5">
      <c r="A9" s="31"/>
      <c r="B9" s="31"/>
      <c r="C9" s="31"/>
      <c r="D9" s="31"/>
      <c r="E9" s="31"/>
      <c r="F9" s="31"/>
      <c r="G9" s="31"/>
      <c r="H9" s="31"/>
      <c r="I9" s="31"/>
      <c r="J9" s="31"/>
      <c r="K9" s="31"/>
      <c r="L9" s="27"/>
    </row>
    <row r="10" spans="1:12">
      <c r="A10" s="32"/>
      <c r="B10" s="32"/>
      <c r="C10" s="32"/>
      <c r="D10" s="32"/>
      <c r="E10" s="32"/>
      <c r="F10" s="32"/>
      <c r="G10" s="32"/>
      <c r="H10" s="32"/>
      <c r="I10" s="32"/>
      <c r="J10" s="32"/>
      <c r="K10" s="32"/>
      <c r="L10" s="27"/>
    </row>
    <row r="11" spans="1:12" ht="15">
      <c r="A11" s="45" t="s">
        <v>82</v>
      </c>
      <c r="B11" s="802" t="str">
        <f>Orçamento!B9</f>
        <v>Auditório ICH</v>
      </c>
      <c r="C11" s="802"/>
      <c r="D11" s="802"/>
      <c r="E11" s="802"/>
      <c r="F11" s="802"/>
      <c r="G11" s="802"/>
      <c r="H11" s="802"/>
      <c r="I11" s="802"/>
      <c r="J11" s="802"/>
      <c r="K11" s="802"/>
      <c r="L11" s="27"/>
    </row>
    <row r="12" spans="1:12" ht="15">
      <c r="A12" s="45" t="s">
        <v>59</v>
      </c>
      <c r="B12" s="802" t="str">
        <f>Orçamento!B10</f>
        <v>Instituto Central de Ciências- Campus Darcy Ribeiro</v>
      </c>
      <c r="C12" s="802"/>
      <c r="D12" s="802"/>
      <c r="E12" s="802"/>
      <c r="F12" s="802"/>
      <c r="G12" s="802"/>
      <c r="H12" s="802"/>
      <c r="I12" s="802"/>
      <c r="J12" s="802"/>
      <c r="K12" s="802"/>
      <c r="L12" s="27"/>
    </row>
    <row r="13" spans="1:12" ht="15" customHeight="1">
      <c r="A13" s="45" t="s">
        <v>83</v>
      </c>
      <c r="B13" s="802" t="str">
        <f>Orçamento!B11</f>
        <v>Julho de 2022</v>
      </c>
      <c r="C13" s="802"/>
      <c r="D13" s="802"/>
      <c r="E13" s="802"/>
      <c r="F13" s="802"/>
      <c r="G13" s="802"/>
      <c r="H13" s="802"/>
      <c r="I13" s="802"/>
      <c r="J13" s="802"/>
      <c r="K13" s="802"/>
      <c r="L13" s="27"/>
    </row>
    <row r="14" spans="1:12" ht="15.75" thickBot="1">
      <c r="A14" s="33"/>
      <c r="B14" s="33"/>
      <c r="C14" s="33"/>
      <c r="D14" s="33"/>
      <c r="E14" s="33"/>
      <c r="F14" s="33"/>
      <c r="G14" s="33"/>
      <c r="H14" s="33"/>
      <c r="I14" s="33"/>
      <c r="J14" s="33"/>
      <c r="K14" s="33"/>
      <c r="L14" s="27"/>
    </row>
    <row r="15" spans="1:12" ht="12.75" customHeight="1">
      <c r="A15" s="806" t="s">
        <v>22</v>
      </c>
      <c r="B15" s="808" t="s">
        <v>20</v>
      </c>
      <c r="C15" s="804" t="s">
        <v>21</v>
      </c>
      <c r="D15" s="804" t="s">
        <v>23</v>
      </c>
      <c r="E15" s="810" t="s">
        <v>86</v>
      </c>
      <c r="F15" s="800" t="s">
        <v>15</v>
      </c>
      <c r="G15" s="812" t="s">
        <v>16</v>
      </c>
      <c r="H15" s="812" t="s">
        <v>27</v>
      </c>
      <c r="I15" s="812" t="s">
        <v>111</v>
      </c>
      <c r="J15" s="812" t="s">
        <v>536</v>
      </c>
      <c r="K15" s="812" t="s">
        <v>537</v>
      </c>
      <c r="L15" s="788" t="s">
        <v>1136</v>
      </c>
    </row>
    <row r="16" spans="1:12" ht="25.5" customHeight="1" thickBot="1">
      <c r="A16" s="807"/>
      <c r="B16" s="809"/>
      <c r="C16" s="805"/>
      <c r="D16" s="805"/>
      <c r="E16" s="811"/>
      <c r="F16" s="801"/>
      <c r="G16" s="813"/>
      <c r="H16" s="813"/>
      <c r="I16" s="813"/>
      <c r="J16" s="813"/>
      <c r="K16" s="813"/>
      <c r="L16" s="789"/>
    </row>
    <row r="17" spans="1:12" ht="15.75" customHeight="1" thickBot="1">
      <c r="A17" s="814"/>
      <c r="B17" s="815"/>
      <c r="C17" s="815"/>
      <c r="D17" s="815"/>
      <c r="E17" s="815"/>
      <c r="F17" s="717"/>
      <c r="G17" s="709"/>
      <c r="H17" s="709"/>
      <c r="I17" s="709"/>
      <c r="J17" s="709"/>
      <c r="K17" s="709"/>
      <c r="L17" s="718"/>
    </row>
    <row r="18" spans="1:12" ht="15.75" customHeight="1" thickBot="1">
      <c r="A18" s="793" t="str">
        <f>Orçamento!A18</f>
        <v>02.00.000</v>
      </c>
      <c r="B18" s="798" t="str">
        <f>Orçamento!B18</f>
        <v>SERVIÇOS PRELIMINARES</v>
      </c>
      <c r="C18" s="797">
        <f>E18/$E$35</f>
        <v>7.3009528935471996E-2</v>
      </c>
      <c r="D18" s="790"/>
      <c r="E18" s="792">
        <f>Orçamento!J56</f>
        <v>71996.97</v>
      </c>
      <c r="F18" s="719">
        <v>40253.120000000003</v>
      </c>
      <c r="G18" s="713">
        <v>9397.68</v>
      </c>
      <c r="H18" s="713">
        <v>3791.97</v>
      </c>
      <c r="I18" s="713">
        <v>3791.97</v>
      </c>
      <c r="J18" s="713">
        <v>3791.97</v>
      </c>
      <c r="K18" s="713">
        <v>3791.97</v>
      </c>
      <c r="L18" s="714">
        <v>7178.29</v>
      </c>
    </row>
    <row r="19" spans="1:12" ht="15.75" thickBot="1">
      <c r="A19" s="794"/>
      <c r="B19" s="798"/>
      <c r="C19" s="797"/>
      <c r="D19" s="791"/>
      <c r="E19" s="792"/>
      <c r="F19" s="720">
        <v>0.55910000000000004</v>
      </c>
      <c r="G19" s="502">
        <v>0.1305</v>
      </c>
      <c r="H19" s="502">
        <v>5.2699999999999997E-2</v>
      </c>
      <c r="I19" s="502">
        <v>5.2699999999999997E-2</v>
      </c>
      <c r="J19" s="502">
        <v>5.2699999999999997E-2</v>
      </c>
      <c r="K19" s="502">
        <v>5.2699999999999997E-2</v>
      </c>
      <c r="L19" s="506">
        <v>9.9699999999999997E-2</v>
      </c>
    </row>
    <row r="20" spans="1:12" s="30" customFormat="1" ht="15.75" customHeight="1" thickBot="1">
      <c r="A20" s="793" t="str">
        <f>Orçamento!A58</f>
        <v>04.00.000</v>
      </c>
      <c r="B20" s="798" t="str">
        <f>Orçamento!B58</f>
        <v>ARQUITETURA E ELEMENTOS DE URBANISMO</v>
      </c>
      <c r="C20" s="797">
        <f>E20/$E$35</f>
        <v>0.48561019987666137</v>
      </c>
      <c r="D20" s="790"/>
      <c r="E20" s="792">
        <f>Orçamento!J120</f>
        <v>478875.34</v>
      </c>
      <c r="F20" s="721"/>
      <c r="G20" s="507">
        <v>94299.95</v>
      </c>
      <c r="H20" s="507">
        <v>52790.33</v>
      </c>
      <c r="I20" s="507">
        <v>25147.86</v>
      </c>
      <c r="J20" s="507">
        <v>69809.86</v>
      </c>
      <c r="K20" s="507">
        <v>127476.83</v>
      </c>
      <c r="L20" s="508">
        <v>109350.51</v>
      </c>
    </row>
    <row r="21" spans="1:12" s="30" customFormat="1" ht="15.75" thickBot="1">
      <c r="A21" s="794"/>
      <c r="B21" s="798"/>
      <c r="C21" s="797"/>
      <c r="D21" s="791"/>
      <c r="E21" s="792"/>
      <c r="F21" s="720"/>
      <c r="G21" s="502">
        <v>0.19689999999999999</v>
      </c>
      <c r="H21" s="502">
        <v>0.11020000000000001</v>
      </c>
      <c r="I21" s="502">
        <v>5.2499999999999998E-2</v>
      </c>
      <c r="J21" s="502">
        <v>0.14580000000000001</v>
      </c>
      <c r="K21" s="502">
        <v>0.26619999999999999</v>
      </c>
      <c r="L21" s="506">
        <v>0.2283</v>
      </c>
    </row>
    <row r="22" spans="1:12" ht="15.75" customHeight="1" thickBot="1">
      <c r="A22" s="793" t="str">
        <f>Orçamento!A122</f>
        <v>05.00.000</v>
      </c>
      <c r="B22" s="798" t="str">
        <f>Orçamento!B122</f>
        <v>INSTALAÇÕES HIDRÁULICAS E SANITÁRIAS</v>
      </c>
      <c r="C22" s="797">
        <f>E22/$E$35</f>
        <v>5.4254041708894814E-3</v>
      </c>
      <c r="D22" s="790"/>
      <c r="E22" s="792">
        <f>Orçamento!J165</f>
        <v>5350.16</v>
      </c>
      <c r="F22" s="722">
        <v>5350.16</v>
      </c>
      <c r="G22" s="500"/>
      <c r="H22" s="500"/>
      <c r="I22" s="500"/>
      <c r="J22" s="500"/>
      <c r="K22" s="500"/>
      <c r="L22" s="501"/>
    </row>
    <row r="23" spans="1:12" ht="15.75" thickBot="1">
      <c r="A23" s="794"/>
      <c r="B23" s="798"/>
      <c r="C23" s="797"/>
      <c r="D23" s="791"/>
      <c r="E23" s="792"/>
      <c r="F23" s="720">
        <v>1</v>
      </c>
      <c r="G23" s="502"/>
      <c r="H23" s="502"/>
      <c r="I23" s="502"/>
      <c r="J23" s="502"/>
      <c r="K23" s="502"/>
      <c r="L23" s="506"/>
    </row>
    <row r="24" spans="1:12" ht="15.75" customHeight="1" thickBot="1">
      <c r="A24" s="793" t="str">
        <f>Orçamento!A167</f>
        <v>06.00.000</v>
      </c>
      <c r="B24" s="798" t="str">
        <f>Orçamento!B167</f>
        <v>INSTALAÇÕES ELÉTRICAS E ELETRÔNICAS</v>
      </c>
      <c r="C24" s="797">
        <f>E24/$E$35</f>
        <v>0.13109404495633309</v>
      </c>
      <c r="D24" s="790"/>
      <c r="E24" s="792">
        <f>Orçamento!J266</f>
        <v>129275.92000000001</v>
      </c>
      <c r="F24" s="723"/>
      <c r="G24" s="500"/>
      <c r="H24" s="507">
        <v>40268.050000000003</v>
      </c>
      <c r="I24" s="507">
        <v>64413.8</v>
      </c>
      <c r="J24" s="507">
        <v>8198.02</v>
      </c>
      <c r="K24" s="507">
        <v>16396.05</v>
      </c>
      <c r="L24" s="501"/>
    </row>
    <row r="25" spans="1:12" ht="15.75" thickBot="1">
      <c r="A25" s="794"/>
      <c r="B25" s="798"/>
      <c r="C25" s="797"/>
      <c r="D25" s="791"/>
      <c r="E25" s="792"/>
      <c r="F25" s="720"/>
      <c r="G25" s="502"/>
      <c r="H25" s="502">
        <v>0.3115</v>
      </c>
      <c r="I25" s="502">
        <v>0.49830000000000002</v>
      </c>
      <c r="J25" s="502">
        <v>6.3399999999999998E-2</v>
      </c>
      <c r="K25" s="502">
        <v>0.1268</v>
      </c>
      <c r="L25" s="506"/>
    </row>
    <row r="26" spans="1:12" ht="15.75" customHeight="1" thickBot="1">
      <c r="A26" s="793" t="str">
        <f>Orçamento!A268</f>
        <v>07.00.000</v>
      </c>
      <c r="B26" s="798" t="str">
        <f>Orçamento!B268</f>
        <v>INSTALAÇÕES MECÂNICAS E DE UTILIDADES</v>
      </c>
      <c r="C26" s="797">
        <f>E26/$E$35</f>
        <v>0.17640010840748818</v>
      </c>
      <c r="D26" s="790"/>
      <c r="E26" s="792">
        <f>Orçamento!J309</f>
        <v>173953.63999999993</v>
      </c>
      <c r="F26" s="723"/>
      <c r="G26" s="711"/>
      <c r="H26" s="507">
        <v>12296.63</v>
      </c>
      <c r="I26" s="507">
        <v>52884.12</v>
      </c>
      <c r="J26" s="507">
        <v>58342.720000000001</v>
      </c>
      <c r="K26" s="507">
        <v>50430.17</v>
      </c>
      <c r="L26" s="501"/>
    </row>
    <row r="27" spans="1:12" ht="15.75" thickBot="1">
      <c r="A27" s="794"/>
      <c r="B27" s="798"/>
      <c r="C27" s="797"/>
      <c r="D27" s="791"/>
      <c r="E27" s="792"/>
      <c r="F27" s="720"/>
      <c r="G27" s="502"/>
      <c r="H27" s="502">
        <v>7.0699999999999999E-2</v>
      </c>
      <c r="I27" s="502">
        <v>0.30399999999999999</v>
      </c>
      <c r="J27" s="502">
        <v>0.33539999999999998</v>
      </c>
      <c r="K27" s="502">
        <v>0.28989999999999999</v>
      </c>
      <c r="L27" s="506"/>
    </row>
    <row r="28" spans="1:12" ht="15.75" customHeight="1" thickBot="1">
      <c r="A28" s="793" t="str">
        <f>Orçamento!A311</f>
        <v>08.00.000</v>
      </c>
      <c r="B28" s="798" t="str">
        <f>Orçamento!B311</f>
        <v>INSTALAÇÕES DE PREVENÇÃO E COMBATE A INCÊNDIO</v>
      </c>
      <c r="C28" s="797">
        <f>E28/$E$35</f>
        <v>4.4161570640594509E-3</v>
      </c>
      <c r="D28" s="790"/>
      <c r="E28" s="792">
        <f>Orçamento!J324</f>
        <v>4354.91</v>
      </c>
      <c r="F28" s="723"/>
      <c r="G28" s="500"/>
      <c r="H28" s="500"/>
      <c r="I28" s="500"/>
      <c r="J28" s="500"/>
      <c r="K28" s="507">
        <v>4354.91</v>
      </c>
      <c r="L28" s="501"/>
    </row>
    <row r="29" spans="1:12" ht="15.75" thickBot="1">
      <c r="A29" s="794"/>
      <c r="B29" s="798"/>
      <c r="C29" s="797"/>
      <c r="D29" s="791"/>
      <c r="E29" s="792"/>
      <c r="F29" s="720"/>
      <c r="G29" s="502"/>
      <c r="H29" s="502"/>
      <c r="I29" s="502"/>
      <c r="J29" s="502"/>
      <c r="K29" s="502">
        <v>1</v>
      </c>
      <c r="L29" s="506"/>
    </row>
    <row r="30" spans="1:12" s="30" customFormat="1" ht="15.75" customHeight="1" thickBot="1">
      <c r="A30" s="793" t="str">
        <f>Orçamento!A326</f>
        <v>09.00.000</v>
      </c>
      <c r="B30" s="795" t="str">
        <f>Orçamento!C326</f>
        <v>SERVIÇOS COMPLEMENTARES</v>
      </c>
      <c r="C30" s="797">
        <f>E30/$E$35</f>
        <v>1.0130802684113595E-2</v>
      </c>
      <c r="D30" s="790"/>
      <c r="E30" s="792">
        <f>Orçamento!J337</f>
        <v>9990.3000000000011</v>
      </c>
      <c r="F30" s="722">
        <v>7347.56</v>
      </c>
      <c r="G30" s="500"/>
      <c r="H30" s="500"/>
      <c r="I30" s="500"/>
      <c r="J30" s="500"/>
      <c r="K30" s="500"/>
      <c r="L30" s="508">
        <v>2642.74</v>
      </c>
    </row>
    <row r="31" spans="1:12" s="30" customFormat="1" ht="15.75" thickBot="1">
      <c r="A31" s="794"/>
      <c r="B31" s="796"/>
      <c r="C31" s="797"/>
      <c r="D31" s="791"/>
      <c r="E31" s="792"/>
      <c r="F31" s="720">
        <v>0.73550000000000004</v>
      </c>
      <c r="G31" s="502"/>
      <c r="H31" s="502"/>
      <c r="I31" s="502"/>
      <c r="J31" s="502"/>
      <c r="K31" s="502"/>
      <c r="L31" s="506">
        <v>0.26450000000000001</v>
      </c>
    </row>
    <row r="32" spans="1:12" ht="15.75" customHeight="1" thickBot="1">
      <c r="A32" s="793" t="str">
        <f>Orçamento!A339</f>
        <v>10.00.000</v>
      </c>
      <c r="B32" s="795" t="str">
        <f>Orçamento!C339</f>
        <v>SERVIÇOS AUXILIARES E ADMINISTRATIVOS</v>
      </c>
      <c r="C32" s="797">
        <f>E32/$E$35</f>
        <v>0.11391375390498264</v>
      </c>
      <c r="D32" s="790"/>
      <c r="E32" s="792">
        <f>Orçamento!J347</f>
        <v>112333.9</v>
      </c>
      <c r="F32" s="722">
        <v>6807.43</v>
      </c>
      <c r="G32" s="507">
        <v>13334.03</v>
      </c>
      <c r="H32" s="507">
        <v>14030.5</v>
      </c>
      <c r="I32" s="507">
        <v>18804.689999999999</v>
      </c>
      <c r="J32" s="507">
        <v>18018.36</v>
      </c>
      <c r="K32" s="507">
        <v>26027.78</v>
      </c>
      <c r="L32" s="508">
        <v>15311.11</v>
      </c>
    </row>
    <row r="33" spans="1:12" ht="15.75" thickBot="1">
      <c r="A33" s="794"/>
      <c r="B33" s="796"/>
      <c r="C33" s="797"/>
      <c r="D33" s="791"/>
      <c r="E33" s="792"/>
      <c r="F33" s="724">
        <v>6.0600000000000001E-2</v>
      </c>
      <c r="G33" s="503">
        <v>0.1187</v>
      </c>
      <c r="H33" s="503">
        <v>0.1249</v>
      </c>
      <c r="I33" s="503">
        <v>0.16739999999999999</v>
      </c>
      <c r="J33" s="503">
        <v>0.16039999999999999</v>
      </c>
      <c r="K33" s="710">
        <v>0.23169999999999999</v>
      </c>
      <c r="L33" s="540">
        <v>0.1363</v>
      </c>
    </row>
    <row r="34" spans="1:12" ht="15" thickBot="1">
      <c r="A34" s="46"/>
      <c r="B34" s="46"/>
      <c r="C34" s="46"/>
      <c r="D34" s="46"/>
      <c r="E34" s="46"/>
      <c r="F34" s="46"/>
      <c r="G34" s="46"/>
      <c r="H34" s="46"/>
      <c r="I34" s="46"/>
      <c r="J34" s="46"/>
      <c r="K34" s="46"/>
      <c r="L34" s="46"/>
    </row>
    <row r="35" spans="1:12" ht="15">
      <c r="A35" s="366" t="s">
        <v>17</v>
      </c>
      <c r="B35" s="367" t="s">
        <v>110</v>
      </c>
      <c r="C35" s="368">
        <f>SUM(C18:C33)</f>
        <v>0.99999999999999967</v>
      </c>
      <c r="D35" s="369">
        <f>SUM(D17:D33)</f>
        <v>0</v>
      </c>
      <c r="E35" s="504">
        <f>SUM(E18:E33)</f>
        <v>986131.14000000013</v>
      </c>
      <c r="F35" s="53">
        <f>F18+F20+F22+F24+F26+F28+F30+F32</f>
        <v>59758.27</v>
      </c>
      <c r="G35" s="54">
        <f t="shared" ref="G35:L35" si="0">G18+G20+G22+G24+G26+G28+G30+G32</f>
        <v>117031.66</v>
      </c>
      <c r="H35" s="54">
        <f t="shared" si="0"/>
        <v>123177.48000000001</v>
      </c>
      <c r="I35" s="54">
        <f t="shared" si="0"/>
        <v>165042.44</v>
      </c>
      <c r="J35" s="54">
        <f t="shared" si="0"/>
        <v>158160.93</v>
      </c>
      <c r="K35" s="54">
        <f t="shared" si="0"/>
        <v>228477.70999999996</v>
      </c>
      <c r="L35" s="55">
        <f t="shared" si="0"/>
        <v>134482.65</v>
      </c>
    </row>
    <row r="36" spans="1:12" ht="15.75" thickBot="1">
      <c r="A36" s="49" t="s">
        <v>18</v>
      </c>
      <c r="B36" s="50" t="s">
        <v>19</v>
      </c>
      <c r="C36" s="23"/>
      <c r="D36" s="51"/>
      <c r="E36" s="52"/>
      <c r="F36" s="26">
        <f t="shared" ref="F36:K36" si="1">ROUND(F35/$E$35,4)</f>
        <v>6.0600000000000001E-2</v>
      </c>
      <c r="G36" s="25">
        <f t="shared" si="1"/>
        <v>0.1187</v>
      </c>
      <c r="H36" s="25">
        <f t="shared" si="1"/>
        <v>0.1249</v>
      </c>
      <c r="I36" s="25">
        <f t="shared" si="1"/>
        <v>0.16739999999999999</v>
      </c>
      <c r="J36" s="25">
        <f t="shared" si="1"/>
        <v>0.16039999999999999</v>
      </c>
      <c r="K36" s="25">
        <f t="shared" si="1"/>
        <v>0.23169999999999999</v>
      </c>
      <c r="L36" s="24">
        <f t="shared" ref="L36" si="2">ROUND(L35/$E$35,4)</f>
        <v>0.13639999999999999</v>
      </c>
    </row>
    <row r="37" spans="1:12">
      <c r="A37" s="28"/>
      <c r="B37" s="28"/>
      <c r="C37" s="28"/>
      <c r="D37" s="28"/>
      <c r="E37" s="28"/>
      <c r="F37" s="28"/>
      <c r="H37" s="28"/>
      <c r="K37" s="28"/>
      <c r="L37" s="27"/>
    </row>
    <row r="38" spans="1:12">
      <c r="A38" s="30"/>
      <c r="B38" s="30"/>
      <c r="C38" s="30"/>
      <c r="D38" s="30"/>
      <c r="E38" s="34"/>
      <c r="F38" s="510"/>
      <c r="G38" s="510"/>
      <c r="H38" s="510"/>
      <c r="I38" s="510"/>
      <c r="J38" s="510"/>
      <c r="K38" s="510"/>
      <c r="L38" s="29"/>
    </row>
    <row r="39" spans="1:12">
      <c r="A39" s="30"/>
      <c r="B39" s="30"/>
      <c r="C39" s="30"/>
      <c r="D39" s="30"/>
      <c r="E39" s="34">
        <f>SUM(E18:E31)</f>
        <v>873797.24000000011</v>
      </c>
      <c r="F39" s="712">
        <f>SUM(F18,F20,F22,F24,F26,F28,F30)</f>
        <v>52950.84</v>
      </c>
      <c r="G39" s="712">
        <f t="shared" ref="G39:L39" si="3">SUM(G18,G20,G22,G24,G26,G28,G30)</f>
        <v>103697.63</v>
      </c>
      <c r="H39" s="712">
        <f t="shared" si="3"/>
        <v>109146.98000000001</v>
      </c>
      <c r="I39" s="712">
        <f t="shared" si="3"/>
        <v>146237.75</v>
      </c>
      <c r="J39" s="712">
        <f t="shared" si="3"/>
        <v>140142.57</v>
      </c>
      <c r="K39" s="712">
        <f t="shared" si="3"/>
        <v>202449.92999999996</v>
      </c>
      <c r="L39" s="712">
        <f t="shared" si="3"/>
        <v>119171.54</v>
      </c>
    </row>
    <row r="40" spans="1:12">
      <c r="E40" s="34"/>
      <c r="F40" s="505">
        <f>ROUND(F39/$E$39,4)</f>
        <v>6.0600000000000001E-2</v>
      </c>
      <c r="G40" s="505">
        <f t="shared" ref="G40:L40" si="4">ROUND(G39/$E$39,4)</f>
        <v>0.1187</v>
      </c>
      <c r="H40" s="505">
        <f t="shared" si="4"/>
        <v>0.1249</v>
      </c>
      <c r="I40" s="505">
        <f t="shared" si="4"/>
        <v>0.16739999999999999</v>
      </c>
      <c r="J40" s="505">
        <f t="shared" si="4"/>
        <v>0.16039999999999999</v>
      </c>
      <c r="K40" s="505">
        <f t="shared" si="4"/>
        <v>0.23169999999999999</v>
      </c>
      <c r="L40" s="505">
        <f t="shared" si="4"/>
        <v>0.13639999999999999</v>
      </c>
    </row>
    <row r="41" spans="1:12">
      <c r="F41" s="505"/>
      <c r="G41" s="505"/>
      <c r="H41" s="505"/>
      <c r="I41" s="505"/>
      <c r="J41" s="505"/>
      <c r="K41" s="505"/>
    </row>
    <row r="102" spans="4:4" ht="15">
      <c r="D102" s="334" t="s">
        <v>565</v>
      </c>
    </row>
    <row r="153" spans="4:4" ht="15">
      <c r="D153" s="334" t="s">
        <v>566</v>
      </c>
    </row>
  </sheetData>
  <mergeCells count="61">
    <mergeCell ref="I15:I16"/>
    <mergeCell ref="J15:J16"/>
    <mergeCell ref="K15:K16"/>
    <mergeCell ref="D28:D29"/>
    <mergeCell ref="E28:E29"/>
    <mergeCell ref="A17:E17"/>
    <mergeCell ref="A28:A29"/>
    <mergeCell ref="B28:B29"/>
    <mergeCell ref="C28:C29"/>
    <mergeCell ref="A26:A27"/>
    <mergeCell ref="A18:A19"/>
    <mergeCell ref="A20:A21"/>
    <mergeCell ref="A24:A25"/>
    <mergeCell ref="A22:A23"/>
    <mergeCell ref="B22:B23"/>
    <mergeCell ref="C22:C23"/>
    <mergeCell ref="E18:E19"/>
    <mergeCell ref="D20:D21"/>
    <mergeCell ref="E20:E21"/>
    <mergeCell ref="C18:C19"/>
    <mergeCell ref="B18:B19"/>
    <mergeCell ref="D18:D19"/>
    <mergeCell ref="B20:B21"/>
    <mergeCell ref="C20:C21"/>
    <mergeCell ref="A32:A33"/>
    <mergeCell ref="B32:B33"/>
    <mergeCell ref="C32:C33"/>
    <mergeCell ref="D32:D33"/>
    <mergeCell ref="E32:E33"/>
    <mergeCell ref="A2:K2"/>
    <mergeCell ref="A8:K8"/>
    <mergeCell ref="F15:F16"/>
    <mergeCell ref="B12:K12"/>
    <mergeCell ref="B13:K13"/>
    <mergeCell ref="A7:K7"/>
    <mergeCell ref="B11:K11"/>
    <mergeCell ref="D15:D16"/>
    <mergeCell ref="C15:C16"/>
    <mergeCell ref="A15:A16"/>
    <mergeCell ref="B15:B16"/>
    <mergeCell ref="E15:E16"/>
    <mergeCell ref="G15:G16"/>
    <mergeCell ref="A4:K4"/>
    <mergeCell ref="A3:K3"/>
    <mergeCell ref="H15:H16"/>
    <mergeCell ref="L15:L16"/>
    <mergeCell ref="D22:D23"/>
    <mergeCell ref="E22:E23"/>
    <mergeCell ref="A30:A31"/>
    <mergeCell ref="B30:B31"/>
    <mergeCell ref="C30:C31"/>
    <mergeCell ref="D30:D31"/>
    <mergeCell ref="E30:E31"/>
    <mergeCell ref="B26:B27"/>
    <mergeCell ref="C26:C27"/>
    <mergeCell ref="D26:D27"/>
    <mergeCell ref="E26:E27"/>
    <mergeCell ref="B24:B25"/>
    <mergeCell ref="C24:C25"/>
    <mergeCell ref="D24:D25"/>
    <mergeCell ref="E24:E25"/>
  </mergeCells>
  <pageMargins left="0.51181102362204722" right="0.51181102362204722" top="0.78740157480314965" bottom="0.78740157480314965" header="0.31496062992125984" footer="0.31496062992125984"/>
  <pageSetup paperSize="9" scale="44" fitToHeight="0" orientation="portrait" r:id="rId1"/>
  <headerFooter>
    <oddFooter xml:space="preserve">&amp;CEngª Jéssica Soares da Rocha
CREA 21.089/D-DF&amp;R&amp;P
</oddFooter>
  </headerFooter>
  <colBreaks count="1" manualBreakCount="1">
    <brk id="12" max="3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I153"/>
  <sheetViews>
    <sheetView view="pageBreakPreview" topLeftCell="A13" zoomScale="85" zoomScaleNormal="100" zoomScaleSheetLayoutView="85" workbookViewId="0">
      <selection activeCell="J25" sqref="J25:J30"/>
    </sheetView>
  </sheetViews>
  <sheetFormatPr defaultRowHeight="12.75"/>
  <cols>
    <col min="1" max="1" width="16.42578125" style="76" customWidth="1"/>
    <col min="2" max="2" width="12.140625" style="76" customWidth="1"/>
    <col min="3" max="3" width="41.7109375" style="76" customWidth="1"/>
    <col min="4" max="4" width="18.28515625" style="76" customWidth="1"/>
    <col min="5" max="5" width="21.42578125" style="76" customWidth="1"/>
    <col min="6" max="6" width="8.85546875" style="76" customWidth="1"/>
    <col min="7" max="16384" width="9.140625" style="76"/>
  </cols>
  <sheetData>
    <row r="1" spans="1:9" ht="15">
      <c r="A1" s="64"/>
      <c r="B1" s="64"/>
      <c r="C1" s="65"/>
      <c r="D1" s="97"/>
      <c r="E1" s="66"/>
      <c r="F1" s="57"/>
      <c r="G1" s="57"/>
      <c r="H1" s="57"/>
      <c r="I1" s="58"/>
    </row>
    <row r="2" spans="1:9" ht="15">
      <c r="A2" s="746" t="s">
        <v>29</v>
      </c>
      <c r="B2" s="746"/>
      <c r="C2" s="746"/>
      <c r="D2" s="746"/>
      <c r="E2" s="746"/>
      <c r="F2" s="746"/>
      <c r="G2" s="16"/>
      <c r="H2" s="16"/>
      <c r="I2" s="16"/>
    </row>
    <row r="3" spans="1:9" ht="15">
      <c r="A3" s="746" t="s">
        <v>30</v>
      </c>
      <c r="B3" s="746"/>
      <c r="C3" s="746"/>
      <c r="D3" s="746"/>
      <c r="E3" s="746"/>
      <c r="F3" s="746"/>
      <c r="G3" s="16"/>
      <c r="H3" s="16"/>
      <c r="I3" s="16"/>
    </row>
    <row r="4" spans="1:9" ht="15">
      <c r="A4" s="746" t="s">
        <v>109</v>
      </c>
      <c r="B4" s="746"/>
      <c r="C4" s="746"/>
      <c r="D4" s="746"/>
      <c r="E4" s="746"/>
      <c r="F4" s="746"/>
      <c r="G4" s="16"/>
      <c r="H4" s="16"/>
      <c r="I4" s="16"/>
    </row>
    <row r="5" spans="1:9" ht="15">
      <c r="A5" s="59"/>
      <c r="B5" s="59"/>
      <c r="C5" s="60" t="s">
        <v>26</v>
      </c>
      <c r="D5" s="98"/>
      <c r="E5" s="79"/>
      <c r="F5" s="67"/>
      <c r="G5" s="67"/>
      <c r="H5" s="67"/>
      <c r="I5" s="61"/>
    </row>
    <row r="6" spans="1:9" ht="15">
      <c r="A6" s="59"/>
      <c r="B6" s="59"/>
      <c r="C6" s="60"/>
      <c r="D6" s="98"/>
      <c r="E6" s="68"/>
      <c r="F6" s="57"/>
      <c r="G6" s="57"/>
      <c r="H6" s="57"/>
      <c r="I6" s="58"/>
    </row>
    <row r="7" spans="1:9" ht="21">
      <c r="A7" s="761" t="s">
        <v>148</v>
      </c>
      <c r="B7" s="761"/>
      <c r="C7" s="761"/>
      <c r="D7" s="761"/>
      <c r="E7" s="761"/>
      <c r="F7" s="761"/>
      <c r="G7" s="16"/>
      <c r="H7" s="16"/>
      <c r="I7" s="16"/>
    </row>
    <row r="8" spans="1:9" ht="15">
      <c r="A8" s="59"/>
      <c r="B8" s="59"/>
      <c r="C8" s="60"/>
      <c r="D8" s="98"/>
      <c r="E8" s="79"/>
      <c r="F8" s="67"/>
      <c r="G8" s="67"/>
      <c r="H8" s="67"/>
      <c r="I8" s="61"/>
    </row>
    <row r="9" spans="1:9" ht="15">
      <c r="A9" s="69" t="s">
        <v>82</v>
      </c>
      <c r="B9" s="749" t="str">
        <f>Orçamento!B9</f>
        <v>Auditório ICH</v>
      </c>
      <c r="C9" s="749"/>
      <c r="D9" s="749"/>
      <c r="E9" s="749"/>
      <c r="F9" s="749"/>
      <c r="G9" s="99"/>
      <c r="H9" s="99"/>
      <c r="I9" s="69"/>
    </row>
    <row r="10" spans="1:9" ht="15">
      <c r="A10" s="69" t="s">
        <v>59</v>
      </c>
      <c r="B10" s="749" t="str">
        <f>Orçamento!B10</f>
        <v>Instituto Central de Ciências- Campus Darcy Ribeiro</v>
      </c>
      <c r="C10" s="749"/>
      <c r="D10" s="749"/>
      <c r="E10" s="749"/>
      <c r="F10" s="749"/>
      <c r="G10" s="99"/>
      <c r="H10" s="99"/>
      <c r="I10" s="69"/>
    </row>
    <row r="11" spans="1:9" ht="15">
      <c r="A11" s="69" t="s">
        <v>83</v>
      </c>
      <c r="B11" s="802" t="str">
        <f>Orçamento!B11</f>
        <v>Julho de 2022</v>
      </c>
      <c r="C11" s="802"/>
      <c r="D11" s="802"/>
      <c r="E11" s="802"/>
      <c r="F11" s="802"/>
      <c r="G11" s="100"/>
      <c r="H11" s="100"/>
      <c r="I11" s="69"/>
    </row>
    <row r="12" spans="1:9" ht="15">
      <c r="A12" s="63"/>
      <c r="B12" s="63"/>
      <c r="C12" s="80"/>
      <c r="D12" s="101"/>
      <c r="E12" s="62"/>
      <c r="F12" s="57"/>
      <c r="G12" s="57"/>
      <c r="H12" s="57"/>
      <c r="I12" s="58"/>
    </row>
    <row r="13" spans="1:9" ht="15">
      <c r="A13" s="99"/>
      <c r="B13" s="819" t="s">
        <v>149</v>
      </c>
      <c r="C13" s="819"/>
      <c r="D13" s="819"/>
      <c r="E13" s="99"/>
      <c r="F13" s="99"/>
      <c r="G13" s="99"/>
      <c r="H13" s="99"/>
      <c r="I13" s="99"/>
    </row>
    <row r="14" spans="1:9" ht="63.75" customHeight="1">
      <c r="A14" s="99"/>
      <c r="B14" s="12"/>
      <c r="C14" s="12"/>
      <c r="D14" s="12"/>
      <c r="E14" s="99"/>
      <c r="F14" s="99"/>
      <c r="G14" s="99"/>
      <c r="H14" s="99"/>
      <c r="I14" s="99"/>
    </row>
    <row r="15" spans="1:9" ht="15">
      <c r="A15" s="99"/>
      <c r="B15" s="820" t="s">
        <v>150</v>
      </c>
      <c r="C15" s="820"/>
      <c r="D15" s="820"/>
      <c r="E15" s="99"/>
      <c r="F15" s="99"/>
      <c r="G15" s="99"/>
      <c r="H15" s="99"/>
      <c r="I15" s="99"/>
    </row>
    <row r="16" spans="1:9" ht="6" customHeight="1">
      <c r="A16" s="99"/>
      <c r="B16" s="12"/>
      <c r="C16" s="12"/>
      <c r="D16" s="12"/>
      <c r="E16" s="99"/>
      <c r="F16" s="99"/>
      <c r="G16" s="99"/>
      <c r="H16" s="99"/>
      <c r="I16" s="99"/>
    </row>
    <row r="17" spans="1:9" ht="15">
      <c r="A17" s="63"/>
      <c r="B17" s="102" t="s">
        <v>5</v>
      </c>
      <c r="C17" s="102" t="s">
        <v>151</v>
      </c>
      <c r="D17" s="103" t="s">
        <v>152</v>
      </c>
      <c r="E17" s="63"/>
      <c r="F17" s="63"/>
      <c r="G17" s="99"/>
      <c r="H17" s="99"/>
      <c r="I17" s="99"/>
    </row>
    <row r="18" spans="1:9" ht="15">
      <c r="B18" s="104" t="s">
        <v>17</v>
      </c>
      <c r="C18" s="105" t="s">
        <v>153</v>
      </c>
      <c r="D18" s="106">
        <v>0.04</v>
      </c>
    </row>
    <row r="19" spans="1:9" ht="15">
      <c r="B19" s="104" t="s">
        <v>18</v>
      </c>
      <c r="C19" s="105" t="s">
        <v>154</v>
      </c>
      <c r="D19" s="106">
        <v>1.23E-2</v>
      </c>
    </row>
    <row r="20" spans="1:9" ht="15">
      <c r="B20" s="104" t="s">
        <v>155</v>
      </c>
      <c r="C20" s="107" t="s">
        <v>156</v>
      </c>
      <c r="D20" s="108">
        <v>8.0000000000000002E-3</v>
      </c>
    </row>
    <row r="21" spans="1:9" ht="15">
      <c r="B21" s="816" t="s">
        <v>157</v>
      </c>
      <c r="C21" s="109" t="s">
        <v>158</v>
      </c>
      <c r="D21" s="110">
        <v>0.01</v>
      </c>
    </row>
    <row r="22" spans="1:9" ht="15">
      <c r="B22" s="816"/>
      <c r="C22" s="111" t="s">
        <v>159</v>
      </c>
      <c r="D22" s="112">
        <v>6.4999999999999997E-3</v>
      </c>
    </row>
    <row r="23" spans="1:9" ht="15">
      <c r="B23" s="816"/>
      <c r="C23" s="111" t="s">
        <v>160</v>
      </c>
      <c r="D23" s="112">
        <v>0.03</v>
      </c>
    </row>
    <row r="24" spans="1:9" ht="15">
      <c r="B24" s="816"/>
      <c r="C24" s="113" t="s">
        <v>161</v>
      </c>
      <c r="D24" s="114">
        <v>4.65E-2</v>
      </c>
    </row>
    <row r="25" spans="1:9" ht="15">
      <c r="B25" s="104" t="s">
        <v>162</v>
      </c>
      <c r="C25" s="115" t="s">
        <v>163</v>
      </c>
      <c r="D25" s="116">
        <v>7.3999999999999996E-2</v>
      </c>
    </row>
    <row r="26" spans="1:9" ht="15">
      <c r="B26" s="104" t="s">
        <v>164</v>
      </c>
      <c r="C26" s="105" t="s">
        <v>165</v>
      </c>
      <c r="D26" s="106">
        <v>1.2699999999999999E-2</v>
      </c>
    </row>
    <row r="27" spans="1:9" ht="15">
      <c r="B27" s="104" t="s">
        <v>73</v>
      </c>
      <c r="C27" s="105" t="s">
        <v>166</v>
      </c>
      <c r="D27" s="106">
        <v>0</v>
      </c>
    </row>
    <row r="28" spans="1:9" ht="8.25" customHeight="1"/>
    <row r="29" spans="1:9" ht="15">
      <c r="A29" s="117"/>
      <c r="B29" s="817" t="s">
        <v>167</v>
      </c>
      <c r="C29" s="818"/>
      <c r="D29" s="118">
        <f>(((1+D20+D26+D18)*(1+D19)*(1+D25))/(1-(D24+D27)))-1</f>
        <v>0.20944295662296808</v>
      </c>
      <c r="E29" s="726"/>
      <c r="F29" s="117"/>
      <c r="G29" s="117"/>
      <c r="H29" s="117"/>
      <c r="I29" s="117"/>
    </row>
    <row r="34" spans="2:5" ht="15">
      <c r="B34" s="820" t="s">
        <v>168</v>
      </c>
      <c r="C34" s="820"/>
      <c r="D34" s="820"/>
    </row>
    <row r="35" spans="2:5" ht="6.75" customHeight="1">
      <c r="B35" s="12"/>
      <c r="C35" s="12"/>
      <c r="D35" s="12"/>
    </row>
    <row r="36" spans="2:5" ht="15">
      <c r="B36" s="102" t="s">
        <v>5</v>
      </c>
      <c r="C36" s="102" t="s">
        <v>151</v>
      </c>
      <c r="D36" s="103" t="s">
        <v>152</v>
      </c>
    </row>
    <row r="37" spans="2:5" ht="15">
      <c r="B37" s="104" t="s">
        <v>17</v>
      </c>
      <c r="C37" s="105" t="s">
        <v>153</v>
      </c>
      <c r="D37" s="106">
        <v>3.4500000000000003E-2</v>
      </c>
    </row>
    <row r="38" spans="2:5" ht="15">
      <c r="B38" s="104" t="s">
        <v>18</v>
      </c>
      <c r="C38" s="105" t="s">
        <v>154</v>
      </c>
      <c r="D38" s="106">
        <v>8.5000000000000006E-3</v>
      </c>
    </row>
    <row r="39" spans="2:5" ht="15">
      <c r="B39" s="104" t="s">
        <v>155</v>
      </c>
      <c r="C39" s="107" t="s">
        <v>156</v>
      </c>
      <c r="D39" s="108">
        <v>4.7999999999999996E-3</v>
      </c>
    </row>
    <row r="40" spans="2:5" ht="15">
      <c r="B40" s="816" t="s">
        <v>157</v>
      </c>
      <c r="C40" s="109" t="s">
        <v>158</v>
      </c>
      <c r="D40" s="110">
        <v>0</v>
      </c>
    </row>
    <row r="41" spans="2:5" ht="15">
      <c r="B41" s="816"/>
      <c r="C41" s="111" t="s">
        <v>159</v>
      </c>
      <c r="D41" s="112">
        <v>6.4999999999999997E-3</v>
      </c>
    </row>
    <row r="42" spans="2:5" ht="15">
      <c r="B42" s="816"/>
      <c r="C42" s="111" t="s">
        <v>160</v>
      </c>
      <c r="D42" s="112">
        <v>0.03</v>
      </c>
    </row>
    <row r="43" spans="2:5" ht="15">
      <c r="B43" s="816"/>
      <c r="C43" s="113" t="s">
        <v>161</v>
      </c>
      <c r="D43" s="114">
        <v>3.6499999999999998E-2</v>
      </c>
    </row>
    <row r="44" spans="2:5" ht="15">
      <c r="B44" s="104" t="s">
        <v>162</v>
      </c>
      <c r="C44" s="115" t="s">
        <v>163</v>
      </c>
      <c r="D44" s="116">
        <v>5.11E-2</v>
      </c>
    </row>
    <row r="45" spans="2:5" ht="15">
      <c r="B45" s="104" t="s">
        <v>164</v>
      </c>
      <c r="C45" s="105" t="s">
        <v>165</v>
      </c>
      <c r="D45" s="106">
        <v>8.5000000000000006E-3</v>
      </c>
    </row>
    <row r="46" spans="2:5" ht="15">
      <c r="B46" s="104" t="s">
        <v>73</v>
      </c>
      <c r="C46" s="105" t="s">
        <v>166</v>
      </c>
      <c r="D46" s="106">
        <v>0</v>
      </c>
    </row>
    <row r="47" spans="2:5" ht="6.75" customHeight="1"/>
    <row r="48" spans="2:5" ht="15">
      <c r="B48" s="817" t="s">
        <v>167</v>
      </c>
      <c r="C48" s="818"/>
      <c r="D48" s="118">
        <f>(((1+D39+D45+D37)*(1+D38)*(1+D44))/(1-(D43+D46)))-1</f>
        <v>0.15278047942916406</v>
      </c>
      <c r="E48" s="726"/>
    </row>
    <row r="50" spans="4:4" ht="15">
      <c r="D50" s="119"/>
    </row>
    <row r="102" spans="4:4" ht="15">
      <c r="D102" s="334" t="s">
        <v>565</v>
      </c>
    </row>
    <row r="153" spans="4:4" ht="15">
      <c r="D153" s="334" t="s">
        <v>566</v>
      </c>
    </row>
  </sheetData>
  <mergeCells count="14">
    <mergeCell ref="B10:F10"/>
    <mergeCell ref="A2:F2"/>
    <mergeCell ref="A3:F3"/>
    <mergeCell ref="A4:F4"/>
    <mergeCell ref="A7:F7"/>
    <mergeCell ref="B9:F9"/>
    <mergeCell ref="B40:B43"/>
    <mergeCell ref="B48:C48"/>
    <mergeCell ref="B11:F11"/>
    <mergeCell ref="B13:D13"/>
    <mergeCell ref="B15:D15"/>
    <mergeCell ref="B21:B24"/>
    <mergeCell ref="B29:C29"/>
    <mergeCell ref="B34:D34"/>
  </mergeCells>
  <pageMargins left="0.51181102362204722" right="0.51181102362204722" top="0.78740157480314965" bottom="0.78740157480314965" header="0.31496062992125984" footer="0.31496062992125984"/>
  <pageSetup paperSize="9" scale="58" orientation="portrait" r:id="rId1"/>
  <headerFooter>
    <oddFooter xml:space="preserve">&amp;CEngª Jéssica Soares da Rocha
CREA 21.089/D-DF&amp;R&amp;P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dimension ref="A1:F153"/>
  <sheetViews>
    <sheetView view="pageBreakPreview" topLeftCell="A16" zoomScaleNormal="100" zoomScaleSheetLayoutView="100" workbookViewId="0">
      <selection activeCell="J24" sqref="J24:J30"/>
    </sheetView>
  </sheetViews>
  <sheetFormatPr defaultRowHeight="12.75"/>
  <cols>
    <col min="1" max="1" width="16.5703125" style="76" customWidth="1"/>
    <col min="2" max="2" width="14.42578125" style="76" customWidth="1"/>
    <col min="3" max="3" width="40.140625" style="76" customWidth="1"/>
    <col min="4" max="4" width="16.42578125" style="76" customWidth="1"/>
    <col min="5" max="5" width="21.85546875" style="76" customWidth="1"/>
    <col min="6" max="16384" width="9.140625" style="76"/>
  </cols>
  <sheetData>
    <row r="1" spans="1:6" ht="15">
      <c r="A1" s="64"/>
      <c r="B1" s="64"/>
      <c r="C1" s="65"/>
      <c r="D1" s="71"/>
      <c r="E1" s="66"/>
      <c r="F1" s="57"/>
    </row>
    <row r="2" spans="1:6" ht="15">
      <c r="A2" s="746" t="s">
        <v>29</v>
      </c>
      <c r="B2" s="746"/>
      <c r="C2" s="746"/>
      <c r="D2" s="746"/>
      <c r="E2" s="746"/>
      <c r="F2" s="746"/>
    </row>
    <row r="3" spans="1:6" ht="15">
      <c r="A3" s="746" t="s">
        <v>30</v>
      </c>
      <c r="B3" s="746"/>
      <c r="C3" s="746"/>
      <c r="D3" s="746"/>
      <c r="E3" s="746"/>
      <c r="F3" s="746"/>
    </row>
    <row r="4" spans="1:6" ht="15">
      <c r="A4" s="746" t="s">
        <v>109</v>
      </c>
      <c r="B4" s="746"/>
      <c r="C4" s="746"/>
      <c r="D4" s="746"/>
      <c r="E4" s="746"/>
      <c r="F4" s="746"/>
    </row>
    <row r="5" spans="1:6" ht="15">
      <c r="A5" s="59"/>
      <c r="B5" s="59"/>
      <c r="C5" s="60" t="s">
        <v>26</v>
      </c>
      <c r="D5" s="72"/>
      <c r="E5" s="79"/>
      <c r="F5" s="67"/>
    </row>
    <row r="6" spans="1:6" ht="15">
      <c r="A6" s="59"/>
      <c r="B6" s="59"/>
      <c r="C6" s="60"/>
      <c r="D6" s="72"/>
      <c r="E6" s="68"/>
      <c r="F6" s="57"/>
    </row>
    <row r="7" spans="1:6" ht="21">
      <c r="A7" s="761" t="s">
        <v>169</v>
      </c>
      <c r="B7" s="761"/>
      <c r="C7" s="761"/>
      <c r="D7" s="761"/>
      <c r="E7" s="761"/>
      <c r="F7" s="761"/>
    </row>
    <row r="8" spans="1:6" ht="15">
      <c r="A8" s="59"/>
      <c r="B8" s="59"/>
      <c r="C8" s="60"/>
      <c r="D8" s="72"/>
      <c r="E8" s="79"/>
      <c r="F8" s="67"/>
    </row>
    <row r="9" spans="1:6" ht="15">
      <c r="A9" s="69" t="s">
        <v>82</v>
      </c>
      <c r="B9" s="749" t="str">
        <f>Orçamento!B9</f>
        <v>Auditório ICH</v>
      </c>
      <c r="C9" s="749"/>
      <c r="D9" s="749"/>
      <c r="E9" s="749"/>
      <c r="F9" s="749"/>
    </row>
    <row r="10" spans="1:6" ht="15">
      <c r="A10" s="69" t="s">
        <v>59</v>
      </c>
      <c r="B10" s="749" t="str">
        <f>Orçamento!B10</f>
        <v>Instituto Central de Ciências- Campus Darcy Ribeiro</v>
      </c>
      <c r="C10" s="749"/>
      <c r="D10" s="749"/>
      <c r="E10" s="749"/>
      <c r="F10" s="749"/>
    </row>
    <row r="11" spans="1:6" ht="15">
      <c r="A11" s="69" t="s">
        <v>83</v>
      </c>
      <c r="B11" s="802" t="str">
        <f>Orçamento!B11</f>
        <v>Julho de 2022</v>
      </c>
      <c r="C11" s="802"/>
      <c r="D11" s="802"/>
      <c r="E11" s="802"/>
      <c r="F11" s="802"/>
    </row>
    <row r="12" spans="1:6" ht="15">
      <c r="A12" s="63"/>
      <c r="B12" s="63"/>
      <c r="C12" s="80"/>
      <c r="D12" s="73"/>
      <c r="E12" s="62"/>
      <c r="F12" s="57"/>
    </row>
    <row r="13" spans="1:6" ht="53.25" customHeight="1">
      <c r="A13" s="823" t="s">
        <v>170</v>
      </c>
      <c r="B13" s="823"/>
      <c r="C13" s="823"/>
      <c r="D13" s="823"/>
      <c r="E13" s="823"/>
      <c r="F13" s="823"/>
    </row>
    <row r="14" spans="1:6" ht="15.75" thickBot="1">
      <c r="A14" s="63"/>
      <c r="B14" s="63"/>
      <c r="C14" s="80"/>
      <c r="D14" s="73"/>
      <c r="E14" s="62"/>
      <c r="F14" s="57"/>
    </row>
    <row r="15" spans="1:6" ht="15.75" thickBot="1">
      <c r="B15" s="120" t="s">
        <v>5</v>
      </c>
      <c r="C15" s="121" t="s">
        <v>52</v>
      </c>
      <c r="D15" s="122" t="s">
        <v>171</v>
      </c>
      <c r="E15" s="123" t="s">
        <v>172</v>
      </c>
    </row>
    <row r="16" spans="1:6" ht="5.25" customHeight="1">
      <c r="B16" s="124"/>
      <c r="C16" s="124"/>
      <c r="D16" s="125"/>
      <c r="E16" s="126"/>
    </row>
    <row r="17" spans="2:5" ht="15">
      <c r="B17" s="127" t="s">
        <v>173</v>
      </c>
      <c r="C17" s="127" t="s">
        <v>174</v>
      </c>
      <c r="D17" s="127"/>
      <c r="E17" s="127"/>
    </row>
    <row r="18" spans="2:5" ht="15">
      <c r="B18" s="128" t="s">
        <v>175</v>
      </c>
      <c r="C18" s="128" t="s">
        <v>176</v>
      </c>
      <c r="D18" s="129">
        <v>0.2</v>
      </c>
      <c r="E18" s="130">
        <v>0.2</v>
      </c>
    </row>
    <row r="19" spans="2:5" ht="15">
      <c r="B19" s="128" t="s">
        <v>177</v>
      </c>
      <c r="C19" s="128" t="s">
        <v>178</v>
      </c>
      <c r="D19" s="129">
        <v>1.4999999999999999E-2</v>
      </c>
      <c r="E19" s="130">
        <v>1.4999999999999999E-2</v>
      </c>
    </row>
    <row r="20" spans="2:5" ht="15">
      <c r="B20" s="128" t="s">
        <v>179</v>
      </c>
      <c r="C20" s="128" t="s">
        <v>180</v>
      </c>
      <c r="D20" s="129">
        <v>0.01</v>
      </c>
      <c r="E20" s="130">
        <v>0.01</v>
      </c>
    </row>
    <row r="21" spans="2:5" ht="15">
      <c r="B21" s="128" t="s">
        <v>181</v>
      </c>
      <c r="C21" s="128" t="s">
        <v>182</v>
      </c>
      <c r="D21" s="129">
        <v>2E-3</v>
      </c>
      <c r="E21" s="130">
        <v>2E-3</v>
      </c>
    </row>
    <row r="22" spans="2:5" ht="15">
      <c r="B22" s="128" t="s">
        <v>183</v>
      </c>
      <c r="C22" s="128" t="s">
        <v>184</v>
      </c>
      <c r="D22" s="129">
        <v>6.0000000000000001E-3</v>
      </c>
      <c r="E22" s="130">
        <v>6.0000000000000001E-3</v>
      </c>
    </row>
    <row r="23" spans="2:5" ht="15">
      <c r="B23" s="128" t="s">
        <v>185</v>
      </c>
      <c r="C23" s="128" t="s">
        <v>186</v>
      </c>
      <c r="D23" s="129">
        <v>2.5000000000000001E-2</v>
      </c>
      <c r="E23" s="130">
        <v>2.5000000000000001E-2</v>
      </c>
    </row>
    <row r="24" spans="2:5" ht="15">
      <c r="B24" s="128" t="s">
        <v>187</v>
      </c>
      <c r="C24" s="128" t="s">
        <v>188</v>
      </c>
      <c r="D24" s="129">
        <v>0.03</v>
      </c>
      <c r="E24" s="130">
        <v>0.03</v>
      </c>
    </row>
    <row r="25" spans="2:5" ht="15">
      <c r="B25" s="128" t="s">
        <v>189</v>
      </c>
      <c r="C25" s="128" t="s">
        <v>190</v>
      </c>
      <c r="D25" s="129">
        <v>0.08</v>
      </c>
      <c r="E25" s="130">
        <v>0.08</v>
      </c>
    </row>
    <row r="26" spans="2:5" ht="15">
      <c r="B26" s="128" t="s">
        <v>191</v>
      </c>
      <c r="C26" s="128" t="s">
        <v>192</v>
      </c>
      <c r="D26" s="129">
        <v>0.01</v>
      </c>
      <c r="E26" s="130">
        <v>0.01</v>
      </c>
    </row>
    <row r="27" spans="2:5" ht="15">
      <c r="B27" s="821" t="s">
        <v>193</v>
      </c>
      <c r="C27" s="822"/>
      <c r="D27" s="131">
        <f>SUM(D18:D26)</f>
        <v>0.37800000000000006</v>
      </c>
      <c r="E27" s="131">
        <f>SUM(E18:E26)</f>
        <v>0.37800000000000006</v>
      </c>
    </row>
    <row r="28" spans="2:5" ht="7.5" customHeight="1">
      <c r="B28" s="56"/>
      <c r="C28" s="56"/>
      <c r="D28" s="132"/>
      <c r="E28" s="133"/>
    </row>
    <row r="29" spans="2:5" ht="15">
      <c r="B29" s="134" t="s">
        <v>194</v>
      </c>
      <c r="C29" s="134" t="s">
        <v>195</v>
      </c>
      <c r="D29" s="134"/>
      <c r="E29" s="134"/>
    </row>
    <row r="30" spans="2:5" ht="15">
      <c r="B30" s="128" t="s">
        <v>196</v>
      </c>
      <c r="C30" s="128" t="s">
        <v>197</v>
      </c>
      <c r="D30" s="129">
        <v>0.17749999999999999</v>
      </c>
      <c r="E30" s="130" t="s">
        <v>198</v>
      </c>
    </row>
    <row r="31" spans="2:5" ht="15">
      <c r="B31" s="128" t="s">
        <v>199</v>
      </c>
      <c r="C31" s="128" t="s">
        <v>200</v>
      </c>
      <c r="D31" s="129">
        <v>3.4099999999999998E-2</v>
      </c>
      <c r="E31" s="130" t="s">
        <v>198</v>
      </c>
    </row>
    <row r="32" spans="2:5" ht="15">
      <c r="B32" s="128" t="s">
        <v>201</v>
      </c>
      <c r="C32" s="128" t="s">
        <v>202</v>
      </c>
      <c r="D32" s="129">
        <v>8.3999999999999995E-3</v>
      </c>
      <c r="E32" s="130">
        <v>6.6E-3</v>
      </c>
    </row>
    <row r="33" spans="2:5" ht="15">
      <c r="B33" s="128" t="s">
        <v>203</v>
      </c>
      <c r="C33" s="128" t="s">
        <v>204</v>
      </c>
      <c r="D33" s="129">
        <v>0.107</v>
      </c>
      <c r="E33" s="130">
        <v>8.3299999999999999E-2</v>
      </c>
    </row>
    <row r="34" spans="2:5" ht="15">
      <c r="B34" s="128" t="s">
        <v>205</v>
      </c>
      <c r="C34" s="128" t="s">
        <v>206</v>
      </c>
      <c r="D34" s="129">
        <v>6.9999999999999999E-4</v>
      </c>
      <c r="E34" s="130">
        <v>5.9999999999999995E-4</v>
      </c>
    </row>
    <row r="35" spans="2:5" ht="15">
      <c r="B35" s="128" t="s">
        <v>207</v>
      </c>
      <c r="C35" s="128" t="s">
        <v>208</v>
      </c>
      <c r="D35" s="129">
        <v>7.1000000000000004E-3</v>
      </c>
      <c r="E35" s="130">
        <v>5.5999999999999999E-3</v>
      </c>
    </row>
    <row r="36" spans="2:5" ht="15">
      <c r="B36" s="128" t="s">
        <v>209</v>
      </c>
      <c r="C36" s="128" t="s">
        <v>210</v>
      </c>
      <c r="D36" s="129">
        <v>1.3299999999999999E-2</v>
      </c>
      <c r="E36" s="130" t="s">
        <v>198</v>
      </c>
    </row>
    <row r="37" spans="2:5" ht="15">
      <c r="B37" s="128" t="s">
        <v>211</v>
      </c>
      <c r="C37" s="128" t="s">
        <v>212</v>
      </c>
      <c r="D37" s="129">
        <v>1E-3</v>
      </c>
      <c r="E37" s="130">
        <v>8.0000000000000004E-4</v>
      </c>
    </row>
    <row r="38" spans="2:5" ht="15">
      <c r="B38" s="128" t="s">
        <v>213</v>
      </c>
      <c r="C38" s="128" t="s">
        <v>214</v>
      </c>
      <c r="D38" s="129">
        <v>8.0199999999999994E-2</v>
      </c>
      <c r="E38" s="130">
        <v>6.25E-2</v>
      </c>
    </row>
    <row r="39" spans="2:5" ht="15">
      <c r="B39" s="128" t="s">
        <v>215</v>
      </c>
      <c r="C39" s="128" t="s">
        <v>216</v>
      </c>
      <c r="D39" s="129">
        <v>2.9999999999999997E-4</v>
      </c>
      <c r="E39" s="130">
        <v>2.0000000000000001E-4</v>
      </c>
    </row>
    <row r="40" spans="2:5" ht="15">
      <c r="B40" s="821" t="s">
        <v>217</v>
      </c>
      <c r="C40" s="822"/>
      <c r="D40" s="131">
        <f>SUM(D30:D39)</f>
        <v>0.42959999999999993</v>
      </c>
      <c r="E40" s="131">
        <f>SUM(E30:E39)</f>
        <v>0.15959999999999999</v>
      </c>
    </row>
    <row r="41" spans="2:5" ht="5.25" customHeight="1">
      <c r="B41" s="56"/>
      <c r="C41" s="56"/>
      <c r="D41" s="132"/>
      <c r="E41" s="133"/>
    </row>
    <row r="42" spans="2:5" ht="15">
      <c r="B42" s="134" t="s">
        <v>218</v>
      </c>
      <c r="C42" s="134" t="s">
        <v>219</v>
      </c>
      <c r="D42" s="134"/>
      <c r="E42" s="134"/>
    </row>
    <row r="43" spans="2:5" ht="15">
      <c r="B43" s="128" t="s">
        <v>220</v>
      </c>
      <c r="C43" s="128" t="s">
        <v>221</v>
      </c>
      <c r="D43" s="129">
        <v>4.1500000000000002E-2</v>
      </c>
      <c r="E43" s="130">
        <v>3.2399999999999998E-2</v>
      </c>
    </row>
    <row r="44" spans="2:5" ht="15">
      <c r="B44" s="128" t="s">
        <v>222</v>
      </c>
      <c r="C44" s="128" t="s">
        <v>223</v>
      </c>
      <c r="D44" s="129">
        <v>1E-3</v>
      </c>
      <c r="E44" s="130">
        <v>8.0000000000000004E-4</v>
      </c>
    </row>
    <row r="45" spans="2:5" ht="15">
      <c r="B45" s="128" t="s">
        <v>224</v>
      </c>
      <c r="C45" s="128" t="s">
        <v>225</v>
      </c>
      <c r="D45" s="129">
        <v>4.9399999999999999E-2</v>
      </c>
      <c r="E45" s="130">
        <v>3.85E-2</v>
      </c>
    </row>
    <row r="46" spans="2:5" ht="15">
      <c r="B46" s="128" t="s">
        <v>226</v>
      </c>
      <c r="C46" s="128" t="s">
        <v>227</v>
      </c>
      <c r="D46" s="129">
        <v>3.2300000000000002E-2</v>
      </c>
      <c r="E46" s="130">
        <v>2.5100000000000001E-2</v>
      </c>
    </row>
    <row r="47" spans="2:5" ht="15">
      <c r="B47" s="128" t="s">
        <v>228</v>
      </c>
      <c r="C47" s="128" t="s">
        <v>229</v>
      </c>
      <c r="D47" s="129">
        <v>3.5000000000000001E-3</v>
      </c>
      <c r="E47" s="130">
        <v>2.7000000000000001E-3</v>
      </c>
    </row>
    <row r="48" spans="2:5" ht="15">
      <c r="B48" s="821" t="s">
        <v>230</v>
      </c>
      <c r="C48" s="822"/>
      <c r="D48" s="131">
        <f>SUM(D43:D47)</f>
        <v>0.12770000000000001</v>
      </c>
      <c r="E48" s="131">
        <f>SUM(E43:E47)</f>
        <v>9.9499999999999991E-2</v>
      </c>
    </row>
    <row r="49" spans="2:5" ht="5.25" customHeight="1">
      <c r="B49" s="56"/>
      <c r="C49" s="56"/>
      <c r="D49" s="132"/>
      <c r="E49" s="133"/>
    </row>
    <row r="50" spans="2:5" ht="15">
      <c r="B50" s="134" t="s">
        <v>231</v>
      </c>
      <c r="C50" s="134" t="s">
        <v>232</v>
      </c>
      <c r="D50" s="134"/>
      <c r="E50" s="134"/>
    </row>
    <row r="51" spans="2:5" ht="15">
      <c r="B51" s="128" t="s">
        <v>233</v>
      </c>
      <c r="C51" s="128" t="s">
        <v>234</v>
      </c>
      <c r="D51" s="129">
        <v>0.16239999999999999</v>
      </c>
      <c r="E51" s="130">
        <v>6.0299999999999999E-2</v>
      </c>
    </row>
    <row r="52" spans="2:5" ht="45">
      <c r="B52" s="128" t="s">
        <v>235</v>
      </c>
      <c r="C52" s="135" t="s">
        <v>236</v>
      </c>
      <c r="D52" s="129">
        <v>3.7000000000000002E-3</v>
      </c>
      <c r="E52" s="130">
        <v>2.8999999999999998E-3</v>
      </c>
    </row>
    <row r="53" spans="2:5" ht="15">
      <c r="B53" s="821" t="s">
        <v>237</v>
      </c>
      <c r="C53" s="822"/>
      <c r="D53" s="131">
        <f>SUM(D51:D52)</f>
        <v>0.1661</v>
      </c>
      <c r="E53" s="131">
        <f>SUM(E51:E52)</f>
        <v>6.3200000000000006E-2</v>
      </c>
    </row>
    <row r="55" spans="2:5" ht="15">
      <c r="B55" s="134" t="s">
        <v>238</v>
      </c>
      <c r="C55" s="136" t="s">
        <v>239</v>
      </c>
      <c r="D55" s="137">
        <f>D27+D40+D48+D53</f>
        <v>1.1013999999999999</v>
      </c>
      <c r="E55" s="137">
        <f>E27+E40+E48+E53</f>
        <v>0.70030000000000014</v>
      </c>
    </row>
    <row r="102" spans="4:4" ht="15">
      <c r="D102" s="334" t="s">
        <v>565</v>
      </c>
    </row>
    <row r="153" spans="4:4" ht="15">
      <c r="D153" s="334" t="s">
        <v>566</v>
      </c>
    </row>
  </sheetData>
  <mergeCells count="12">
    <mergeCell ref="B53:C53"/>
    <mergeCell ref="A2:F2"/>
    <mergeCell ref="A3:F3"/>
    <mergeCell ref="A4:F4"/>
    <mergeCell ref="A7:F7"/>
    <mergeCell ref="B9:F9"/>
    <mergeCell ref="B10:F10"/>
    <mergeCell ref="B11:F11"/>
    <mergeCell ref="A13:F13"/>
    <mergeCell ref="B27:C27"/>
    <mergeCell ref="B40:C40"/>
    <mergeCell ref="B48:C48"/>
  </mergeCells>
  <pageMargins left="0.51181102362204722" right="0.51181102362204722" top="0.78740157480314965" bottom="0.78740157480314965" header="0.31496062992125984" footer="0.31496062992125984"/>
  <pageSetup paperSize="9" scale="58" orientation="portrait" r:id="rId1"/>
  <headerFooter>
    <oddFooter xml:space="preserve">&amp;CEngª Jéssica Soares da Rocha
CREA 21.089/D-DF&amp;R&amp;P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DA151F43344B0459AA2A42B132A74CC" ma:contentTypeVersion="16" ma:contentTypeDescription="Crie um novo documento." ma:contentTypeScope="" ma:versionID="fa14a3fcd3b53dbae686fe7481c6c972">
  <xsd:schema xmlns:xsd="http://www.w3.org/2001/XMLSchema" xmlns:xs="http://www.w3.org/2001/XMLSchema" xmlns:p="http://schemas.microsoft.com/office/2006/metadata/properties" xmlns:ns2="58370ed8-2d5e-4432-991f-78be8bfb9eaa" xmlns:ns3="b398fa1f-e603-449a-ae3f-dc7f431ca454" targetNamespace="http://schemas.microsoft.com/office/2006/metadata/properties" ma:root="true" ma:fieldsID="bcc6f22351d3d0dac3e5081928b59902" ns2:_="" ns3:_="">
    <xsd:import namespace="58370ed8-2d5e-4432-991f-78be8bfb9eaa"/>
    <xsd:import namespace="b398fa1f-e603-449a-ae3f-dc7f431ca45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370ed8-2d5e-4432-991f-78be8bfb9e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242374f3-4cab-4e95-b6f7-35998408ef9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398fa1f-e603-449a-ae3f-dc7f431ca454" elementFormDefault="qualified">
    <xsd:import namespace="http://schemas.microsoft.com/office/2006/documentManagement/types"/>
    <xsd:import namespace="http://schemas.microsoft.com/office/infopath/2007/PartnerControls"/>
    <xsd:element name="SharedWithUsers" ma:index="16"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Compartilhado Com" ma:internalName="SharedWithDetails" ma:readOnly="true">
      <xsd:simpleType>
        <xsd:restriction base="dms:Note">
          <xsd:maxLength value="255"/>
        </xsd:restriction>
      </xsd:simpleType>
    </xsd:element>
    <xsd:element name="TaxCatchAll" ma:index="23" nillable="true" ma:displayName="Taxonomy Catch All Column" ma:hidden="true" ma:list="{4c0ed766-2df1-4f8e-96bb-f6b65bf885fc}" ma:internalName="TaxCatchAll" ma:showField="CatchAllData" ma:web="b398fa1f-e603-449a-ae3f-dc7f431ca4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8370ed8-2d5e-4432-991f-78be8bfb9eaa">
      <Terms xmlns="http://schemas.microsoft.com/office/infopath/2007/PartnerControls"/>
    </lcf76f155ced4ddcb4097134ff3c332f>
    <TaxCatchAll xmlns="b398fa1f-e603-449a-ae3f-dc7f431ca454" xsi:nil="true"/>
  </documentManagement>
</p:properties>
</file>

<file path=customXml/itemProps1.xml><?xml version="1.0" encoding="utf-8"?>
<ds:datastoreItem xmlns:ds="http://schemas.openxmlformats.org/officeDocument/2006/customXml" ds:itemID="{4DE44CD7-AA90-4B27-93C3-B73EA3FA9F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370ed8-2d5e-4432-991f-78be8bfb9eaa"/>
    <ds:schemaRef ds:uri="b398fa1f-e603-449a-ae3f-dc7f431ca4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5D41F8-8D1D-433F-896A-4712EEE187AF}">
  <ds:schemaRefs>
    <ds:schemaRef ds:uri="http://schemas.microsoft.com/sharepoint/v3/contenttype/forms"/>
  </ds:schemaRefs>
</ds:datastoreItem>
</file>

<file path=customXml/itemProps3.xml><?xml version="1.0" encoding="utf-8"?>
<ds:datastoreItem xmlns:ds="http://schemas.openxmlformats.org/officeDocument/2006/customXml" ds:itemID="{A428E8F3-BF53-40ED-B67E-BD55B0FCF3C1}">
  <ds:schemaRefs>
    <ds:schemaRef ds:uri="http://www.w3.org/XML/1998/namespace"/>
    <ds:schemaRef ds:uri="http://schemas.microsoft.com/office/2006/documentManagement/types"/>
    <ds:schemaRef ds:uri="b398fa1f-e603-449a-ae3f-dc7f431ca454"/>
    <ds:schemaRef ds:uri="http://purl.org/dc/dcmitype/"/>
    <ds:schemaRef ds:uri="http://purl.org/dc/terms/"/>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58370ed8-2d5e-4432-991f-78be8bfb9ea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14</vt:i4>
      </vt:variant>
    </vt:vector>
  </HeadingPairs>
  <TitlesOfParts>
    <vt:vector size="23" baseType="lpstr">
      <vt:lpstr>Capa e Sumário</vt:lpstr>
      <vt:lpstr>Orçamento</vt:lpstr>
      <vt:lpstr>Composições</vt:lpstr>
      <vt:lpstr>Cotações</vt:lpstr>
      <vt:lpstr>Memória de Calculo</vt:lpstr>
      <vt:lpstr>Curva ABC </vt:lpstr>
      <vt:lpstr>CFF</vt:lpstr>
      <vt:lpstr>BDI</vt:lpstr>
      <vt:lpstr>Encargos</vt:lpstr>
      <vt:lpstr>BDI!Area_de_impressao</vt:lpstr>
      <vt:lpstr>'Capa e Sumário'!Area_de_impressao</vt:lpstr>
      <vt:lpstr>CFF!Area_de_impressao</vt:lpstr>
      <vt:lpstr>Composições!Area_de_impressao</vt:lpstr>
      <vt:lpstr>'Curva ABC '!Area_de_impressao</vt:lpstr>
      <vt:lpstr>Encargos!Area_de_impressao</vt:lpstr>
      <vt:lpstr>'Memória de Calculo'!Area_de_impressao</vt:lpstr>
      <vt:lpstr>Orçamento!Area_de_impressao</vt:lpstr>
      <vt:lpstr>Orçamento!Excel_BuiltIn_Print_Area_1</vt:lpstr>
      <vt:lpstr>Orçamento!Excel_BuiltIn_Print_Area_1_1</vt:lpstr>
      <vt:lpstr>'Capa e Sumário'!Titulos_de_impressao</vt:lpstr>
      <vt:lpstr>Composições!Titulos_de_impressao</vt:lpstr>
      <vt:lpstr>'Memória de Calculo'!Titulos_de_impressao</vt:lpstr>
      <vt:lpstr>Orçamento!Titulos_de_impressao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Daniele Miranda</dc:creator>
  <cp:lastModifiedBy>Jessica Soares da Rocha</cp:lastModifiedBy>
  <cp:lastPrinted>2022-07-12T14:13:29Z</cp:lastPrinted>
  <dcterms:created xsi:type="dcterms:W3CDTF">2013-07-19T02:51:34Z</dcterms:created>
  <dcterms:modified xsi:type="dcterms:W3CDTF">2022-07-12T15:03:25Z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0x010100ADA151F43344B0459AA2A42B132A74CC</vt:lpwstr>
  </property>
  <property fmtid="{D5CDD505-2E9C-101B-9397-08002B2CF9AE}" pid="3" name="MediaServiceImageTags">
    <vt:lpwstr/>
  </property>
</Properties>
</file>